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000 - Vedlejší rozpočt..." sheetId="2" r:id="rId2"/>
    <sheet name="SO 001 - Příprava území" sheetId="3" r:id="rId3"/>
    <sheet name="SO 002 - Odstranění zatru..." sheetId="4" r:id="rId4"/>
    <sheet name="SO 003 - Odstranění mostu..." sheetId="5" r:id="rId5"/>
    <sheet name="SO 004 - Odstranění fontány" sheetId="6" r:id="rId6"/>
    <sheet name="101a - část komunikace" sheetId="7" r:id="rId7"/>
    <sheet name="101b - část kontejnerové ..." sheetId="8" r:id="rId8"/>
    <sheet name="101c - část dopravní značení" sheetId="9" r:id="rId9"/>
    <sheet name="SO 102 - Zpevněné plochy" sheetId="10" r:id="rId10"/>
    <sheet name="SO 201 - Zatrubnění Kopři..." sheetId="11" r:id="rId11"/>
    <sheet name="SO 301 - Odvodnění parkov..." sheetId="12" r:id="rId12"/>
    <sheet name="SO 302 - Odvodnění zpevně..." sheetId="13" r:id="rId13"/>
    <sheet name="SO 303 - Úpravy jednotné ..." sheetId="14" r:id="rId14"/>
    <sheet name="SO 304 - Přípojka kanaliz..." sheetId="15" r:id="rId15"/>
    <sheet name="SO 351 - Přeložka vodovodu" sheetId="16" r:id="rId16"/>
    <sheet name="SO 352 - Přípojka vodovod..." sheetId="17" r:id="rId17"/>
    <sheet name="SO 353 - Přípojka vodovod..." sheetId="18" r:id="rId18"/>
    <sheet name="SO 361 - Závlahový systém" sheetId="19" r:id="rId19"/>
    <sheet name="SO 441 - Rozvody NN" sheetId="20" r:id="rId20"/>
    <sheet name="SO 451 - Veřejné osvětlení" sheetId="21" r:id="rId21"/>
    <sheet name="SO 471 - Ozvučení náměstí" sheetId="22" r:id="rId22"/>
    <sheet name="SO 472 - Slaboproudé rozvody" sheetId="23" r:id="rId23"/>
    <sheet name="SO 801 - Vegetační a sado..." sheetId="24" r:id="rId24"/>
    <sheet name="SO 901 - Přístřešek" sheetId="25" r:id="rId25"/>
    <sheet name="SO901_1 - Část elektroins..." sheetId="26" r:id="rId26"/>
    <sheet name="SO 902 - Prosklený pavilón" sheetId="27" r:id="rId27"/>
    <sheet name="SO 902_1 - Prosklený pavi..." sheetId="28" r:id="rId28"/>
    <sheet name="SO 902_2 - Část elektroin..." sheetId="29" r:id="rId29"/>
    <sheet name="SO 903 - Pergola" sheetId="30" r:id="rId30"/>
    <sheet name="SO 904 - Fontána" sheetId="31" r:id="rId31"/>
    <sheet name="SO 904_1 - Stavební část" sheetId="32" r:id="rId32"/>
    <sheet name="SO 905 - Mobiliář" sheetId="33" r:id="rId33"/>
    <sheet name="Pokyny pro vyplnění" sheetId="34" r:id="rId34"/>
  </sheets>
  <definedNames>
    <definedName name="_xlnm.Print_Area" localSheetId="0">'Rekapitulace stavby'!$D$4:$AO$33,'Rekapitulace stavby'!$C$39:$AQ$88</definedName>
    <definedName name="_xlnm.Print_Titles" localSheetId="0">'Rekapitulace stavby'!$49:$49</definedName>
    <definedName name="_xlnm._FilterDatabase" localSheetId="1" hidden="1">'SO 000 - Vedlejší rozpočt...'!$C$80:$K$139</definedName>
    <definedName name="_xlnm.Print_Area" localSheetId="1">'SO 000 - Vedlejší rozpočt...'!$C$4:$J$36,'SO 000 - Vedlejší rozpočt...'!$C$42:$J$62,'SO 000 - Vedlejší rozpočt...'!$C$68:$K$139</definedName>
    <definedName name="_xlnm.Print_Titles" localSheetId="1">'SO 000 - Vedlejší rozpočt...'!$80:$80</definedName>
    <definedName name="_xlnm._FilterDatabase" localSheetId="2" hidden="1">'SO 001 - Příprava území'!$C$82:$K$257</definedName>
    <definedName name="_xlnm.Print_Area" localSheetId="2">'SO 001 - Příprava území'!$C$4:$J$36,'SO 001 - Příprava území'!$C$42:$J$64,'SO 001 - Příprava území'!$C$70:$K$257</definedName>
    <definedName name="_xlnm.Print_Titles" localSheetId="2">'SO 001 - Příprava území'!$82:$82</definedName>
    <definedName name="_xlnm._FilterDatabase" localSheetId="3" hidden="1">'SO 002 - Odstranění zatru...'!$C$78:$K$131</definedName>
    <definedName name="_xlnm.Print_Area" localSheetId="3">'SO 002 - Odstranění zatru...'!$C$4:$J$36,'SO 002 - Odstranění zatru...'!$C$42:$J$60,'SO 002 - Odstranění zatru...'!$C$66:$K$131</definedName>
    <definedName name="_xlnm.Print_Titles" localSheetId="3">'SO 002 - Odstranění zatru...'!$78:$78</definedName>
    <definedName name="_xlnm._FilterDatabase" localSheetId="4" hidden="1">'SO 003 - Odstranění mostu...'!$C$79:$K$193</definedName>
    <definedName name="_xlnm.Print_Area" localSheetId="4">'SO 003 - Odstranění mostu...'!$C$4:$J$36,'SO 003 - Odstranění mostu...'!$C$42:$J$61,'SO 003 - Odstranění mostu...'!$C$67:$K$193</definedName>
    <definedName name="_xlnm.Print_Titles" localSheetId="4">'SO 003 - Odstranění mostu...'!$79:$79</definedName>
    <definedName name="_xlnm._FilterDatabase" localSheetId="5" hidden="1">'SO 004 - Odstranění fontány'!$C$84:$K$133</definedName>
    <definedName name="_xlnm.Print_Area" localSheetId="5">'SO 004 - Odstranění fontány'!$C$4:$J$36,'SO 004 - Odstranění fontány'!$C$42:$J$66,'SO 004 - Odstranění fontány'!$C$72:$K$133</definedName>
    <definedName name="_xlnm.Print_Titles" localSheetId="5">'SO 004 - Odstranění fontány'!$84:$84</definedName>
    <definedName name="_xlnm._FilterDatabase" localSheetId="6" hidden="1">'101a - část komunikace'!$C$88:$K$208</definedName>
    <definedName name="_xlnm.Print_Area" localSheetId="6">'101a - část komunikace'!$C$4:$J$38,'101a - část komunikace'!$C$44:$J$68,'101a - část komunikace'!$C$74:$K$208</definedName>
    <definedName name="_xlnm.Print_Titles" localSheetId="6">'101a - část komunikace'!$88:$88</definedName>
    <definedName name="_xlnm._FilterDatabase" localSheetId="7" hidden="1">'101b - část kontejnerové ...'!$C$88:$K$155</definedName>
    <definedName name="_xlnm.Print_Area" localSheetId="7">'101b - část kontejnerové ...'!$C$4:$J$38,'101b - část kontejnerové ...'!$C$44:$J$68,'101b - část kontejnerové ...'!$C$74:$K$155</definedName>
    <definedName name="_xlnm.Print_Titles" localSheetId="7">'101b - část kontejnerové ...'!$88:$88</definedName>
    <definedName name="_xlnm._FilterDatabase" localSheetId="8" hidden="1">'101c - část dopravní značení'!$C$86:$K$121</definedName>
    <definedName name="_xlnm.Print_Area" localSheetId="8">'101c - část dopravní značení'!$C$4:$J$38,'101c - část dopravní značení'!$C$44:$J$66,'101c - část dopravní značení'!$C$72:$K$121</definedName>
    <definedName name="_xlnm.Print_Titles" localSheetId="8">'101c - část dopravní značení'!$86:$86</definedName>
    <definedName name="_xlnm._FilterDatabase" localSheetId="9" hidden="1">'SO 102 - Zpevněné plochy'!$C$93:$K$765</definedName>
    <definedName name="_xlnm.Print_Area" localSheetId="9">'SO 102 - Zpevněné plochy'!$C$4:$J$36,'SO 102 - Zpevněné plochy'!$C$42:$J$75,'SO 102 - Zpevněné plochy'!$C$81:$K$765</definedName>
    <definedName name="_xlnm.Print_Titles" localSheetId="9">'SO 102 - Zpevněné plochy'!$93:$93</definedName>
    <definedName name="_xlnm._FilterDatabase" localSheetId="10" hidden="1">'SO 201 - Zatrubnění Kopři...'!$C$86:$K$461</definedName>
    <definedName name="_xlnm.Print_Area" localSheetId="10">'SO 201 - Zatrubnění Kopři...'!$C$4:$J$36,'SO 201 - Zatrubnění Kopři...'!$C$42:$J$68,'SO 201 - Zatrubnění Kopři...'!$C$74:$K$461</definedName>
    <definedName name="_xlnm.Print_Titles" localSheetId="10">'SO 201 - Zatrubnění Kopři...'!$86:$86</definedName>
    <definedName name="_xlnm._FilterDatabase" localSheetId="11" hidden="1">'SO 301 - Odvodnění parkov...'!$C$88:$K$414</definedName>
    <definedName name="_xlnm.Print_Area" localSheetId="11">'SO 301 - Odvodnění parkov...'!$C$4:$J$36,'SO 301 - Odvodnění parkov...'!$C$42:$J$70,'SO 301 - Odvodnění parkov...'!$C$76:$K$414</definedName>
    <definedName name="_xlnm.Print_Titles" localSheetId="11">'SO 301 - Odvodnění parkov...'!$88:$88</definedName>
    <definedName name="_xlnm._FilterDatabase" localSheetId="12" hidden="1">'SO 302 - Odvodnění zpevně...'!$C$85:$K$383</definedName>
    <definedName name="_xlnm.Print_Area" localSheetId="12">'SO 302 - Odvodnění zpevně...'!$C$4:$J$36,'SO 302 - Odvodnění zpevně...'!$C$42:$J$67,'SO 302 - Odvodnění zpevně...'!$C$73:$K$383</definedName>
    <definedName name="_xlnm.Print_Titles" localSheetId="12">'SO 302 - Odvodnění zpevně...'!$85:$85</definedName>
    <definedName name="_xlnm._FilterDatabase" localSheetId="13" hidden="1">'SO 303 - Úpravy jednotné ...'!$C$78:$K$89</definedName>
    <definedName name="_xlnm.Print_Area" localSheetId="13">'SO 303 - Úpravy jednotné ...'!$C$4:$J$36,'SO 303 - Úpravy jednotné ...'!$C$42:$J$60,'SO 303 - Úpravy jednotné ...'!$C$66:$K$89</definedName>
    <definedName name="_xlnm.Print_Titles" localSheetId="13">'SO 303 - Úpravy jednotné ...'!$78:$78</definedName>
    <definedName name="_xlnm._FilterDatabase" localSheetId="14" hidden="1">'SO 304 - Přípojka kanaliz...'!$C$85:$K$195</definedName>
    <definedName name="_xlnm.Print_Area" localSheetId="14">'SO 304 - Přípojka kanaliz...'!$C$4:$J$36,'SO 304 - Přípojka kanaliz...'!$C$42:$J$67,'SO 304 - Přípojka kanaliz...'!$C$73:$K$195</definedName>
    <definedName name="_xlnm.Print_Titles" localSheetId="14">'SO 304 - Přípojka kanaliz...'!$85:$85</definedName>
    <definedName name="_xlnm._FilterDatabase" localSheetId="15" hidden="1">'SO 351 - Přeložka vodovodu'!$C$86:$K$326</definedName>
    <definedName name="_xlnm.Print_Area" localSheetId="15">'SO 351 - Přeložka vodovodu'!$C$4:$J$36,'SO 351 - Přeložka vodovodu'!$C$42:$J$68,'SO 351 - Přeložka vodovodu'!$C$74:$K$326</definedName>
    <definedName name="_xlnm.Print_Titles" localSheetId="15">'SO 351 - Přeložka vodovodu'!$86:$86</definedName>
    <definedName name="_xlnm._FilterDatabase" localSheetId="16" hidden="1">'SO 352 - Přípojka vodovod...'!$C$84:$K$225</definedName>
    <definedName name="_xlnm.Print_Area" localSheetId="16">'SO 352 - Přípojka vodovod...'!$C$4:$J$36,'SO 352 - Přípojka vodovod...'!$C$42:$J$66,'SO 352 - Přípojka vodovod...'!$C$72:$K$225</definedName>
    <definedName name="_xlnm.Print_Titles" localSheetId="16">'SO 352 - Přípojka vodovod...'!$84:$84</definedName>
    <definedName name="_xlnm._FilterDatabase" localSheetId="17" hidden="1">'SO 353 - Přípojka vodovod...'!$C$84:$K$251</definedName>
    <definedName name="_xlnm.Print_Area" localSheetId="17">'SO 353 - Přípojka vodovod...'!$C$4:$J$36,'SO 353 - Přípojka vodovod...'!$C$42:$J$66,'SO 353 - Přípojka vodovod...'!$C$72:$K$251</definedName>
    <definedName name="_xlnm.Print_Titles" localSheetId="17">'SO 353 - Přípojka vodovod...'!$84:$84</definedName>
    <definedName name="_xlnm._FilterDatabase" localSheetId="18" hidden="1">'SO 361 - Závlahový systém'!$C$86:$K$180</definedName>
    <definedName name="_xlnm.Print_Area" localSheetId="18">'SO 361 - Závlahový systém'!$C$4:$J$36,'SO 361 - Závlahový systém'!$C$42:$J$68,'SO 361 - Závlahový systém'!$C$74:$K$180</definedName>
    <definedName name="_xlnm.Print_Titles" localSheetId="18">'SO 361 - Závlahový systém'!$86:$86</definedName>
    <definedName name="_xlnm._FilterDatabase" localSheetId="19" hidden="1">'SO 441 - Rozvody NN'!$C$78:$K$162</definedName>
    <definedName name="_xlnm.Print_Area" localSheetId="19">'SO 441 - Rozvody NN'!$C$4:$J$36,'SO 441 - Rozvody NN'!$C$42:$J$60,'SO 441 - Rozvody NN'!$C$66:$K$162</definedName>
    <definedName name="_xlnm.Print_Titles" localSheetId="19">'SO 441 - Rozvody NN'!$78:$78</definedName>
    <definedName name="_xlnm._FilterDatabase" localSheetId="20" hidden="1">'SO 451 - Veřejné osvětlení'!$C$81:$K$311</definedName>
    <definedName name="_xlnm.Print_Area" localSheetId="20">'SO 451 - Veřejné osvětlení'!$C$4:$J$36,'SO 451 - Veřejné osvětlení'!$C$42:$J$63,'SO 451 - Veřejné osvětlení'!$C$69:$K$311</definedName>
    <definedName name="_xlnm.Print_Titles" localSheetId="20">'SO 451 - Veřejné osvětlení'!$81:$81</definedName>
    <definedName name="_xlnm._FilterDatabase" localSheetId="21" hidden="1">'SO 471 - Ozvučení náměstí'!$C$79:$K$126</definedName>
    <definedName name="_xlnm.Print_Area" localSheetId="21">'SO 471 - Ozvučení náměstí'!$C$4:$J$36,'SO 471 - Ozvučení náměstí'!$C$42:$J$61,'SO 471 - Ozvučení náměstí'!$C$67:$K$126</definedName>
    <definedName name="_xlnm.Print_Titles" localSheetId="21">'SO 471 - Ozvučení náměstí'!$79:$79</definedName>
    <definedName name="_xlnm._FilterDatabase" localSheetId="22" hidden="1">'SO 472 - Slaboproudé rozvody'!$C$77:$K$88</definedName>
    <definedName name="_xlnm.Print_Area" localSheetId="22">'SO 472 - Slaboproudé rozvody'!$C$4:$J$36,'SO 472 - Slaboproudé rozvody'!$C$42:$J$59,'SO 472 - Slaboproudé rozvody'!$C$65:$K$88</definedName>
    <definedName name="_xlnm.Print_Titles" localSheetId="22">'SO 472 - Slaboproudé rozvody'!$77:$77</definedName>
    <definedName name="_xlnm._FilterDatabase" localSheetId="23" hidden="1">'SO 801 - Vegetační a sado...'!$C$80:$K$253</definedName>
    <definedName name="_xlnm.Print_Area" localSheetId="23">'SO 801 - Vegetační a sado...'!$C$4:$J$36,'SO 801 - Vegetační a sado...'!$C$42:$J$62,'SO 801 - Vegetační a sado...'!$C$68:$K$253</definedName>
    <definedName name="_xlnm.Print_Titles" localSheetId="23">'SO 801 - Vegetační a sado...'!$80:$80</definedName>
    <definedName name="_xlnm._FilterDatabase" localSheetId="24" hidden="1">'SO 901 - Přístřešek'!$C$87:$K$287</definedName>
    <definedName name="_xlnm.Print_Area" localSheetId="24">'SO 901 - Přístřešek'!$C$4:$J$36,'SO 901 - Přístřešek'!$C$42:$J$69,'SO 901 - Přístřešek'!$C$75:$K$287</definedName>
    <definedName name="_xlnm.Print_Titles" localSheetId="24">'SO 901 - Přístřešek'!$87:$87</definedName>
    <definedName name="_xlnm._FilterDatabase" localSheetId="25" hidden="1">'SO901_1 - Část elektroins...'!$C$83:$K$130</definedName>
    <definedName name="_xlnm.Print_Area" localSheetId="25">'SO901_1 - Část elektroins...'!$C$4:$J$38,'SO901_1 - Část elektroins...'!$C$44:$J$63,'SO901_1 - Část elektroins...'!$C$69:$K$130</definedName>
    <definedName name="_xlnm.Print_Titles" localSheetId="25">'SO901_1 - Část elektroins...'!$83:$83</definedName>
    <definedName name="_xlnm._FilterDatabase" localSheetId="26" hidden="1">'SO 902 - Prosklený pavilón'!$C$92:$K$339</definedName>
    <definedName name="_xlnm.Print_Area" localSheetId="26">'SO 902 - Prosklený pavilón'!$C$4:$J$36,'SO 902 - Prosklený pavilón'!$C$42:$J$74,'SO 902 - Prosklený pavilón'!$C$80:$K$339</definedName>
    <definedName name="_xlnm.Print_Titles" localSheetId="26">'SO 902 - Prosklený pavilón'!$92:$92</definedName>
    <definedName name="_xlnm._FilterDatabase" localSheetId="27" hidden="1">'SO 902_1 - Prosklený pavi...'!$C$86:$K$147</definedName>
    <definedName name="_xlnm.Print_Area" localSheetId="27">'SO 902_1 - Prosklený pavi...'!$C$4:$J$38,'SO 902_1 - Prosklený pavi...'!$C$44:$J$66,'SO 902_1 - Prosklený pavi...'!$C$72:$K$147</definedName>
    <definedName name="_xlnm.Print_Titles" localSheetId="27">'SO 902_1 - Prosklený pavi...'!$86:$86</definedName>
    <definedName name="_xlnm._FilterDatabase" localSheetId="28" hidden="1">'SO 902_2 - Část elektroin...'!$C$84:$K$143</definedName>
    <definedName name="_xlnm.Print_Area" localSheetId="28">'SO 902_2 - Část elektroin...'!$C$4:$J$38,'SO 902_2 - Část elektroin...'!$C$44:$J$64,'SO 902_2 - Část elektroin...'!$C$70:$K$143</definedName>
    <definedName name="_xlnm.Print_Titles" localSheetId="28">'SO 902_2 - Část elektroin...'!$84:$84</definedName>
    <definedName name="_xlnm._FilterDatabase" localSheetId="29" hidden="1">'SO 903 - Pergola'!$C$83:$K$127</definedName>
    <definedName name="_xlnm.Print_Area" localSheetId="29">'SO 903 - Pergola'!$C$4:$J$36,'SO 903 - Pergola'!$C$42:$J$65,'SO 903 - Pergola'!$C$71:$K$127</definedName>
    <definedName name="_xlnm.Print_Titles" localSheetId="29">'SO 903 - Pergola'!$83:$83</definedName>
    <definedName name="_xlnm._FilterDatabase" localSheetId="30" hidden="1">'SO 904 - Fontána'!$C$80:$K$219</definedName>
    <definedName name="_xlnm.Print_Area" localSheetId="30">'SO 904 - Fontána'!$C$4:$J$36,'SO 904 - Fontána'!$C$42:$J$62,'SO 904 - Fontána'!$C$68:$K$219</definedName>
    <definedName name="_xlnm.Print_Titles" localSheetId="30">'SO 904 - Fontána'!$80:$80</definedName>
    <definedName name="_xlnm._FilterDatabase" localSheetId="31" hidden="1">'SO 904_1 - Stavební část'!$C$87:$K$160</definedName>
    <definedName name="_xlnm.Print_Area" localSheetId="31">'SO 904_1 - Stavební část'!$C$4:$J$38,'SO 904_1 - Stavební část'!$C$44:$J$67,'SO 904_1 - Stavební část'!$C$73:$K$160</definedName>
    <definedName name="_xlnm.Print_Titles" localSheetId="31">'SO 904_1 - Stavební část'!$87:$87</definedName>
    <definedName name="_xlnm._FilterDatabase" localSheetId="32" hidden="1">'SO 905 - Mobiliář'!$C$80:$K$205</definedName>
    <definedName name="_xlnm.Print_Area" localSheetId="32">'SO 905 - Mobiliář'!$C$4:$J$36,'SO 905 - Mobiliář'!$C$42:$J$62,'SO 905 - Mobiliář'!$C$68:$K$205</definedName>
    <definedName name="_xlnm.Print_Titles" localSheetId="32">'SO 905 - Mobiliář'!$80:$80</definedName>
    <definedName name="_xlnm.Print_Area" localSheetId="33">'Pokyny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87"/>
  <c r="AX87"/>
  <c i="33" r="BI205"/>
  <c r="BH205"/>
  <c r="BG205"/>
  <c r="BF205"/>
  <c r="T205"/>
  <c r="T204"/>
  <c r="R205"/>
  <c r="R204"/>
  <c r="P205"/>
  <c r="P204"/>
  <c r="BK205"/>
  <c r="BK204"/>
  <c r="J204"/>
  <c r="J205"/>
  <c r="BE205"/>
  <c r="J61"/>
  <c r="BI203"/>
  <c r="BH203"/>
  <c r="BG203"/>
  <c r="BF203"/>
  <c r="T203"/>
  <c r="R203"/>
  <c r="P203"/>
  <c r="BK203"/>
  <c r="J203"/>
  <c r="BE203"/>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5"/>
  <c r="BH195"/>
  <c r="BG195"/>
  <c r="BF195"/>
  <c r="T195"/>
  <c r="R195"/>
  <c r="P195"/>
  <c r="BK195"/>
  <c r="J195"/>
  <c r="BE195"/>
  <c r="BI194"/>
  <c r="BH194"/>
  <c r="BG194"/>
  <c r="BF194"/>
  <c r="T194"/>
  <c r="R194"/>
  <c r="P194"/>
  <c r="BK194"/>
  <c r="J194"/>
  <c r="BE194"/>
  <c r="BI191"/>
  <c r="BH191"/>
  <c r="BG191"/>
  <c r="BF191"/>
  <c r="T191"/>
  <c r="R191"/>
  <c r="P191"/>
  <c r="BK191"/>
  <c r="J191"/>
  <c r="BE191"/>
  <c r="BI190"/>
  <c r="BH190"/>
  <c r="BG190"/>
  <c r="BF190"/>
  <c r="T190"/>
  <c r="R190"/>
  <c r="P190"/>
  <c r="BK190"/>
  <c r="J190"/>
  <c r="BE190"/>
  <c r="BI189"/>
  <c r="BH189"/>
  <c r="BG189"/>
  <c r="BF189"/>
  <c r="T189"/>
  <c r="R189"/>
  <c r="P189"/>
  <c r="BK189"/>
  <c r="J189"/>
  <c r="BE189"/>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1"/>
  <c r="BH181"/>
  <c r="BG181"/>
  <c r="BF181"/>
  <c r="T181"/>
  <c r="R181"/>
  <c r="P181"/>
  <c r="BK181"/>
  <c r="J181"/>
  <c r="BE181"/>
  <c r="BI179"/>
  <c r="BH179"/>
  <c r="BG179"/>
  <c r="BF179"/>
  <c r="T179"/>
  <c r="R179"/>
  <c r="P179"/>
  <c r="BK179"/>
  <c r="J179"/>
  <c r="BE179"/>
  <c r="BI177"/>
  <c r="BH177"/>
  <c r="BG177"/>
  <c r="BF177"/>
  <c r="T177"/>
  <c r="R177"/>
  <c r="P177"/>
  <c r="BK177"/>
  <c r="J177"/>
  <c r="BE177"/>
  <c r="BI175"/>
  <c r="BH175"/>
  <c r="BG175"/>
  <c r="BF175"/>
  <c r="T175"/>
  <c r="R175"/>
  <c r="P175"/>
  <c r="BK175"/>
  <c r="J175"/>
  <c r="BE175"/>
  <c r="BI172"/>
  <c r="BH172"/>
  <c r="BG172"/>
  <c r="BF172"/>
  <c r="T172"/>
  <c r="R172"/>
  <c r="P172"/>
  <c r="BK172"/>
  <c r="J172"/>
  <c r="BE172"/>
  <c r="BI171"/>
  <c r="BH171"/>
  <c r="BG171"/>
  <c r="BF171"/>
  <c r="T171"/>
  <c r="R171"/>
  <c r="P171"/>
  <c r="BK171"/>
  <c r="J171"/>
  <c r="BE171"/>
  <c r="BI168"/>
  <c r="BH168"/>
  <c r="BG168"/>
  <c r="BF168"/>
  <c r="T168"/>
  <c r="R168"/>
  <c r="P168"/>
  <c r="BK168"/>
  <c r="J168"/>
  <c r="BE168"/>
  <c r="BI167"/>
  <c r="BH167"/>
  <c r="BG167"/>
  <c r="BF167"/>
  <c r="T167"/>
  <c r="R167"/>
  <c r="P167"/>
  <c r="BK167"/>
  <c r="J167"/>
  <c r="BE167"/>
  <c r="BI166"/>
  <c r="BH166"/>
  <c r="BG166"/>
  <c r="BF166"/>
  <c r="T166"/>
  <c r="R166"/>
  <c r="P166"/>
  <c r="BK166"/>
  <c r="J166"/>
  <c r="BE166"/>
  <c r="BI164"/>
  <c r="BH164"/>
  <c r="BG164"/>
  <c r="BF164"/>
  <c r="T164"/>
  <c r="T163"/>
  <c r="R164"/>
  <c r="R163"/>
  <c r="P164"/>
  <c r="P163"/>
  <c r="BK164"/>
  <c r="BK163"/>
  <c r="J163"/>
  <c r="J164"/>
  <c r="BE164"/>
  <c r="J60"/>
  <c r="BI154"/>
  <c r="BH154"/>
  <c r="BG154"/>
  <c r="BF154"/>
  <c r="T154"/>
  <c r="R154"/>
  <c r="P154"/>
  <c r="BK154"/>
  <c r="J154"/>
  <c r="BE154"/>
  <c r="BI145"/>
  <c r="BH145"/>
  <c r="BG145"/>
  <c r="BF145"/>
  <c r="T145"/>
  <c r="R145"/>
  <c r="P145"/>
  <c r="BK145"/>
  <c r="J145"/>
  <c r="BE145"/>
  <c r="BI132"/>
  <c r="BH132"/>
  <c r="BG132"/>
  <c r="BF132"/>
  <c r="T132"/>
  <c r="R132"/>
  <c r="P132"/>
  <c r="BK132"/>
  <c r="J132"/>
  <c r="BE132"/>
  <c r="BI118"/>
  <c r="BH118"/>
  <c r="BG118"/>
  <c r="BF118"/>
  <c r="T118"/>
  <c r="T117"/>
  <c r="R118"/>
  <c r="R117"/>
  <c r="P118"/>
  <c r="P117"/>
  <c r="BK118"/>
  <c r="BK117"/>
  <c r="J117"/>
  <c r="J118"/>
  <c r="BE118"/>
  <c r="J59"/>
  <c r="BI107"/>
  <c r="BH107"/>
  <c r="BG107"/>
  <c r="BF107"/>
  <c r="T107"/>
  <c r="R107"/>
  <c r="P107"/>
  <c r="BK107"/>
  <c r="J107"/>
  <c r="BE107"/>
  <c r="BI103"/>
  <c r="BH103"/>
  <c r="BG103"/>
  <c r="BF103"/>
  <c r="T103"/>
  <c r="R103"/>
  <c r="P103"/>
  <c r="BK103"/>
  <c r="J103"/>
  <c r="BE103"/>
  <c r="BI101"/>
  <c r="BH101"/>
  <c r="BG101"/>
  <c r="BF101"/>
  <c r="T101"/>
  <c r="R101"/>
  <c r="P101"/>
  <c r="BK101"/>
  <c r="J101"/>
  <c r="BE101"/>
  <c r="BI98"/>
  <c r="BH98"/>
  <c r="BG98"/>
  <c r="BF98"/>
  <c r="T98"/>
  <c r="R98"/>
  <c r="P98"/>
  <c r="BK98"/>
  <c r="J98"/>
  <c r="BE98"/>
  <c r="BI84"/>
  <c r="F34"/>
  <c i="1" r="BD87"/>
  <c i="33" r="BH84"/>
  <c r="F33"/>
  <c i="1" r="BC87"/>
  <c i="33" r="BG84"/>
  <c r="F32"/>
  <c i="1" r="BB87"/>
  <c i="33" r="BF84"/>
  <c r="J31"/>
  <c i="1" r="AW87"/>
  <c i="33" r="F31"/>
  <c i="1" r="BA87"/>
  <c i="33" r="T84"/>
  <c r="T83"/>
  <c r="T82"/>
  <c r="T81"/>
  <c r="R84"/>
  <c r="R83"/>
  <c r="R82"/>
  <c r="R81"/>
  <c r="P84"/>
  <c r="P83"/>
  <c r="P82"/>
  <c r="P81"/>
  <c i="1" r="AU87"/>
  <c i="33" r="BK84"/>
  <c r="BK83"/>
  <c r="J83"/>
  <c r="BK82"/>
  <c r="J82"/>
  <c r="BK81"/>
  <c r="J81"/>
  <c r="J56"/>
  <c r="J27"/>
  <c i="1" r="AG87"/>
  <c i="33" r="J84"/>
  <c r="BE84"/>
  <c r="J30"/>
  <c i="1" r="AV87"/>
  <c i="33" r="F30"/>
  <c i="1" r="AZ87"/>
  <c i="33" r="J58"/>
  <c r="J57"/>
  <c r="F75"/>
  <c r="E73"/>
  <c r="F49"/>
  <c r="E47"/>
  <c r="J36"/>
  <c r="J21"/>
  <c r="E21"/>
  <c r="J77"/>
  <c r="J51"/>
  <c r="J20"/>
  <c r="J18"/>
  <c r="E18"/>
  <c r="F78"/>
  <c r="F52"/>
  <c r="J17"/>
  <c r="J15"/>
  <c r="E15"/>
  <c r="F77"/>
  <c r="F51"/>
  <c r="J14"/>
  <c r="J12"/>
  <c r="J75"/>
  <c r="J49"/>
  <c r="E7"/>
  <c r="E71"/>
  <c r="E45"/>
  <c i="1" r="AY86"/>
  <c r="AX86"/>
  <c i="32" r="BI159"/>
  <c r="BH159"/>
  <c r="BG159"/>
  <c r="BF159"/>
  <c r="T159"/>
  <c r="R159"/>
  <c r="P159"/>
  <c r="BK159"/>
  <c r="J159"/>
  <c r="BE159"/>
  <c r="BI156"/>
  <c r="BH156"/>
  <c r="BG156"/>
  <c r="BF156"/>
  <c r="T156"/>
  <c r="T155"/>
  <c r="R156"/>
  <c r="R155"/>
  <c r="P156"/>
  <c r="P155"/>
  <c r="BK156"/>
  <c r="BK155"/>
  <c r="J155"/>
  <c r="J156"/>
  <c r="BE156"/>
  <c r="J66"/>
  <c r="BI151"/>
  <c r="BH151"/>
  <c r="BG151"/>
  <c r="BF151"/>
  <c r="T151"/>
  <c r="R151"/>
  <c r="P151"/>
  <c r="BK151"/>
  <c r="J151"/>
  <c r="BE151"/>
  <c r="BI148"/>
  <c r="BH148"/>
  <c r="BG148"/>
  <c r="BF148"/>
  <c r="T148"/>
  <c r="T147"/>
  <c r="R148"/>
  <c r="R147"/>
  <c r="P148"/>
  <c r="P147"/>
  <c r="BK148"/>
  <c r="BK147"/>
  <c r="J147"/>
  <c r="J148"/>
  <c r="BE148"/>
  <c r="J65"/>
  <c r="BI144"/>
  <c r="BH144"/>
  <c r="BG144"/>
  <c r="BF144"/>
  <c r="T144"/>
  <c r="R144"/>
  <c r="P144"/>
  <c r="BK144"/>
  <c r="J144"/>
  <c r="BE144"/>
  <c r="BI139"/>
  <c r="BH139"/>
  <c r="BG139"/>
  <c r="BF139"/>
  <c r="T139"/>
  <c r="T138"/>
  <c r="R139"/>
  <c r="R138"/>
  <c r="P139"/>
  <c r="P138"/>
  <c r="BK139"/>
  <c r="BK138"/>
  <c r="J138"/>
  <c r="J139"/>
  <c r="BE139"/>
  <c r="J64"/>
  <c r="BI132"/>
  <c r="BH132"/>
  <c r="BG132"/>
  <c r="BF132"/>
  <c r="T132"/>
  <c r="T131"/>
  <c r="R132"/>
  <c r="R131"/>
  <c r="P132"/>
  <c r="P131"/>
  <c r="BK132"/>
  <c r="BK131"/>
  <c r="J131"/>
  <c r="J132"/>
  <c r="BE132"/>
  <c r="J63"/>
  <c r="BI129"/>
  <c r="BH129"/>
  <c r="BG129"/>
  <c r="BF129"/>
  <c r="T129"/>
  <c r="R129"/>
  <c r="P129"/>
  <c r="BK129"/>
  <c r="J129"/>
  <c r="BE129"/>
  <c r="BI126"/>
  <c r="BH126"/>
  <c r="BG126"/>
  <c r="BF126"/>
  <c r="T126"/>
  <c r="R126"/>
  <c r="P126"/>
  <c r="BK126"/>
  <c r="J126"/>
  <c r="BE126"/>
  <c r="BI123"/>
  <c r="BH123"/>
  <c r="BG123"/>
  <c r="BF123"/>
  <c r="T123"/>
  <c r="R123"/>
  <c r="P123"/>
  <c r="BK123"/>
  <c r="J123"/>
  <c r="BE123"/>
  <c r="BI120"/>
  <c r="BH120"/>
  <c r="BG120"/>
  <c r="BF120"/>
  <c r="T120"/>
  <c r="R120"/>
  <c r="P120"/>
  <c r="BK120"/>
  <c r="J120"/>
  <c r="BE120"/>
  <c r="BI116"/>
  <c r="BH116"/>
  <c r="BG116"/>
  <c r="BF116"/>
  <c r="T116"/>
  <c r="R116"/>
  <c r="P116"/>
  <c r="BK116"/>
  <c r="J116"/>
  <c r="BE116"/>
  <c r="BI114"/>
  <c r="BH114"/>
  <c r="BG114"/>
  <c r="BF114"/>
  <c r="T114"/>
  <c r="R114"/>
  <c r="P114"/>
  <c r="BK114"/>
  <c r="J114"/>
  <c r="BE114"/>
  <c r="BI111"/>
  <c r="BH111"/>
  <c r="BG111"/>
  <c r="BF111"/>
  <c r="T111"/>
  <c r="R111"/>
  <c r="P111"/>
  <c r="BK111"/>
  <c r="J111"/>
  <c r="BE111"/>
  <c r="BI108"/>
  <c r="BH108"/>
  <c r="BG108"/>
  <c r="BF108"/>
  <c r="T108"/>
  <c r="R108"/>
  <c r="P108"/>
  <c r="BK108"/>
  <c r="J108"/>
  <c r="BE108"/>
  <c r="BI105"/>
  <c r="BH105"/>
  <c r="BG105"/>
  <c r="BF105"/>
  <c r="T105"/>
  <c r="R105"/>
  <c r="P105"/>
  <c r="BK105"/>
  <c r="J105"/>
  <c r="BE105"/>
  <c r="BI104"/>
  <c r="BH104"/>
  <c r="BG104"/>
  <c r="BF104"/>
  <c r="T104"/>
  <c r="R104"/>
  <c r="P104"/>
  <c r="BK104"/>
  <c r="J104"/>
  <c r="BE104"/>
  <c r="BI99"/>
  <c r="BH99"/>
  <c r="BG99"/>
  <c r="BF99"/>
  <c r="T99"/>
  <c r="R99"/>
  <c r="P99"/>
  <c r="BK99"/>
  <c r="J99"/>
  <c r="BE99"/>
  <c r="BI95"/>
  <c r="BH95"/>
  <c r="BG95"/>
  <c r="BF95"/>
  <c r="T95"/>
  <c r="R95"/>
  <c r="P95"/>
  <c r="BK95"/>
  <c r="J95"/>
  <c r="BE95"/>
  <c r="BI93"/>
  <c r="BH93"/>
  <c r="BG93"/>
  <c r="BF93"/>
  <c r="T93"/>
  <c r="R93"/>
  <c r="P93"/>
  <c r="BK93"/>
  <c r="J93"/>
  <c r="BE93"/>
  <c r="BI91"/>
  <c r="F36"/>
  <c i="1" r="BD86"/>
  <c i="32" r="BH91"/>
  <c r="F35"/>
  <c i="1" r="BC86"/>
  <c i="32" r="BG91"/>
  <c r="F34"/>
  <c i="1" r="BB86"/>
  <c i="32" r="BF91"/>
  <c r="J33"/>
  <c i="1" r="AW86"/>
  <c i="32" r="F33"/>
  <c i="1" r="BA86"/>
  <c i="32" r="T91"/>
  <c r="T90"/>
  <c r="T89"/>
  <c r="T88"/>
  <c r="R91"/>
  <c r="R90"/>
  <c r="R89"/>
  <c r="R88"/>
  <c r="P91"/>
  <c r="P90"/>
  <c r="P89"/>
  <c r="P88"/>
  <c i="1" r="AU86"/>
  <c i="32" r="BK91"/>
  <c r="BK90"/>
  <c r="J90"/>
  <c r="BK89"/>
  <c r="J89"/>
  <c r="BK88"/>
  <c r="J88"/>
  <c r="J60"/>
  <c r="J29"/>
  <c i="1" r="AG86"/>
  <c i="32" r="J91"/>
  <c r="BE91"/>
  <c r="J32"/>
  <c i="1" r="AV86"/>
  <c i="32" r="F32"/>
  <c i="1" r="AZ86"/>
  <c i="32" r="J62"/>
  <c r="J61"/>
  <c r="F82"/>
  <c r="E80"/>
  <c r="F53"/>
  <c r="E51"/>
  <c r="J38"/>
  <c r="J23"/>
  <c r="E23"/>
  <c r="J84"/>
  <c r="J55"/>
  <c r="J22"/>
  <c r="J20"/>
  <c r="E20"/>
  <c r="F85"/>
  <c r="F56"/>
  <c r="J19"/>
  <c r="J17"/>
  <c r="E17"/>
  <c r="F84"/>
  <c r="F55"/>
  <c r="J16"/>
  <c r="J14"/>
  <c r="J82"/>
  <c r="J53"/>
  <c r="E7"/>
  <c r="E76"/>
  <c r="E47"/>
  <c i="1" r="AY85"/>
  <c r="AX85"/>
  <c i="31"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T123"/>
  <c r="R124"/>
  <c r="R123"/>
  <c r="P124"/>
  <c r="P123"/>
  <c r="BK124"/>
  <c r="BK123"/>
  <c r="J123"/>
  <c r="J124"/>
  <c r="BE124"/>
  <c r="J61"/>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T118"/>
  <c r="R119"/>
  <c r="R118"/>
  <c r="P119"/>
  <c r="P118"/>
  <c r="BK119"/>
  <c r="BK118"/>
  <c r="J118"/>
  <c r="J119"/>
  <c r="BE119"/>
  <c r="J60"/>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T103"/>
  <c r="R104"/>
  <c r="R103"/>
  <c r="P104"/>
  <c r="P103"/>
  <c r="BK104"/>
  <c r="BK103"/>
  <c r="J103"/>
  <c r="J104"/>
  <c r="BE104"/>
  <c r="J59"/>
  <c r="BI101"/>
  <c r="BH101"/>
  <c r="BG101"/>
  <c r="BF101"/>
  <c r="T101"/>
  <c r="T100"/>
  <c r="R101"/>
  <c r="R100"/>
  <c r="P101"/>
  <c r="P100"/>
  <c r="BK101"/>
  <c r="BK100"/>
  <c r="J100"/>
  <c r="J101"/>
  <c r="BE101"/>
  <c r="J58"/>
  <c r="BI99"/>
  <c r="BH99"/>
  <c r="BG99"/>
  <c r="BF99"/>
  <c r="T99"/>
  <c r="R99"/>
  <c r="P99"/>
  <c r="BK99"/>
  <c r="J99"/>
  <c r="BE99"/>
  <c r="BI97"/>
  <c r="BH97"/>
  <c r="BG97"/>
  <c r="BF97"/>
  <c r="T97"/>
  <c r="R97"/>
  <c r="P97"/>
  <c r="BK97"/>
  <c r="J97"/>
  <c r="BE97"/>
  <c r="BI96"/>
  <c r="BH96"/>
  <c r="BG96"/>
  <c r="BF96"/>
  <c r="T96"/>
  <c r="R96"/>
  <c r="P96"/>
  <c r="BK96"/>
  <c r="J96"/>
  <c r="BE96"/>
  <c r="BI95"/>
  <c r="BH95"/>
  <c r="BG95"/>
  <c r="BF95"/>
  <c r="T95"/>
  <c r="R95"/>
  <c r="P95"/>
  <c r="BK95"/>
  <c r="J95"/>
  <c r="BE95"/>
  <c r="BI93"/>
  <c r="BH93"/>
  <c r="BG93"/>
  <c r="BF93"/>
  <c r="T93"/>
  <c r="R93"/>
  <c r="P93"/>
  <c r="BK93"/>
  <c r="J93"/>
  <c r="BE93"/>
  <c r="BI91"/>
  <c r="BH91"/>
  <c r="BG91"/>
  <c r="BF91"/>
  <c r="T91"/>
  <c r="R91"/>
  <c r="P91"/>
  <c r="BK91"/>
  <c r="J91"/>
  <c r="BE91"/>
  <c r="BI89"/>
  <c r="BH89"/>
  <c r="BG89"/>
  <c r="BF89"/>
  <c r="T89"/>
  <c r="R89"/>
  <c r="P89"/>
  <c r="BK89"/>
  <c r="J89"/>
  <c r="BE89"/>
  <c r="BI87"/>
  <c r="BH87"/>
  <c r="BG87"/>
  <c r="BF87"/>
  <c r="T87"/>
  <c r="R87"/>
  <c r="P87"/>
  <c r="BK87"/>
  <c r="J87"/>
  <c r="BE87"/>
  <c r="BI85"/>
  <c r="BH85"/>
  <c r="BG85"/>
  <c r="BF85"/>
  <c r="T85"/>
  <c r="R85"/>
  <c r="P85"/>
  <c r="BK85"/>
  <c r="J85"/>
  <c r="BE85"/>
  <c r="BI83"/>
  <c r="F34"/>
  <c i="1" r="BD85"/>
  <c i="31" r="BH83"/>
  <c r="F33"/>
  <c i="1" r="BC85"/>
  <c i="31" r="BG83"/>
  <c r="F32"/>
  <c i="1" r="BB85"/>
  <c i="31" r="BF83"/>
  <c r="J31"/>
  <c i="1" r="AW85"/>
  <c i="31" r="F31"/>
  <c i="1" r="BA85"/>
  <c i="31" r="T83"/>
  <c r="T82"/>
  <c r="T81"/>
  <c r="R83"/>
  <c r="R82"/>
  <c r="R81"/>
  <c r="P83"/>
  <c r="P82"/>
  <c r="P81"/>
  <c i="1" r="AU85"/>
  <c i="31" r="BK83"/>
  <c r="BK82"/>
  <c r="J82"/>
  <c r="BK81"/>
  <c r="J81"/>
  <c r="J56"/>
  <c r="J27"/>
  <c i="1" r="AG85"/>
  <c i="31" r="J83"/>
  <c r="BE83"/>
  <c r="J30"/>
  <c i="1" r="AV85"/>
  <c i="31" r="F30"/>
  <c i="1" r="AZ85"/>
  <c i="31" r="J57"/>
  <c r="F75"/>
  <c r="E73"/>
  <c r="F49"/>
  <c r="E47"/>
  <c r="J36"/>
  <c r="J21"/>
  <c r="E21"/>
  <c r="J77"/>
  <c r="J51"/>
  <c r="J20"/>
  <c r="J18"/>
  <c r="E18"/>
  <c r="F78"/>
  <c r="F52"/>
  <c r="J17"/>
  <c r="J15"/>
  <c r="E15"/>
  <c r="F77"/>
  <c r="F51"/>
  <c r="J14"/>
  <c r="J12"/>
  <c r="J75"/>
  <c r="J49"/>
  <c r="E7"/>
  <c r="E71"/>
  <c r="E45"/>
  <c i="1" r="AY83"/>
  <c r="AX83"/>
  <c i="30" r="BI127"/>
  <c r="BH127"/>
  <c r="BG127"/>
  <c r="BF127"/>
  <c r="T127"/>
  <c r="R127"/>
  <c r="P127"/>
  <c r="BK127"/>
  <c r="J127"/>
  <c r="BE127"/>
  <c r="BI125"/>
  <c r="BH125"/>
  <c r="BG125"/>
  <c r="BF125"/>
  <c r="T125"/>
  <c r="T124"/>
  <c r="T123"/>
  <c r="R125"/>
  <c r="R124"/>
  <c r="R123"/>
  <c r="P125"/>
  <c r="P124"/>
  <c r="P123"/>
  <c r="BK125"/>
  <c r="BK124"/>
  <c r="J124"/>
  <c r="BK123"/>
  <c r="J123"/>
  <c r="J125"/>
  <c r="BE125"/>
  <c r="J64"/>
  <c r="J63"/>
  <c r="BI121"/>
  <c r="BH121"/>
  <c r="BG121"/>
  <c r="BF121"/>
  <c r="T121"/>
  <c r="R121"/>
  <c r="P121"/>
  <c r="BK121"/>
  <c r="J121"/>
  <c r="BE121"/>
  <c r="BI119"/>
  <c r="BH119"/>
  <c r="BG119"/>
  <c r="BF119"/>
  <c r="T119"/>
  <c r="T118"/>
  <c r="T117"/>
  <c r="R119"/>
  <c r="R118"/>
  <c r="R117"/>
  <c r="P119"/>
  <c r="P118"/>
  <c r="P117"/>
  <c r="BK119"/>
  <c r="BK118"/>
  <c r="J118"/>
  <c r="BK117"/>
  <c r="J117"/>
  <c r="J119"/>
  <c r="BE119"/>
  <c r="J62"/>
  <c r="J61"/>
  <c r="BI115"/>
  <c r="BH115"/>
  <c r="BG115"/>
  <c r="BF115"/>
  <c r="T115"/>
  <c r="R115"/>
  <c r="P115"/>
  <c r="BK115"/>
  <c r="J115"/>
  <c r="BE115"/>
  <c r="BI113"/>
  <c r="BH113"/>
  <c r="BG113"/>
  <c r="BF113"/>
  <c r="T113"/>
  <c r="R113"/>
  <c r="P113"/>
  <c r="BK113"/>
  <c r="J113"/>
  <c r="BE113"/>
  <c r="BI111"/>
  <c r="BH111"/>
  <c r="BG111"/>
  <c r="BF111"/>
  <c r="T111"/>
  <c r="R111"/>
  <c r="P111"/>
  <c r="BK111"/>
  <c r="J111"/>
  <c r="BE111"/>
  <c r="BI109"/>
  <c r="BH109"/>
  <c r="BG109"/>
  <c r="BF109"/>
  <c r="T109"/>
  <c r="T108"/>
  <c r="R109"/>
  <c r="R108"/>
  <c r="P109"/>
  <c r="P108"/>
  <c r="BK109"/>
  <c r="BK108"/>
  <c r="J108"/>
  <c r="J109"/>
  <c r="BE109"/>
  <c r="J60"/>
  <c r="BI107"/>
  <c r="BH107"/>
  <c r="BG107"/>
  <c r="BF107"/>
  <c r="T107"/>
  <c r="R107"/>
  <c r="P107"/>
  <c r="BK107"/>
  <c r="J107"/>
  <c r="BE107"/>
  <c r="BI105"/>
  <c r="BH105"/>
  <c r="BG105"/>
  <c r="BF105"/>
  <c r="T105"/>
  <c r="R105"/>
  <c r="P105"/>
  <c r="BK105"/>
  <c r="J105"/>
  <c r="BE105"/>
  <c r="BI103"/>
  <c r="BH103"/>
  <c r="BG103"/>
  <c r="BF103"/>
  <c r="T103"/>
  <c r="R103"/>
  <c r="P103"/>
  <c r="BK103"/>
  <c r="J103"/>
  <c r="BE103"/>
  <c r="BI100"/>
  <c r="BH100"/>
  <c r="BG100"/>
  <c r="BF100"/>
  <c r="T100"/>
  <c r="T99"/>
  <c r="R100"/>
  <c r="R99"/>
  <c r="P100"/>
  <c r="P99"/>
  <c r="BK100"/>
  <c r="BK99"/>
  <c r="J99"/>
  <c r="J100"/>
  <c r="BE100"/>
  <c r="J59"/>
  <c r="BI96"/>
  <c r="BH96"/>
  <c r="BG96"/>
  <c r="BF96"/>
  <c r="T96"/>
  <c r="R96"/>
  <c r="P96"/>
  <c r="BK96"/>
  <c r="J96"/>
  <c r="BE96"/>
  <c r="BI93"/>
  <c r="BH93"/>
  <c r="BG93"/>
  <c r="BF93"/>
  <c r="T93"/>
  <c r="R93"/>
  <c r="P93"/>
  <c r="BK93"/>
  <c r="J93"/>
  <c r="BE93"/>
  <c r="BI91"/>
  <c r="BH91"/>
  <c r="BG91"/>
  <c r="BF91"/>
  <c r="T91"/>
  <c r="R91"/>
  <c r="P91"/>
  <c r="BK91"/>
  <c r="J91"/>
  <c r="BE91"/>
  <c r="BI89"/>
  <c r="BH89"/>
  <c r="BG89"/>
  <c r="BF89"/>
  <c r="T89"/>
  <c r="R89"/>
  <c r="P89"/>
  <c r="BK89"/>
  <c r="J89"/>
  <c r="BE89"/>
  <c r="BI87"/>
  <c r="F34"/>
  <c i="1" r="BD83"/>
  <c i="30" r="BH87"/>
  <c r="F33"/>
  <c i="1" r="BC83"/>
  <c i="30" r="BG87"/>
  <c r="F32"/>
  <c i="1" r="BB83"/>
  <c i="30" r="BF87"/>
  <c r="J31"/>
  <c i="1" r="AW83"/>
  <c i="30" r="F31"/>
  <c i="1" r="BA83"/>
  <c i="30" r="T87"/>
  <c r="T86"/>
  <c r="T85"/>
  <c r="T84"/>
  <c r="R87"/>
  <c r="R86"/>
  <c r="R85"/>
  <c r="R84"/>
  <c r="P87"/>
  <c r="P86"/>
  <c r="P85"/>
  <c r="P84"/>
  <c i="1" r="AU83"/>
  <c i="30" r="BK87"/>
  <c r="BK86"/>
  <c r="J86"/>
  <c r="BK85"/>
  <c r="J85"/>
  <c r="BK84"/>
  <c r="J84"/>
  <c r="J56"/>
  <c r="J27"/>
  <c i="1" r="AG83"/>
  <c i="30" r="J87"/>
  <c r="BE87"/>
  <c r="J30"/>
  <c i="1" r="AV83"/>
  <c i="30" r="F30"/>
  <c i="1" r="AZ83"/>
  <c i="30" r="J58"/>
  <c r="J57"/>
  <c r="F78"/>
  <c r="E76"/>
  <c r="F49"/>
  <c r="E47"/>
  <c r="J36"/>
  <c r="J21"/>
  <c r="E21"/>
  <c r="J80"/>
  <c r="J51"/>
  <c r="J20"/>
  <c r="J18"/>
  <c r="E18"/>
  <c r="F81"/>
  <c r="F52"/>
  <c r="J17"/>
  <c r="J15"/>
  <c r="E15"/>
  <c r="F80"/>
  <c r="F51"/>
  <c r="J14"/>
  <c r="J12"/>
  <c r="J78"/>
  <c r="J49"/>
  <c r="E7"/>
  <c r="E74"/>
  <c r="E45"/>
  <c i="1" r="AY82"/>
  <c r="AX82"/>
  <c i="29" r="BI142"/>
  <c r="BH142"/>
  <c r="BG142"/>
  <c r="BF142"/>
  <c r="T142"/>
  <c r="R142"/>
  <c r="P142"/>
  <c r="BK142"/>
  <c r="J142"/>
  <c r="BE142"/>
  <c r="BI140"/>
  <c r="BH140"/>
  <c r="BG140"/>
  <c r="BF140"/>
  <c r="T140"/>
  <c r="R140"/>
  <c r="P140"/>
  <c r="BK140"/>
  <c r="J140"/>
  <c r="BE140"/>
  <c r="BI138"/>
  <c r="BH138"/>
  <c r="BG138"/>
  <c r="BF138"/>
  <c r="T138"/>
  <c r="R138"/>
  <c r="P138"/>
  <c r="BK138"/>
  <c r="J138"/>
  <c r="BE138"/>
  <c r="BI136"/>
  <c r="BH136"/>
  <c r="BG136"/>
  <c r="BF136"/>
  <c r="T136"/>
  <c r="R136"/>
  <c r="P136"/>
  <c r="BK136"/>
  <c r="J136"/>
  <c r="BE136"/>
  <c r="BI135"/>
  <c r="BH135"/>
  <c r="BG135"/>
  <c r="BF135"/>
  <c r="T135"/>
  <c r="T134"/>
  <c r="R135"/>
  <c r="R134"/>
  <c r="P135"/>
  <c r="P134"/>
  <c r="BK135"/>
  <c r="BK134"/>
  <c r="J134"/>
  <c r="J135"/>
  <c r="BE135"/>
  <c r="J63"/>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8"/>
  <c r="BH128"/>
  <c r="BG128"/>
  <c r="BF128"/>
  <c r="T128"/>
  <c r="R128"/>
  <c r="P128"/>
  <c r="BK128"/>
  <c r="J128"/>
  <c r="BE128"/>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1"/>
  <c r="BH111"/>
  <c r="BG111"/>
  <c r="BF111"/>
  <c r="T111"/>
  <c r="R111"/>
  <c r="P111"/>
  <c r="BK111"/>
  <c r="J111"/>
  <c r="BE111"/>
  <c r="BI109"/>
  <c r="BH109"/>
  <c r="BG109"/>
  <c r="BF109"/>
  <c r="T109"/>
  <c r="R109"/>
  <c r="P109"/>
  <c r="BK109"/>
  <c r="J109"/>
  <c r="BE109"/>
  <c r="BI107"/>
  <c r="BH107"/>
  <c r="BG107"/>
  <c r="BF107"/>
  <c r="T107"/>
  <c r="R107"/>
  <c r="P107"/>
  <c r="BK107"/>
  <c r="J107"/>
  <c r="BE107"/>
  <c r="BI105"/>
  <c r="BH105"/>
  <c r="BG105"/>
  <c r="BF105"/>
  <c r="T105"/>
  <c r="R105"/>
  <c r="P105"/>
  <c r="BK105"/>
  <c r="J105"/>
  <c r="BE105"/>
  <c r="BI103"/>
  <c r="BH103"/>
  <c r="BG103"/>
  <c r="BF103"/>
  <c r="T103"/>
  <c r="T102"/>
  <c r="R103"/>
  <c r="R102"/>
  <c r="P103"/>
  <c r="P102"/>
  <c r="BK103"/>
  <c r="BK102"/>
  <c r="J102"/>
  <c r="J103"/>
  <c r="BE103"/>
  <c r="J62"/>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1"/>
  <c r="BH91"/>
  <c r="BG91"/>
  <c r="BF91"/>
  <c r="T91"/>
  <c r="R91"/>
  <c r="P91"/>
  <c r="BK91"/>
  <c r="J91"/>
  <c r="BE91"/>
  <c r="BI89"/>
  <c r="BH89"/>
  <c r="BG89"/>
  <c r="BF89"/>
  <c r="T89"/>
  <c r="R89"/>
  <c r="P89"/>
  <c r="BK89"/>
  <c r="J89"/>
  <c r="BE89"/>
  <c r="BI87"/>
  <c r="F36"/>
  <c i="1" r="BD82"/>
  <c i="29" r="BH87"/>
  <c r="F35"/>
  <c i="1" r="BC82"/>
  <c i="29" r="BG87"/>
  <c r="F34"/>
  <c i="1" r="BB82"/>
  <c i="29" r="BF87"/>
  <c r="J33"/>
  <c i="1" r="AW82"/>
  <c i="29" r="F33"/>
  <c i="1" r="BA82"/>
  <c i="29" r="T87"/>
  <c r="T86"/>
  <c r="T85"/>
  <c r="R87"/>
  <c r="R86"/>
  <c r="R85"/>
  <c r="P87"/>
  <c r="P86"/>
  <c r="P85"/>
  <c i="1" r="AU82"/>
  <c i="29" r="BK87"/>
  <c r="BK86"/>
  <c r="J86"/>
  <c r="BK85"/>
  <c r="J85"/>
  <c r="J60"/>
  <c r="J29"/>
  <c i="1" r="AG82"/>
  <c i="29" r="J87"/>
  <c r="BE87"/>
  <c r="J32"/>
  <c i="1" r="AV82"/>
  <c i="29" r="F32"/>
  <c i="1" r="AZ82"/>
  <c i="29" r="J61"/>
  <c r="F79"/>
  <c r="E77"/>
  <c r="F53"/>
  <c r="E51"/>
  <c r="J38"/>
  <c r="J23"/>
  <c r="E23"/>
  <c r="J81"/>
  <c r="J55"/>
  <c r="J22"/>
  <c r="J20"/>
  <c r="E20"/>
  <c r="F82"/>
  <c r="F56"/>
  <c r="J19"/>
  <c r="J17"/>
  <c r="E17"/>
  <c r="F81"/>
  <c r="F55"/>
  <c r="J16"/>
  <c r="J14"/>
  <c r="J79"/>
  <c r="J53"/>
  <c r="E7"/>
  <c r="E73"/>
  <c r="E47"/>
  <c i="1" r="AY81"/>
  <c r="AX81"/>
  <c i="28" r="BI147"/>
  <c r="BH147"/>
  <c r="BG147"/>
  <c r="BF147"/>
  <c r="T147"/>
  <c r="T146"/>
  <c r="R147"/>
  <c r="R146"/>
  <c r="P147"/>
  <c r="P146"/>
  <c r="BK147"/>
  <c r="BK146"/>
  <c r="J146"/>
  <c r="J147"/>
  <c r="BE147"/>
  <c r="J65"/>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28"/>
  <c r="BH128"/>
  <c r="BG128"/>
  <c r="BF128"/>
  <c r="T128"/>
  <c r="R128"/>
  <c r="P128"/>
  <c r="BK128"/>
  <c r="J128"/>
  <c r="BE128"/>
  <c r="BI125"/>
  <c r="BH125"/>
  <c r="BG125"/>
  <c r="BF125"/>
  <c r="T125"/>
  <c r="R125"/>
  <c r="P125"/>
  <c r="BK125"/>
  <c r="J125"/>
  <c r="BE125"/>
  <c r="BI122"/>
  <c r="BH122"/>
  <c r="BG122"/>
  <c r="BF122"/>
  <c r="T122"/>
  <c r="R122"/>
  <c r="P122"/>
  <c r="BK122"/>
  <c r="J122"/>
  <c r="BE122"/>
  <c r="BI119"/>
  <c r="BH119"/>
  <c r="BG119"/>
  <c r="BF119"/>
  <c r="T119"/>
  <c r="R119"/>
  <c r="P119"/>
  <c r="BK119"/>
  <c r="J119"/>
  <c r="BE119"/>
  <c r="BI116"/>
  <c r="BH116"/>
  <c r="BG116"/>
  <c r="BF116"/>
  <c r="T116"/>
  <c r="T115"/>
  <c r="R116"/>
  <c r="R115"/>
  <c r="P116"/>
  <c r="P115"/>
  <c r="BK116"/>
  <c r="BK115"/>
  <c r="J115"/>
  <c r="J116"/>
  <c r="BE116"/>
  <c r="J64"/>
  <c r="BI112"/>
  <c r="BH112"/>
  <c r="BG112"/>
  <c r="BF112"/>
  <c r="T112"/>
  <c r="T111"/>
  <c r="R112"/>
  <c r="R111"/>
  <c r="P112"/>
  <c r="P111"/>
  <c r="BK112"/>
  <c r="BK111"/>
  <c r="J111"/>
  <c r="J112"/>
  <c r="BE112"/>
  <c r="J63"/>
  <c r="BI108"/>
  <c r="BH108"/>
  <c r="BG108"/>
  <c r="BF108"/>
  <c r="T108"/>
  <c r="R108"/>
  <c r="P108"/>
  <c r="BK108"/>
  <c r="J108"/>
  <c r="BE108"/>
  <c r="BI105"/>
  <c r="BH105"/>
  <c r="BG105"/>
  <c r="BF105"/>
  <c r="T105"/>
  <c r="R105"/>
  <c r="P105"/>
  <c r="BK105"/>
  <c r="J105"/>
  <c r="BE105"/>
  <c r="BI102"/>
  <c r="BH102"/>
  <c r="BG102"/>
  <c r="BF102"/>
  <c r="T102"/>
  <c r="R102"/>
  <c r="P102"/>
  <c r="BK102"/>
  <c r="J102"/>
  <c r="BE102"/>
  <c r="BI98"/>
  <c r="BH98"/>
  <c r="BG98"/>
  <c r="BF98"/>
  <c r="T98"/>
  <c r="R98"/>
  <c r="P98"/>
  <c r="BK98"/>
  <c r="J98"/>
  <c r="BE98"/>
  <c r="BI97"/>
  <c r="BH97"/>
  <c r="BG97"/>
  <c r="BF97"/>
  <c r="T97"/>
  <c r="R97"/>
  <c r="P97"/>
  <c r="BK97"/>
  <c r="J97"/>
  <c r="BE97"/>
  <c r="BI94"/>
  <c r="BH94"/>
  <c r="BG94"/>
  <c r="BF94"/>
  <c r="T94"/>
  <c r="R94"/>
  <c r="P94"/>
  <c r="BK94"/>
  <c r="J94"/>
  <c r="BE94"/>
  <c r="BI93"/>
  <c r="BH93"/>
  <c r="BG93"/>
  <c r="BF93"/>
  <c r="T93"/>
  <c r="R93"/>
  <c r="P93"/>
  <c r="BK93"/>
  <c r="J93"/>
  <c r="BE93"/>
  <c r="BI90"/>
  <c r="F36"/>
  <c i="1" r="BD81"/>
  <c i="28" r="BH90"/>
  <c r="F35"/>
  <c i="1" r="BC81"/>
  <c i="28" r="BG90"/>
  <c r="F34"/>
  <c i="1" r="BB81"/>
  <c i="28" r="BF90"/>
  <c r="J33"/>
  <c i="1" r="AW81"/>
  <c i="28" r="F33"/>
  <c i="1" r="BA81"/>
  <c i="28" r="T90"/>
  <c r="T89"/>
  <c r="T88"/>
  <c r="T87"/>
  <c r="R90"/>
  <c r="R89"/>
  <c r="R88"/>
  <c r="R87"/>
  <c r="P90"/>
  <c r="P89"/>
  <c r="P88"/>
  <c r="P87"/>
  <c i="1" r="AU81"/>
  <c i="28" r="BK90"/>
  <c r="BK89"/>
  <c r="J89"/>
  <c r="BK88"/>
  <c r="J88"/>
  <c r="BK87"/>
  <c r="J87"/>
  <c r="J60"/>
  <c r="J29"/>
  <c i="1" r="AG81"/>
  <c i="28" r="J90"/>
  <c r="BE90"/>
  <c r="J32"/>
  <c i="1" r="AV81"/>
  <c i="28" r="F32"/>
  <c i="1" r="AZ81"/>
  <c i="28" r="J62"/>
  <c r="J61"/>
  <c r="F81"/>
  <c r="E79"/>
  <c r="F53"/>
  <c r="E51"/>
  <c r="J38"/>
  <c r="J23"/>
  <c r="E23"/>
  <c r="J83"/>
  <c r="J55"/>
  <c r="J22"/>
  <c r="J20"/>
  <c r="E20"/>
  <c r="F84"/>
  <c r="F56"/>
  <c r="J19"/>
  <c r="J17"/>
  <c r="E17"/>
  <c r="F83"/>
  <c r="F55"/>
  <c r="J16"/>
  <c r="J14"/>
  <c r="J81"/>
  <c r="J53"/>
  <c r="E7"/>
  <c r="E75"/>
  <c r="E47"/>
  <c i="1" r="AY80"/>
  <c r="AX80"/>
  <c i="27" r="BI336"/>
  <c r="BH336"/>
  <c r="BG336"/>
  <c r="BF336"/>
  <c r="T336"/>
  <c r="T335"/>
  <c r="R336"/>
  <c r="R335"/>
  <c r="P336"/>
  <c r="P335"/>
  <c r="BK336"/>
  <c r="BK335"/>
  <c r="J335"/>
  <c r="J336"/>
  <c r="BE336"/>
  <c r="J73"/>
  <c r="BI334"/>
  <c r="BH334"/>
  <c r="BG334"/>
  <c r="BF334"/>
  <c r="T334"/>
  <c r="R334"/>
  <c r="P334"/>
  <c r="BK334"/>
  <c r="J334"/>
  <c r="BE334"/>
  <c r="BI333"/>
  <c r="BH333"/>
  <c r="BG333"/>
  <c r="BF333"/>
  <c r="T333"/>
  <c r="R333"/>
  <c r="P333"/>
  <c r="BK333"/>
  <c r="J333"/>
  <c r="BE333"/>
  <c r="BI332"/>
  <c r="BH332"/>
  <c r="BG332"/>
  <c r="BF332"/>
  <c r="T332"/>
  <c r="R332"/>
  <c r="P332"/>
  <c r="BK332"/>
  <c r="J332"/>
  <c r="BE332"/>
  <c r="BI331"/>
  <c r="BH331"/>
  <c r="BG331"/>
  <c r="BF331"/>
  <c r="T331"/>
  <c r="R331"/>
  <c r="P331"/>
  <c r="BK331"/>
  <c r="J331"/>
  <c r="BE331"/>
  <c r="BI330"/>
  <c r="BH330"/>
  <c r="BG330"/>
  <c r="BF330"/>
  <c r="T330"/>
  <c r="R330"/>
  <c r="P330"/>
  <c r="BK330"/>
  <c r="J330"/>
  <c r="BE330"/>
  <c r="BI329"/>
  <c r="BH329"/>
  <c r="BG329"/>
  <c r="BF329"/>
  <c r="T329"/>
  <c r="R329"/>
  <c r="P329"/>
  <c r="BK329"/>
  <c r="J329"/>
  <c r="BE329"/>
  <c r="BI328"/>
  <c r="BH328"/>
  <c r="BG328"/>
  <c r="BF328"/>
  <c r="T328"/>
  <c r="R328"/>
  <c r="P328"/>
  <c r="BK328"/>
  <c r="J328"/>
  <c r="BE328"/>
  <c r="BI327"/>
  <c r="BH327"/>
  <c r="BG327"/>
  <c r="BF327"/>
  <c r="T327"/>
  <c r="R327"/>
  <c r="P327"/>
  <c r="BK327"/>
  <c r="J327"/>
  <c r="BE327"/>
  <c r="BI326"/>
  <c r="BH326"/>
  <c r="BG326"/>
  <c r="BF326"/>
  <c r="T326"/>
  <c r="R326"/>
  <c r="P326"/>
  <c r="BK326"/>
  <c r="J326"/>
  <c r="BE326"/>
  <c r="BI325"/>
  <c r="BH325"/>
  <c r="BG325"/>
  <c r="BF325"/>
  <c r="T325"/>
  <c r="R325"/>
  <c r="P325"/>
  <c r="BK325"/>
  <c r="J325"/>
  <c r="BE325"/>
  <c r="BI324"/>
  <c r="BH324"/>
  <c r="BG324"/>
  <c r="BF324"/>
  <c r="T324"/>
  <c r="T323"/>
  <c r="R324"/>
  <c r="R323"/>
  <c r="P324"/>
  <c r="P323"/>
  <c r="BK324"/>
  <c r="BK323"/>
  <c r="J323"/>
  <c r="J324"/>
  <c r="BE324"/>
  <c r="J72"/>
  <c r="BI322"/>
  <c r="BH322"/>
  <c r="BG322"/>
  <c r="BF322"/>
  <c r="T322"/>
  <c r="R322"/>
  <c r="P322"/>
  <c r="BK322"/>
  <c r="J322"/>
  <c r="BE322"/>
  <c r="BI319"/>
  <c r="BH319"/>
  <c r="BG319"/>
  <c r="BF319"/>
  <c r="T319"/>
  <c r="R319"/>
  <c r="P319"/>
  <c r="BK319"/>
  <c r="J319"/>
  <c r="BE319"/>
  <c r="BI316"/>
  <c r="BH316"/>
  <c r="BG316"/>
  <c r="BF316"/>
  <c r="T316"/>
  <c r="R316"/>
  <c r="P316"/>
  <c r="BK316"/>
  <c r="J316"/>
  <c r="BE316"/>
  <c r="BI313"/>
  <c r="BH313"/>
  <c r="BG313"/>
  <c r="BF313"/>
  <c r="T313"/>
  <c r="R313"/>
  <c r="P313"/>
  <c r="BK313"/>
  <c r="J313"/>
  <c r="BE313"/>
  <c r="BI312"/>
  <c r="BH312"/>
  <c r="BG312"/>
  <c r="BF312"/>
  <c r="T312"/>
  <c r="T311"/>
  <c r="R312"/>
  <c r="R311"/>
  <c r="P312"/>
  <c r="P311"/>
  <c r="BK312"/>
  <c r="BK311"/>
  <c r="J311"/>
  <c r="J312"/>
  <c r="BE312"/>
  <c r="J71"/>
  <c r="BI310"/>
  <c r="BH310"/>
  <c r="BG310"/>
  <c r="BF310"/>
  <c r="T310"/>
  <c r="R310"/>
  <c r="P310"/>
  <c r="BK310"/>
  <c r="J310"/>
  <c r="BE310"/>
  <c r="BI307"/>
  <c r="BH307"/>
  <c r="BG307"/>
  <c r="BF307"/>
  <c r="T307"/>
  <c r="R307"/>
  <c r="P307"/>
  <c r="BK307"/>
  <c r="J307"/>
  <c r="BE307"/>
  <c r="BI304"/>
  <c r="BH304"/>
  <c r="BG304"/>
  <c r="BF304"/>
  <c r="T304"/>
  <c r="T303"/>
  <c r="R304"/>
  <c r="R303"/>
  <c r="P304"/>
  <c r="P303"/>
  <c r="BK304"/>
  <c r="BK303"/>
  <c r="J303"/>
  <c r="J304"/>
  <c r="BE304"/>
  <c r="J70"/>
  <c r="BI302"/>
  <c r="BH302"/>
  <c r="BG302"/>
  <c r="BF302"/>
  <c r="T302"/>
  <c r="R302"/>
  <c r="P302"/>
  <c r="BK302"/>
  <c r="J302"/>
  <c r="BE302"/>
  <c r="BI301"/>
  <c r="BH301"/>
  <c r="BG301"/>
  <c r="BF301"/>
  <c r="T301"/>
  <c r="R301"/>
  <c r="P301"/>
  <c r="BK301"/>
  <c r="J301"/>
  <c r="BE301"/>
  <c r="BI300"/>
  <c r="BH300"/>
  <c r="BG300"/>
  <c r="BF300"/>
  <c r="T300"/>
  <c r="R300"/>
  <c r="P300"/>
  <c r="BK300"/>
  <c r="J300"/>
  <c r="BE300"/>
  <c r="BI299"/>
  <c r="BH299"/>
  <c r="BG299"/>
  <c r="BF299"/>
  <c r="T299"/>
  <c r="R299"/>
  <c r="P299"/>
  <c r="BK299"/>
  <c r="J299"/>
  <c r="BE299"/>
  <c r="BI298"/>
  <c r="BH298"/>
  <c r="BG298"/>
  <c r="BF298"/>
  <c r="T298"/>
  <c r="R298"/>
  <c r="P298"/>
  <c r="BK298"/>
  <c r="J298"/>
  <c r="BE298"/>
  <c r="BI297"/>
  <c r="BH297"/>
  <c r="BG297"/>
  <c r="BF297"/>
  <c r="T297"/>
  <c r="R297"/>
  <c r="P297"/>
  <c r="BK297"/>
  <c r="J297"/>
  <c r="BE297"/>
  <c r="BI296"/>
  <c r="BH296"/>
  <c r="BG296"/>
  <c r="BF296"/>
  <c r="T296"/>
  <c r="R296"/>
  <c r="P296"/>
  <c r="BK296"/>
  <c r="J296"/>
  <c r="BE296"/>
  <c r="BI295"/>
  <c r="BH295"/>
  <c r="BG295"/>
  <c r="BF295"/>
  <c r="T295"/>
  <c r="R295"/>
  <c r="P295"/>
  <c r="BK295"/>
  <c r="J295"/>
  <c r="BE295"/>
  <c r="BI294"/>
  <c r="BH294"/>
  <c r="BG294"/>
  <c r="BF294"/>
  <c r="T294"/>
  <c r="R294"/>
  <c r="P294"/>
  <c r="BK294"/>
  <c r="J294"/>
  <c r="BE294"/>
  <c r="BI293"/>
  <c r="BH293"/>
  <c r="BG293"/>
  <c r="BF293"/>
  <c r="T293"/>
  <c r="R293"/>
  <c r="P293"/>
  <c r="BK293"/>
  <c r="J293"/>
  <c r="BE293"/>
  <c r="BI292"/>
  <c r="BH292"/>
  <c r="BG292"/>
  <c r="BF292"/>
  <c r="T292"/>
  <c r="R292"/>
  <c r="P292"/>
  <c r="BK292"/>
  <c r="J292"/>
  <c r="BE292"/>
  <c r="BI291"/>
  <c r="BH291"/>
  <c r="BG291"/>
  <c r="BF291"/>
  <c r="T291"/>
  <c r="R291"/>
  <c r="P291"/>
  <c r="BK291"/>
  <c r="J291"/>
  <c r="BE291"/>
  <c r="BI290"/>
  <c r="BH290"/>
  <c r="BG290"/>
  <c r="BF290"/>
  <c r="T290"/>
  <c r="R290"/>
  <c r="P290"/>
  <c r="BK290"/>
  <c r="J290"/>
  <c r="BE290"/>
  <c r="BI289"/>
  <c r="BH289"/>
  <c r="BG289"/>
  <c r="BF289"/>
  <c r="T289"/>
  <c r="R289"/>
  <c r="P289"/>
  <c r="BK289"/>
  <c r="J289"/>
  <c r="BE289"/>
  <c r="BI288"/>
  <c r="BH288"/>
  <c r="BG288"/>
  <c r="BF288"/>
  <c r="T288"/>
  <c r="R288"/>
  <c r="P288"/>
  <c r="BK288"/>
  <c r="J288"/>
  <c r="BE288"/>
  <c r="BI287"/>
  <c r="BH287"/>
  <c r="BG287"/>
  <c r="BF287"/>
  <c r="T287"/>
  <c r="R287"/>
  <c r="P287"/>
  <c r="BK287"/>
  <c r="J287"/>
  <c r="BE287"/>
  <c r="BI286"/>
  <c r="BH286"/>
  <c r="BG286"/>
  <c r="BF286"/>
  <c r="T286"/>
  <c r="R286"/>
  <c r="P286"/>
  <c r="BK286"/>
  <c r="J286"/>
  <c r="BE286"/>
  <c r="BI285"/>
  <c r="BH285"/>
  <c r="BG285"/>
  <c r="BF285"/>
  <c r="T285"/>
  <c r="R285"/>
  <c r="P285"/>
  <c r="BK285"/>
  <c r="J285"/>
  <c r="BE285"/>
  <c r="BI284"/>
  <c r="BH284"/>
  <c r="BG284"/>
  <c r="BF284"/>
  <c r="T284"/>
  <c r="R284"/>
  <c r="P284"/>
  <c r="BK284"/>
  <c r="J284"/>
  <c r="BE284"/>
  <c r="BI283"/>
  <c r="BH283"/>
  <c r="BG283"/>
  <c r="BF283"/>
  <c r="T283"/>
  <c r="R283"/>
  <c r="P283"/>
  <c r="BK283"/>
  <c r="J283"/>
  <c r="BE283"/>
  <c r="BI282"/>
  <c r="BH282"/>
  <c r="BG282"/>
  <c r="BF282"/>
  <c r="T282"/>
  <c r="T281"/>
  <c r="R282"/>
  <c r="R281"/>
  <c r="P282"/>
  <c r="P281"/>
  <c r="BK282"/>
  <c r="BK281"/>
  <c r="J281"/>
  <c r="J282"/>
  <c r="BE282"/>
  <c r="J69"/>
  <c r="BI280"/>
  <c r="BH280"/>
  <c r="BG280"/>
  <c r="BF280"/>
  <c r="T280"/>
  <c r="R280"/>
  <c r="P280"/>
  <c r="BK280"/>
  <c r="J280"/>
  <c r="BE280"/>
  <c r="BI279"/>
  <c r="BH279"/>
  <c r="BG279"/>
  <c r="BF279"/>
  <c r="T279"/>
  <c r="R279"/>
  <c r="P279"/>
  <c r="BK279"/>
  <c r="J279"/>
  <c r="BE279"/>
  <c r="BI278"/>
  <c r="BH278"/>
  <c r="BG278"/>
  <c r="BF278"/>
  <c r="T278"/>
  <c r="R278"/>
  <c r="P278"/>
  <c r="BK278"/>
  <c r="J278"/>
  <c r="BE278"/>
  <c r="BI277"/>
  <c r="BH277"/>
  <c r="BG277"/>
  <c r="BF277"/>
  <c r="T277"/>
  <c r="T276"/>
  <c r="R277"/>
  <c r="R276"/>
  <c r="P277"/>
  <c r="P276"/>
  <c r="BK277"/>
  <c r="BK276"/>
  <c r="J276"/>
  <c r="J277"/>
  <c r="BE277"/>
  <c r="J68"/>
  <c r="BI275"/>
  <c r="BH275"/>
  <c r="BG275"/>
  <c r="BF275"/>
  <c r="T275"/>
  <c r="R275"/>
  <c r="P275"/>
  <c r="BK275"/>
  <c r="J275"/>
  <c r="BE275"/>
  <c r="BI272"/>
  <c r="BH272"/>
  <c r="BG272"/>
  <c r="BF272"/>
  <c r="T272"/>
  <c r="R272"/>
  <c r="P272"/>
  <c r="BK272"/>
  <c r="J272"/>
  <c r="BE272"/>
  <c r="BI271"/>
  <c r="BH271"/>
  <c r="BG271"/>
  <c r="BF271"/>
  <c r="T271"/>
  <c r="R271"/>
  <c r="P271"/>
  <c r="BK271"/>
  <c r="J271"/>
  <c r="BE271"/>
  <c r="BI268"/>
  <c r="BH268"/>
  <c r="BG268"/>
  <c r="BF268"/>
  <c r="T268"/>
  <c r="R268"/>
  <c r="P268"/>
  <c r="BK268"/>
  <c r="J268"/>
  <c r="BE268"/>
  <c r="BI267"/>
  <c r="BH267"/>
  <c r="BG267"/>
  <c r="BF267"/>
  <c r="T267"/>
  <c r="R267"/>
  <c r="P267"/>
  <c r="BK267"/>
  <c r="J267"/>
  <c r="BE267"/>
  <c r="BI264"/>
  <c r="BH264"/>
  <c r="BG264"/>
  <c r="BF264"/>
  <c r="T264"/>
  <c r="R264"/>
  <c r="P264"/>
  <c r="BK264"/>
  <c r="J264"/>
  <c r="BE264"/>
  <c r="BI263"/>
  <c r="BH263"/>
  <c r="BG263"/>
  <c r="BF263"/>
  <c r="T263"/>
  <c r="R263"/>
  <c r="P263"/>
  <c r="BK263"/>
  <c r="J263"/>
  <c r="BE263"/>
  <c r="BI260"/>
  <c r="BH260"/>
  <c r="BG260"/>
  <c r="BF260"/>
  <c r="T260"/>
  <c r="R260"/>
  <c r="P260"/>
  <c r="BK260"/>
  <c r="J260"/>
  <c r="BE260"/>
  <c r="BI259"/>
  <c r="BH259"/>
  <c r="BG259"/>
  <c r="BF259"/>
  <c r="T259"/>
  <c r="R259"/>
  <c r="P259"/>
  <c r="BK259"/>
  <c r="J259"/>
  <c r="BE259"/>
  <c r="BI256"/>
  <c r="BH256"/>
  <c r="BG256"/>
  <c r="BF256"/>
  <c r="T256"/>
  <c r="R256"/>
  <c r="P256"/>
  <c r="BK256"/>
  <c r="J256"/>
  <c r="BE256"/>
  <c r="BI253"/>
  <c r="BH253"/>
  <c r="BG253"/>
  <c r="BF253"/>
  <c r="T253"/>
  <c r="T252"/>
  <c r="R253"/>
  <c r="R252"/>
  <c r="P253"/>
  <c r="P252"/>
  <c r="BK253"/>
  <c r="BK252"/>
  <c r="J252"/>
  <c r="J253"/>
  <c r="BE253"/>
  <c r="J67"/>
  <c r="BI251"/>
  <c r="BH251"/>
  <c r="BG251"/>
  <c r="BF251"/>
  <c r="T251"/>
  <c r="R251"/>
  <c r="P251"/>
  <c r="BK251"/>
  <c r="J251"/>
  <c r="BE251"/>
  <c r="BI248"/>
  <c r="BH248"/>
  <c r="BG248"/>
  <c r="BF248"/>
  <c r="T248"/>
  <c r="R248"/>
  <c r="P248"/>
  <c r="BK248"/>
  <c r="J248"/>
  <c r="BE248"/>
  <c r="BI245"/>
  <c r="BH245"/>
  <c r="BG245"/>
  <c r="BF245"/>
  <c r="T245"/>
  <c r="R245"/>
  <c r="P245"/>
  <c r="BK245"/>
  <c r="J245"/>
  <c r="BE245"/>
  <c r="BI242"/>
  <c r="BH242"/>
  <c r="BG242"/>
  <c r="BF242"/>
  <c r="T242"/>
  <c r="R242"/>
  <c r="P242"/>
  <c r="BK242"/>
  <c r="J242"/>
  <c r="BE242"/>
  <c r="BI239"/>
  <c r="BH239"/>
  <c r="BG239"/>
  <c r="BF239"/>
  <c r="T239"/>
  <c r="R239"/>
  <c r="P239"/>
  <c r="BK239"/>
  <c r="J239"/>
  <c r="BE239"/>
  <c r="BI236"/>
  <c r="BH236"/>
  <c r="BG236"/>
  <c r="BF236"/>
  <c r="T236"/>
  <c r="R236"/>
  <c r="P236"/>
  <c r="BK236"/>
  <c r="J236"/>
  <c r="BE236"/>
  <c r="BI235"/>
  <c r="BH235"/>
  <c r="BG235"/>
  <c r="BF235"/>
  <c r="T235"/>
  <c r="R235"/>
  <c r="P235"/>
  <c r="BK235"/>
  <c r="J235"/>
  <c r="BE235"/>
  <c r="BI232"/>
  <c r="BH232"/>
  <c r="BG232"/>
  <c r="BF232"/>
  <c r="T232"/>
  <c r="R232"/>
  <c r="P232"/>
  <c r="BK232"/>
  <c r="J232"/>
  <c r="BE232"/>
  <c r="BI231"/>
  <c r="BH231"/>
  <c r="BG231"/>
  <c r="BF231"/>
  <c r="T231"/>
  <c r="R231"/>
  <c r="P231"/>
  <c r="BK231"/>
  <c r="J231"/>
  <c r="BE231"/>
  <c r="BI228"/>
  <c r="BH228"/>
  <c r="BG228"/>
  <c r="BF228"/>
  <c r="T228"/>
  <c r="R228"/>
  <c r="P228"/>
  <c r="BK228"/>
  <c r="J228"/>
  <c r="BE228"/>
  <c r="BI225"/>
  <c r="BH225"/>
  <c r="BG225"/>
  <c r="BF225"/>
  <c r="T225"/>
  <c r="R225"/>
  <c r="P225"/>
  <c r="BK225"/>
  <c r="J225"/>
  <c r="BE225"/>
  <c r="BI222"/>
  <c r="BH222"/>
  <c r="BG222"/>
  <c r="BF222"/>
  <c r="T222"/>
  <c r="R222"/>
  <c r="P222"/>
  <c r="BK222"/>
  <c r="J222"/>
  <c r="BE222"/>
  <c r="BI219"/>
  <c r="BH219"/>
  <c r="BG219"/>
  <c r="BF219"/>
  <c r="T219"/>
  <c r="T218"/>
  <c r="T217"/>
  <c r="R219"/>
  <c r="R218"/>
  <c r="R217"/>
  <c r="P219"/>
  <c r="P218"/>
  <c r="P217"/>
  <c r="BK219"/>
  <c r="BK218"/>
  <c r="J218"/>
  <c r="BK217"/>
  <c r="J217"/>
  <c r="J219"/>
  <c r="BE219"/>
  <c r="J66"/>
  <c r="J65"/>
  <c r="BI216"/>
  <c r="BH216"/>
  <c r="BG216"/>
  <c r="BF216"/>
  <c r="T216"/>
  <c r="T215"/>
  <c r="R216"/>
  <c r="R215"/>
  <c r="P216"/>
  <c r="P215"/>
  <c r="BK216"/>
  <c r="BK215"/>
  <c r="J215"/>
  <c r="J216"/>
  <c r="BE216"/>
  <c r="J64"/>
  <c r="BI212"/>
  <c r="BH212"/>
  <c r="BG212"/>
  <c r="BF212"/>
  <c r="T212"/>
  <c r="R212"/>
  <c r="P212"/>
  <c r="BK212"/>
  <c r="J212"/>
  <c r="BE212"/>
  <c r="BI211"/>
  <c r="BH211"/>
  <c r="BG211"/>
  <c r="BF211"/>
  <c r="T211"/>
  <c r="R211"/>
  <c r="P211"/>
  <c r="BK211"/>
  <c r="J211"/>
  <c r="BE211"/>
  <c r="BI208"/>
  <c r="BH208"/>
  <c r="BG208"/>
  <c r="BF208"/>
  <c r="T208"/>
  <c r="R208"/>
  <c r="P208"/>
  <c r="BK208"/>
  <c r="J208"/>
  <c r="BE208"/>
  <c r="BI205"/>
  <c r="BH205"/>
  <c r="BG205"/>
  <c r="BF205"/>
  <c r="T205"/>
  <c r="R205"/>
  <c r="P205"/>
  <c r="BK205"/>
  <c r="J205"/>
  <c r="BE205"/>
  <c r="BI204"/>
  <c r="BH204"/>
  <c r="BG204"/>
  <c r="BF204"/>
  <c r="T204"/>
  <c r="T203"/>
  <c r="R204"/>
  <c r="R203"/>
  <c r="P204"/>
  <c r="P203"/>
  <c r="BK204"/>
  <c r="BK203"/>
  <c r="J203"/>
  <c r="J204"/>
  <c r="BE204"/>
  <c r="J63"/>
  <c r="BI200"/>
  <c r="BH200"/>
  <c r="BG200"/>
  <c r="BF200"/>
  <c r="T200"/>
  <c r="R200"/>
  <c r="P200"/>
  <c r="BK200"/>
  <c r="J200"/>
  <c r="BE200"/>
  <c r="BI199"/>
  <c r="BH199"/>
  <c r="BG199"/>
  <c r="BF199"/>
  <c r="T199"/>
  <c r="R199"/>
  <c r="P199"/>
  <c r="BK199"/>
  <c r="J199"/>
  <c r="BE199"/>
  <c r="BI196"/>
  <c r="BH196"/>
  <c r="BG196"/>
  <c r="BF196"/>
  <c r="T196"/>
  <c r="R196"/>
  <c r="P196"/>
  <c r="BK196"/>
  <c r="J196"/>
  <c r="BE196"/>
  <c r="BI193"/>
  <c r="BH193"/>
  <c r="BG193"/>
  <c r="BF193"/>
  <c r="T193"/>
  <c r="R193"/>
  <c r="P193"/>
  <c r="BK193"/>
  <c r="J193"/>
  <c r="BE193"/>
  <c r="BI190"/>
  <c r="BH190"/>
  <c r="BG190"/>
  <c r="BF190"/>
  <c r="T190"/>
  <c r="R190"/>
  <c r="P190"/>
  <c r="BK190"/>
  <c r="J190"/>
  <c r="BE190"/>
  <c r="BI187"/>
  <c r="BH187"/>
  <c r="BG187"/>
  <c r="BF187"/>
  <c r="T187"/>
  <c r="R187"/>
  <c r="P187"/>
  <c r="BK187"/>
  <c r="J187"/>
  <c r="BE187"/>
  <c r="BI184"/>
  <c r="BH184"/>
  <c r="BG184"/>
  <c r="BF184"/>
  <c r="T184"/>
  <c r="R184"/>
  <c r="P184"/>
  <c r="BK184"/>
  <c r="J184"/>
  <c r="BE184"/>
  <c r="BI181"/>
  <c r="BH181"/>
  <c r="BG181"/>
  <c r="BF181"/>
  <c r="T181"/>
  <c r="R181"/>
  <c r="P181"/>
  <c r="BK181"/>
  <c r="J181"/>
  <c r="BE181"/>
  <c r="BI180"/>
  <c r="BH180"/>
  <c r="BG180"/>
  <c r="BF180"/>
  <c r="T180"/>
  <c r="R180"/>
  <c r="P180"/>
  <c r="BK180"/>
  <c r="J180"/>
  <c r="BE180"/>
  <c r="BI179"/>
  <c r="BH179"/>
  <c r="BG179"/>
  <c r="BF179"/>
  <c r="T179"/>
  <c r="R179"/>
  <c r="P179"/>
  <c r="BK179"/>
  <c r="J179"/>
  <c r="BE179"/>
  <c r="BI176"/>
  <c r="BH176"/>
  <c r="BG176"/>
  <c r="BF176"/>
  <c r="T176"/>
  <c r="R176"/>
  <c r="P176"/>
  <c r="BK176"/>
  <c r="J176"/>
  <c r="BE176"/>
  <c r="BI173"/>
  <c r="BH173"/>
  <c r="BG173"/>
  <c r="BF173"/>
  <c r="T173"/>
  <c r="T172"/>
  <c r="R173"/>
  <c r="R172"/>
  <c r="P173"/>
  <c r="P172"/>
  <c r="BK173"/>
  <c r="BK172"/>
  <c r="J172"/>
  <c r="J173"/>
  <c r="BE173"/>
  <c r="J62"/>
  <c r="BI169"/>
  <c r="BH169"/>
  <c r="BG169"/>
  <c r="BF169"/>
  <c r="T169"/>
  <c r="R169"/>
  <c r="P169"/>
  <c r="BK169"/>
  <c r="J169"/>
  <c r="BE169"/>
  <c r="BI166"/>
  <c r="BH166"/>
  <c r="BG166"/>
  <c r="BF166"/>
  <c r="T166"/>
  <c r="R166"/>
  <c r="P166"/>
  <c r="BK166"/>
  <c r="J166"/>
  <c r="BE166"/>
  <c r="BI165"/>
  <c r="BH165"/>
  <c r="BG165"/>
  <c r="BF165"/>
  <c r="T165"/>
  <c r="R165"/>
  <c r="P165"/>
  <c r="BK165"/>
  <c r="J165"/>
  <c r="BE165"/>
  <c r="BI164"/>
  <c r="BH164"/>
  <c r="BG164"/>
  <c r="BF164"/>
  <c r="T164"/>
  <c r="R164"/>
  <c r="P164"/>
  <c r="BK164"/>
  <c r="J164"/>
  <c r="BE164"/>
  <c r="BI161"/>
  <c r="BH161"/>
  <c r="BG161"/>
  <c r="BF161"/>
  <c r="T161"/>
  <c r="R161"/>
  <c r="P161"/>
  <c r="BK161"/>
  <c r="J161"/>
  <c r="BE161"/>
  <c r="BI160"/>
  <c r="BH160"/>
  <c r="BG160"/>
  <c r="BF160"/>
  <c r="T160"/>
  <c r="R160"/>
  <c r="P160"/>
  <c r="BK160"/>
  <c r="J160"/>
  <c r="BE160"/>
  <c r="BI157"/>
  <c r="BH157"/>
  <c r="BG157"/>
  <c r="BF157"/>
  <c r="T157"/>
  <c r="R157"/>
  <c r="P157"/>
  <c r="BK157"/>
  <c r="J157"/>
  <c r="BE157"/>
  <c r="BI154"/>
  <c r="BH154"/>
  <c r="BG154"/>
  <c r="BF154"/>
  <c r="T154"/>
  <c r="T153"/>
  <c r="R154"/>
  <c r="R153"/>
  <c r="P154"/>
  <c r="P153"/>
  <c r="BK154"/>
  <c r="BK153"/>
  <c r="J153"/>
  <c r="J154"/>
  <c r="BE154"/>
  <c r="J61"/>
  <c r="BI152"/>
  <c r="BH152"/>
  <c r="BG152"/>
  <c r="BF152"/>
  <c r="T152"/>
  <c r="R152"/>
  <c r="P152"/>
  <c r="BK152"/>
  <c r="J152"/>
  <c r="BE152"/>
  <c r="BI151"/>
  <c r="BH151"/>
  <c r="BG151"/>
  <c r="BF151"/>
  <c r="T151"/>
  <c r="R151"/>
  <c r="P151"/>
  <c r="BK151"/>
  <c r="J151"/>
  <c r="BE151"/>
  <c r="BI148"/>
  <c r="BH148"/>
  <c r="BG148"/>
  <c r="BF148"/>
  <c r="T148"/>
  <c r="R148"/>
  <c r="P148"/>
  <c r="BK148"/>
  <c r="J148"/>
  <c r="BE148"/>
  <c r="BI145"/>
  <c r="BH145"/>
  <c r="BG145"/>
  <c r="BF145"/>
  <c r="T145"/>
  <c r="T144"/>
  <c r="R145"/>
  <c r="R144"/>
  <c r="P145"/>
  <c r="P144"/>
  <c r="BK145"/>
  <c r="BK144"/>
  <c r="J144"/>
  <c r="J145"/>
  <c r="BE145"/>
  <c r="J60"/>
  <c r="BI143"/>
  <c r="BH143"/>
  <c r="BG143"/>
  <c r="BF143"/>
  <c r="T143"/>
  <c r="R143"/>
  <c r="P143"/>
  <c r="BK143"/>
  <c r="J143"/>
  <c r="BE143"/>
  <c r="BI142"/>
  <c r="BH142"/>
  <c r="BG142"/>
  <c r="BF142"/>
  <c r="T142"/>
  <c r="R142"/>
  <c r="P142"/>
  <c r="BK142"/>
  <c r="J142"/>
  <c r="BE142"/>
  <c r="BI138"/>
  <c r="BH138"/>
  <c r="BG138"/>
  <c r="BF138"/>
  <c r="T138"/>
  <c r="R138"/>
  <c r="P138"/>
  <c r="BK138"/>
  <c r="J138"/>
  <c r="BE138"/>
  <c r="BI134"/>
  <c r="BH134"/>
  <c r="BG134"/>
  <c r="BF134"/>
  <c r="T134"/>
  <c r="R134"/>
  <c r="P134"/>
  <c r="BK134"/>
  <c r="J134"/>
  <c r="BE134"/>
  <c r="BI131"/>
  <c r="BH131"/>
  <c r="BG131"/>
  <c r="BF131"/>
  <c r="T131"/>
  <c r="R131"/>
  <c r="P131"/>
  <c r="BK131"/>
  <c r="J131"/>
  <c r="BE131"/>
  <c r="BI130"/>
  <c r="BH130"/>
  <c r="BG130"/>
  <c r="BF130"/>
  <c r="T130"/>
  <c r="R130"/>
  <c r="P130"/>
  <c r="BK130"/>
  <c r="J130"/>
  <c r="BE130"/>
  <c r="BI127"/>
  <c r="BH127"/>
  <c r="BG127"/>
  <c r="BF127"/>
  <c r="T127"/>
  <c r="R127"/>
  <c r="P127"/>
  <c r="BK127"/>
  <c r="J127"/>
  <c r="BE127"/>
  <c r="BI124"/>
  <c r="BH124"/>
  <c r="BG124"/>
  <c r="BF124"/>
  <c r="T124"/>
  <c r="R124"/>
  <c r="P124"/>
  <c r="BK124"/>
  <c r="J124"/>
  <c r="BE124"/>
  <c r="BI121"/>
  <c r="BH121"/>
  <c r="BG121"/>
  <c r="BF121"/>
  <c r="T121"/>
  <c r="T120"/>
  <c r="R121"/>
  <c r="R120"/>
  <c r="P121"/>
  <c r="P120"/>
  <c r="BK121"/>
  <c r="BK120"/>
  <c r="J120"/>
  <c r="J121"/>
  <c r="BE121"/>
  <c r="J59"/>
  <c r="BI117"/>
  <c r="BH117"/>
  <c r="BG117"/>
  <c r="BF117"/>
  <c r="T117"/>
  <c r="R117"/>
  <c r="P117"/>
  <c r="BK117"/>
  <c r="J117"/>
  <c r="BE117"/>
  <c r="BI113"/>
  <c r="BH113"/>
  <c r="BG113"/>
  <c r="BF113"/>
  <c r="T113"/>
  <c r="R113"/>
  <c r="P113"/>
  <c r="BK113"/>
  <c r="J113"/>
  <c r="BE113"/>
  <c r="BI109"/>
  <c r="BH109"/>
  <c r="BG109"/>
  <c r="BF109"/>
  <c r="T109"/>
  <c r="R109"/>
  <c r="P109"/>
  <c r="BK109"/>
  <c r="J109"/>
  <c r="BE109"/>
  <c r="BI108"/>
  <c r="BH108"/>
  <c r="BG108"/>
  <c r="BF108"/>
  <c r="T108"/>
  <c r="R108"/>
  <c r="P108"/>
  <c r="BK108"/>
  <c r="J108"/>
  <c r="BE108"/>
  <c r="BI104"/>
  <c r="BH104"/>
  <c r="BG104"/>
  <c r="BF104"/>
  <c r="T104"/>
  <c r="R104"/>
  <c r="P104"/>
  <c r="BK104"/>
  <c r="J104"/>
  <c r="BE104"/>
  <c r="BI103"/>
  <c r="BH103"/>
  <c r="BG103"/>
  <c r="BF103"/>
  <c r="T103"/>
  <c r="R103"/>
  <c r="P103"/>
  <c r="BK103"/>
  <c r="J103"/>
  <c r="BE103"/>
  <c r="BI100"/>
  <c r="BH100"/>
  <c r="BG100"/>
  <c r="BF100"/>
  <c r="T100"/>
  <c r="R100"/>
  <c r="P100"/>
  <c r="BK100"/>
  <c r="J100"/>
  <c r="BE100"/>
  <c r="BI99"/>
  <c r="BH99"/>
  <c r="BG99"/>
  <c r="BF99"/>
  <c r="T99"/>
  <c r="R99"/>
  <c r="P99"/>
  <c r="BK99"/>
  <c r="J99"/>
  <c r="BE99"/>
  <c r="BI96"/>
  <c r="F34"/>
  <c i="1" r="BD80"/>
  <c i="27" r="BH96"/>
  <c r="F33"/>
  <c i="1" r="BC80"/>
  <c i="27" r="BG96"/>
  <c r="F32"/>
  <c i="1" r="BB80"/>
  <c i="27" r="BF96"/>
  <c r="J31"/>
  <c i="1" r="AW80"/>
  <c i="27" r="F31"/>
  <c i="1" r="BA80"/>
  <c i="27" r="T96"/>
  <c r="T95"/>
  <c r="T94"/>
  <c r="T93"/>
  <c r="R96"/>
  <c r="R95"/>
  <c r="R94"/>
  <c r="R93"/>
  <c r="P96"/>
  <c r="P95"/>
  <c r="P94"/>
  <c r="P93"/>
  <c i="1" r="AU80"/>
  <c i="27" r="BK96"/>
  <c r="BK95"/>
  <c r="J95"/>
  <c r="BK94"/>
  <c r="J94"/>
  <c r="BK93"/>
  <c r="J93"/>
  <c r="J56"/>
  <c r="J27"/>
  <c i="1" r="AG80"/>
  <c i="27" r="J96"/>
  <c r="BE96"/>
  <c r="J30"/>
  <c i="1" r="AV80"/>
  <c i="27" r="F30"/>
  <c i="1" r="AZ80"/>
  <c i="27" r="J58"/>
  <c r="J57"/>
  <c r="F87"/>
  <c r="E85"/>
  <c r="F49"/>
  <c r="E47"/>
  <c r="J36"/>
  <c r="J21"/>
  <c r="E21"/>
  <c r="J89"/>
  <c r="J51"/>
  <c r="J20"/>
  <c r="J18"/>
  <c r="E18"/>
  <c r="F90"/>
  <c r="F52"/>
  <c r="J17"/>
  <c r="J15"/>
  <c r="E15"/>
  <c r="F89"/>
  <c r="F51"/>
  <c r="J14"/>
  <c r="J12"/>
  <c r="J87"/>
  <c r="J49"/>
  <c r="E7"/>
  <c r="E83"/>
  <c r="E45"/>
  <c i="1" r="AY78"/>
  <c r="AX78"/>
  <c i="26" r="BI130"/>
  <c r="BH130"/>
  <c r="BG130"/>
  <c r="BF130"/>
  <c r="T130"/>
  <c r="R130"/>
  <c r="P130"/>
  <c r="BK130"/>
  <c r="J130"/>
  <c r="BE130"/>
  <c r="BI129"/>
  <c r="BH129"/>
  <c r="BG129"/>
  <c r="BF129"/>
  <c r="T129"/>
  <c r="R129"/>
  <c r="P129"/>
  <c r="BK129"/>
  <c r="J129"/>
  <c r="BE129"/>
  <c r="BI128"/>
  <c r="BH128"/>
  <c r="BG128"/>
  <c r="BF128"/>
  <c r="T128"/>
  <c r="R128"/>
  <c r="P128"/>
  <c r="BK128"/>
  <c r="J128"/>
  <c r="BE128"/>
  <c r="BI126"/>
  <c r="BH126"/>
  <c r="BG126"/>
  <c r="BF126"/>
  <c r="T126"/>
  <c r="R126"/>
  <c r="P126"/>
  <c r="BK126"/>
  <c r="J126"/>
  <c r="BE126"/>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5"/>
  <c r="BH105"/>
  <c r="BG105"/>
  <c r="BF105"/>
  <c r="T105"/>
  <c r="R105"/>
  <c r="P105"/>
  <c r="BK105"/>
  <c r="J105"/>
  <c r="BE105"/>
  <c r="BI104"/>
  <c r="BH104"/>
  <c r="BG104"/>
  <c r="BF104"/>
  <c r="T104"/>
  <c r="R104"/>
  <c r="P104"/>
  <c r="BK104"/>
  <c r="J104"/>
  <c r="BE104"/>
  <c r="BI102"/>
  <c r="BH102"/>
  <c r="BG102"/>
  <c r="BF102"/>
  <c r="T102"/>
  <c r="T101"/>
  <c r="R102"/>
  <c r="R101"/>
  <c r="P102"/>
  <c r="P101"/>
  <c r="BK102"/>
  <c r="BK101"/>
  <c r="J101"/>
  <c r="J102"/>
  <c r="BE102"/>
  <c r="J62"/>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1"/>
  <c r="BH91"/>
  <c r="BG91"/>
  <c r="BF91"/>
  <c r="T91"/>
  <c r="R91"/>
  <c r="P91"/>
  <c r="BK91"/>
  <c r="J91"/>
  <c r="BE91"/>
  <c r="BI90"/>
  <c r="BH90"/>
  <c r="BG90"/>
  <c r="BF90"/>
  <c r="T90"/>
  <c r="R90"/>
  <c r="P90"/>
  <c r="BK90"/>
  <c r="J90"/>
  <c r="BE90"/>
  <c r="BI88"/>
  <c r="BH88"/>
  <c r="BG88"/>
  <c r="BF88"/>
  <c r="T88"/>
  <c r="R88"/>
  <c r="P88"/>
  <c r="BK88"/>
  <c r="J88"/>
  <c r="BE88"/>
  <c r="BI86"/>
  <c r="F36"/>
  <c i="1" r="BD78"/>
  <c i="26" r="BH86"/>
  <c r="F35"/>
  <c i="1" r="BC78"/>
  <c i="26" r="BG86"/>
  <c r="F34"/>
  <c i="1" r="BB78"/>
  <c i="26" r="BF86"/>
  <c r="J33"/>
  <c i="1" r="AW78"/>
  <c i="26" r="F33"/>
  <c i="1" r="BA78"/>
  <c i="26" r="T86"/>
  <c r="T85"/>
  <c r="T84"/>
  <c r="R86"/>
  <c r="R85"/>
  <c r="R84"/>
  <c r="P86"/>
  <c r="P85"/>
  <c r="P84"/>
  <c i="1" r="AU78"/>
  <c i="26" r="BK86"/>
  <c r="BK85"/>
  <c r="J85"/>
  <c r="BK84"/>
  <c r="J84"/>
  <c r="J60"/>
  <c r="J29"/>
  <c i="1" r="AG78"/>
  <c i="26" r="J86"/>
  <c r="BE86"/>
  <c r="J32"/>
  <c i="1" r="AV78"/>
  <c i="26" r="F32"/>
  <c i="1" r="AZ78"/>
  <c i="26" r="J61"/>
  <c r="F78"/>
  <c r="E76"/>
  <c r="F53"/>
  <c r="E51"/>
  <c r="J38"/>
  <c r="J23"/>
  <c r="E23"/>
  <c r="J80"/>
  <c r="J55"/>
  <c r="J22"/>
  <c r="J20"/>
  <c r="E20"/>
  <c r="F81"/>
  <c r="F56"/>
  <c r="J19"/>
  <c r="J17"/>
  <c r="E17"/>
  <c r="F80"/>
  <c r="F55"/>
  <c r="J16"/>
  <c r="J14"/>
  <c r="J78"/>
  <c r="J53"/>
  <c r="E7"/>
  <c r="E72"/>
  <c r="E47"/>
  <c i="1" r="AY77"/>
  <c r="AX77"/>
  <c i="25" r="BI285"/>
  <c r="BH285"/>
  <c r="BG285"/>
  <c r="BF285"/>
  <c r="T285"/>
  <c r="T284"/>
  <c r="R285"/>
  <c r="R284"/>
  <c r="P285"/>
  <c r="P284"/>
  <c r="BK285"/>
  <c r="BK284"/>
  <c r="J284"/>
  <c r="J285"/>
  <c r="BE285"/>
  <c r="J68"/>
  <c r="BI281"/>
  <c r="BH281"/>
  <c r="BG281"/>
  <c r="BF281"/>
  <c r="T281"/>
  <c r="R281"/>
  <c r="P281"/>
  <c r="BK281"/>
  <c r="J281"/>
  <c r="BE281"/>
  <c r="BI280"/>
  <c r="BH280"/>
  <c r="BG280"/>
  <c r="BF280"/>
  <c r="T280"/>
  <c r="R280"/>
  <c r="P280"/>
  <c r="BK280"/>
  <c r="J280"/>
  <c r="BE280"/>
  <c r="BI279"/>
  <c r="BH279"/>
  <c r="BG279"/>
  <c r="BF279"/>
  <c r="T279"/>
  <c r="T278"/>
  <c r="R279"/>
  <c r="R278"/>
  <c r="P279"/>
  <c r="P278"/>
  <c r="BK279"/>
  <c r="BK278"/>
  <c r="J278"/>
  <c r="J279"/>
  <c r="BE279"/>
  <c r="J67"/>
  <c r="BI277"/>
  <c r="BH277"/>
  <c r="BG277"/>
  <c r="BF277"/>
  <c r="T277"/>
  <c r="R277"/>
  <c r="P277"/>
  <c r="BK277"/>
  <c r="J277"/>
  <c r="BE277"/>
  <c r="BI274"/>
  <c r="BH274"/>
  <c r="BG274"/>
  <c r="BF274"/>
  <c r="T274"/>
  <c r="T273"/>
  <c r="R274"/>
  <c r="R273"/>
  <c r="P274"/>
  <c r="P273"/>
  <c r="BK274"/>
  <c r="BK273"/>
  <c r="J273"/>
  <c r="J274"/>
  <c r="BE274"/>
  <c r="J66"/>
  <c r="BI272"/>
  <c r="BH272"/>
  <c r="BG272"/>
  <c r="BF272"/>
  <c r="T272"/>
  <c r="R272"/>
  <c r="P272"/>
  <c r="BK272"/>
  <c r="J272"/>
  <c r="BE272"/>
  <c r="BI269"/>
  <c r="BH269"/>
  <c r="BG269"/>
  <c r="BF269"/>
  <c r="T269"/>
  <c r="R269"/>
  <c r="P269"/>
  <c r="BK269"/>
  <c r="J269"/>
  <c r="BE269"/>
  <c r="BI268"/>
  <c r="BH268"/>
  <c r="BG268"/>
  <c r="BF268"/>
  <c r="T268"/>
  <c r="T267"/>
  <c r="R268"/>
  <c r="R267"/>
  <c r="P268"/>
  <c r="P267"/>
  <c r="BK268"/>
  <c r="BK267"/>
  <c r="J267"/>
  <c r="J268"/>
  <c r="BE268"/>
  <c r="J65"/>
  <c r="BI266"/>
  <c r="BH266"/>
  <c r="BG266"/>
  <c r="BF266"/>
  <c r="T266"/>
  <c r="R266"/>
  <c r="P266"/>
  <c r="BK266"/>
  <c r="J266"/>
  <c r="BE266"/>
  <c r="BI263"/>
  <c r="BH263"/>
  <c r="BG263"/>
  <c r="BF263"/>
  <c r="T263"/>
  <c r="R263"/>
  <c r="P263"/>
  <c r="BK263"/>
  <c r="J263"/>
  <c r="BE263"/>
  <c r="BI260"/>
  <c r="BH260"/>
  <c r="BG260"/>
  <c r="BF260"/>
  <c r="T260"/>
  <c r="R260"/>
  <c r="P260"/>
  <c r="BK260"/>
  <c r="J260"/>
  <c r="BE260"/>
  <c r="BI259"/>
  <c r="BH259"/>
  <c r="BG259"/>
  <c r="BF259"/>
  <c r="T259"/>
  <c r="R259"/>
  <c r="P259"/>
  <c r="BK259"/>
  <c r="J259"/>
  <c r="BE259"/>
  <c r="BI256"/>
  <c r="BH256"/>
  <c r="BG256"/>
  <c r="BF256"/>
  <c r="T256"/>
  <c r="R256"/>
  <c r="P256"/>
  <c r="BK256"/>
  <c r="J256"/>
  <c r="BE256"/>
  <c r="BI253"/>
  <c r="BH253"/>
  <c r="BG253"/>
  <c r="BF253"/>
  <c r="T253"/>
  <c r="R253"/>
  <c r="P253"/>
  <c r="BK253"/>
  <c r="J253"/>
  <c r="BE253"/>
  <c r="BI250"/>
  <c r="BH250"/>
  <c r="BG250"/>
  <c r="BF250"/>
  <c r="T250"/>
  <c r="R250"/>
  <c r="P250"/>
  <c r="BK250"/>
  <c r="J250"/>
  <c r="BE250"/>
  <c r="BI247"/>
  <c r="BH247"/>
  <c r="BG247"/>
  <c r="BF247"/>
  <c r="T247"/>
  <c r="R247"/>
  <c r="P247"/>
  <c r="BK247"/>
  <c r="J247"/>
  <c r="BE247"/>
  <c r="BI244"/>
  <c r="BH244"/>
  <c r="BG244"/>
  <c r="BF244"/>
  <c r="T244"/>
  <c r="R244"/>
  <c r="P244"/>
  <c r="BK244"/>
  <c r="J244"/>
  <c r="BE244"/>
  <c r="BI241"/>
  <c r="BH241"/>
  <c r="BG241"/>
  <c r="BF241"/>
  <c r="T241"/>
  <c r="R241"/>
  <c r="P241"/>
  <c r="BK241"/>
  <c r="J241"/>
  <c r="BE241"/>
  <c r="BI238"/>
  <c r="BH238"/>
  <c r="BG238"/>
  <c r="BF238"/>
  <c r="T238"/>
  <c r="R238"/>
  <c r="P238"/>
  <c r="BK238"/>
  <c r="J238"/>
  <c r="BE238"/>
  <c r="BI235"/>
  <c r="BH235"/>
  <c r="BG235"/>
  <c r="BF235"/>
  <c r="T235"/>
  <c r="R235"/>
  <c r="P235"/>
  <c r="BK235"/>
  <c r="J235"/>
  <c r="BE235"/>
  <c r="BI232"/>
  <c r="BH232"/>
  <c r="BG232"/>
  <c r="BF232"/>
  <c r="T232"/>
  <c r="T231"/>
  <c r="R232"/>
  <c r="R231"/>
  <c r="P232"/>
  <c r="P231"/>
  <c r="BK232"/>
  <c r="BK231"/>
  <c r="J231"/>
  <c r="J232"/>
  <c r="BE232"/>
  <c r="J64"/>
  <c r="BI230"/>
  <c r="BH230"/>
  <c r="BG230"/>
  <c r="BF230"/>
  <c r="T230"/>
  <c r="T229"/>
  <c r="R230"/>
  <c r="R229"/>
  <c r="P230"/>
  <c r="P229"/>
  <c r="BK230"/>
  <c r="BK229"/>
  <c r="J229"/>
  <c r="J230"/>
  <c r="BE230"/>
  <c r="J63"/>
  <c r="BI226"/>
  <c r="BH226"/>
  <c r="BG226"/>
  <c r="BF226"/>
  <c r="T226"/>
  <c r="R226"/>
  <c r="P226"/>
  <c r="BK226"/>
  <c r="J226"/>
  <c r="BE226"/>
  <c r="BI225"/>
  <c r="BH225"/>
  <c r="BG225"/>
  <c r="BF225"/>
  <c r="T225"/>
  <c r="R225"/>
  <c r="P225"/>
  <c r="BK225"/>
  <c r="J225"/>
  <c r="BE225"/>
  <c r="BI222"/>
  <c r="BH222"/>
  <c r="BG222"/>
  <c r="BF222"/>
  <c r="T222"/>
  <c r="R222"/>
  <c r="P222"/>
  <c r="BK222"/>
  <c r="J222"/>
  <c r="BE222"/>
  <c r="BI219"/>
  <c r="BH219"/>
  <c r="BG219"/>
  <c r="BF219"/>
  <c r="T219"/>
  <c r="R219"/>
  <c r="P219"/>
  <c r="BK219"/>
  <c r="J219"/>
  <c r="BE219"/>
  <c r="BI216"/>
  <c r="BH216"/>
  <c r="BG216"/>
  <c r="BF216"/>
  <c r="T216"/>
  <c r="T215"/>
  <c r="R216"/>
  <c r="R215"/>
  <c r="P216"/>
  <c r="P215"/>
  <c r="BK216"/>
  <c r="BK215"/>
  <c r="J215"/>
  <c r="J216"/>
  <c r="BE216"/>
  <c r="J62"/>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6"/>
  <c r="BH206"/>
  <c r="BG206"/>
  <c r="BF206"/>
  <c r="T206"/>
  <c r="R206"/>
  <c r="P206"/>
  <c r="BK206"/>
  <c r="J206"/>
  <c r="BE206"/>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7"/>
  <c r="BH197"/>
  <c r="BG197"/>
  <c r="BF197"/>
  <c r="T197"/>
  <c r="T196"/>
  <c r="R197"/>
  <c r="R196"/>
  <c r="P197"/>
  <c r="P196"/>
  <c r="BK197"/>
  <c r="BK196"/>
  <c r="J196"/>
  <c r="J197"/>
  <c r="BE197"/>
  <c r="J61"/>
  <c r="BI195"/>
  <c r="BH195"/>
  <c r="BG195"/>
  <c r="BF195"/>
  <c r="T195"/>
  <c r="R195"/>
  <c r="P195"/>
  <c r="BK195"/>
  <c r="J195"/>
  <c r="BE195"/>
  <c r="BI192"/>
  <c r="BH192"/>
  <c r="BG192"/>
  <c r="BF192"/>
  <c r="T192"/>
  <c r="R192"/>
  <c r="P192"/>
  <c r="BK192"/>
  <c r="J192"/>
  <c r="BE192"/>
  <c r="BI191"/>
  <c r="BH191"/>
  <c r="BG191"/>
  <c r="BF191"/>
  <c r="T191"/>
  <c r="R191"/>
  <c r="P191"/>
  <c r="BK191"/>
  <c r="J191"/>
  <c r="BE191"/>
  <c r="BI190"/>
  <c r="BH190"/>
  <c r="BG190"/>
  <c r="BF190"/>
  <c r="T190"/>
  <c r="R190"/>
  <c r="P190"/>
  <c r="BK190"/>
  <c r="J190"/>
  <c r="BE190"/>
  <c r="BI186"/>
  <c r="BH186"/>
  <c r="BG186"/>
  <c r="BF186"/>
  <c r="T186"/>
  <c r="R186"/>
  <c r="P186"/>
  <c r="BK186"/>
  <c r="J186"/>
  <c r="BE186"/>
  <c r="BI185"/>
  <c r="BH185"/>
  <c r="BG185"/>
  <c r="BF185"/>
  <c r="T185"/>
  <c r="R185"/>
  <c r="P185"/>
  <c r="BK185"/>
  <c r="J185"/>
  <c r="BE185"/>
  <c r="BI181"/>
  <c r="BH181"/>
  <c r="BG181"/>
  <c r="BF181"/>
  <c r="T181"/>
  <c r="R181"/>
  <c r="P181"/>
  <c r="BK181"/>
  <c r="J181"/>
  <c r="BE181"/>
  <c r="BI177"/>
  <c r="BH177"/>
  <c r="BG177"/>
  <c r="BF177"/>
  <c r="T177"/>
  <c r="T176"/>
  <c r="R177"/>
  <c r="R176"/>
  <c r="P177"/>
  <c r="P176"/>
  <c r="BK177"/>
  <c r="BK176"/>
  <c r="J176"/>
  <c r="J177"/>
  <c r="BE177"/>
  <c r="J60"/>
  <c r="BI175"/>
  <c r="BH175"/>
  <c r="BG175"/>
  <c r="BF175"/>
  <c r="T175"/>
  <c r="R175"/>
  <c r="P175"/>
  <c r="BK175"/>
  <c r="J175"/>
  <c r="BE175"/>
  <c r="BI172"/>
  <c r="BH172"/>
  <c r="BG172"/>
  <c r="BF172"/>
  <c r="T172"/>
  <c r="R172"/>
  <c r="P172"/>
  <c r="BK172"/>
  <c r="J172"/>
  <c r="BE172"/>
  <c r="BI169"/>
  <c r="BH169"/>
  <c r="BG169"/>
  <c r="BF169"/>
  <c r="T169"/>
  <c r="R169"/>
  <c r="P169"/>
  <c r="BK169"/>
  <c r="J169"/>
  <c r="BE169"/>
  <c r="BI168"/>
  <c r="BH168"/>
  <c r="BG168"/>
  <c r="BF168"/>
  <c r="T168"/>
  <c r="R168"/>
  <c r="P168"/>
  <c r="BK168"/>
  <c r="J168"/>
  <c r="BE168"/>
  <c r="BI164"/>
  <c r="BH164"/>
  <c r="BG164"/>
  <c r="BF164"/>
  <c r="T164"/>
  <c r="R164"/>
  <c r="P164"/>
  <c r="BK164"/>
  <c r="J164"/>
  <c r="BE164"/>
  <c r="BI160"/>
  <c r="BH160"/>
  <c r="BG160"/>
  <c r="BF160"/>
  <c r="T160"/>
  <c r="R160"/>
  <c r="P160"/>
  <c r="BK160"/>
  <c r="J160"/>
  <c r="BE160"/>
  <c r="BI157"/>
  <c r="BH157"/>
  <c r="BG157"/>
  <c r="BF157"/>
  <c r="T157"/>
  <c r="T156"/>
  <c r="R157"/>
  <c r="R156"/>
  <c r="P157"/>
  <c r="P156"/>
  <c r="BK157"/>
  <c r="BK156"/>
  <c r="J156"/>
  <c r="J157"/>
  <c r="BE157"/>
  <c r="J59"/>
  <c r="BI155"/>
  <c r="BH155"/>
  <c r="BG155"/>
  <c r="BF155"/>
  <c r="T155"/>
  <c r="R155"/>
  <c r="P155"/>
  <c r="BK155"/>
  <c r="J155"/>
  <c r="BE155"/>
  <c r="BI152"/>
  <c r="BH152"/>
  <c r="BG152"/>
  <c r="BF152"/>
  <c r="T152"/>
  <c r="R152"/>
  <c r="P152"/>
  <c r="BK152"/>
  <c r="J152"/>
  <c r="BE152"/>
  <c r="BI149"/>
  <c r="BH149"/>
  <c r="BG149"/>
  <c r="BF149"/>
  <c r="T149"/>
  <c r="R149"/>
  <c r="P149"/>
  <c r="BK149"/>
  <c r="J149"/>
  <c r="BE149"/>
  <c r="BI146"/>
  <c r="BH146"/>
  <c r="BG146"/>
  <c r="BF146"/>
  <c r="T146"/>
  <c r="R146"/>
  <c r="P146"/>
  <c r="BK146"/>
  <c r="J146"/>
  <c r="BE146"/>
  <c r="BI145"/>
  <c r="BH145"/>
  <c r="BG145"/>
  <c r="BF145"/>
  <c r="T145"/>
  <c r="R145"/>
  <c r="P145"/>
  <c r="BK145"/>
  <c r="J145"/>
  <c r="BE145"/>
  <c r="BI142"/>
  <c r="BH142"/>
  <c r="BG142"/>
  <c r="BF142"/>
  <c r="T142"/>
  <c r="R142"/>
  <c r="P142"/>
  <c r="BK142"/>
  <c r="J142"/>
  <c r="BE142"/>
  <c r="BI139"/>
  <c r="BH139"/>
  <c r="BG139"/>
  <c r="BF139"/>
  <c r="T139"/>
  <c r="R139"/>
  <c r="P139"/>
  <c r="BK139"/>
  <c r="J139"/>
  <c r="BE139"/>
  <c r="BI136"/>
  <c r="BH136"/>
  <c r="BG136"/>
  <c r="BF136"/>
  <c r="T136"/>
  <c r="R136"/>
  <c r="P136"/>
  <c r="BK136"/>
  <c r="J136"/>
  <c r="BE136"/>
  <c r="BI133"/>
  <c r="BH133"/>
  <c r="BG133"/>
  <c r="BF133"/>
  <c r="T133"/>
  <c r="R133"/>
  <c r="P133"/>
  <c r="BK133"/>
  <c r="J133"/>
  <c r="BE133"/>
  <c r="BI129"/>
  <c r="BH129"/>
  <c r="BG129"/>
  <c r="BF129"/>
  <c r="T129"/>
  <c r="R129"/>
  <c r="P129"/>
  <c r="BK129"/>
  <c r="J129"/>
  <c r="BE129"/>
  <c r="BI126"/>
  <c r="BH126"/>
  <c r="BG126"/>
  <c r="BF126"/>
  <c r="T126"/>
  <c r="R126"/>
  <c r="P126"/>
  <c r="BK126"/>
  <c r="J126"/>
  <c r="BE126"/>
  <c r="BI125"/>
  <c r="BH125"/>
  <c r="BG125"/>
  <c r="BF125"/>
  <c r="T125"/>
  <c r="R125"/>
  <c r="P125"/>
  <c r="BK125"/>
  <c r="J125"/>
  <c r="BE125"/>
  <c r="BI122"/>
  <c r="BH122"/>
  <c r="BG122"/>
  <c r="BF122"/>
  <c r="T122"/>
  <c r="R122"/>
  <c r="P122"/>
  <c r="BK122"/>
  <c r="J122"/>
  <c r="BE122"/>
  <c r="BI119"/>
  <c r="BH119"/>
  <c r="BG119"/>
  <c r="BF119"/>
  <c r="T119"/>
  <c r="T118"/>
  <c r="R119"/>
  <c r="R118"/>
  <c r="P119"/>
  <c r="P118"/>
  <c r="BK119"/>
  <c r="BK118"/>
  <c r="J118"/>
  <c r="J119"/>
  <c r="BE119"/>
  <c r="J58"/>
  <c r="BI115"/>
  <c r="BH115"/>
  <c r="BG115"/>
  <c r="BF115"/>
  <c r="T115"/>
  <c r="R115"/>
  <c r="P115"/>
  <c r="BK115"/>
  <c r="J115"/>
  <c r="BE115"/>
  <c r="BI112"/>
  <c r="BH112"/>
  <c r="BG112"/>
  <c r="BF112"/>
  <c r="T112"/>
  <c r="R112"/>
  <c r="P112"/>
  <c r="BK112"/>
  <c r="J112"/>
  <c r="BE112"/>
  <c r="BI108"/>
  <c r="BH108"/>
  <c r="BG108"/>
  <c r="BF108"/>
  <c r="T108"/>
  <c r="R108"/>
  <c r="P108"/>
  <c r="BK108"/>
  <c r="J108"/>
  <c r="BE108"/>
  <c r="BI104"/>
  <c r="BH104"/>
  <c r="BG104"/>
  <c r="BF104"/>
  <c r="T104"/>
  <c r="R104"/>
  <c r="P104"/>
  <c r="BK104"/>
  <c r="J104"/>
  <c r="BE104"/>
  <c r="BI103"/>
  <c r="BH103"/>
  <c r="BG103"/>
  <c r="BF103"/>
  <c r="T103"/>
  <c r="R103"/>
  <c r="P103"/>
  <c r="BK103"/>
  <c r="J103"/>
  <c r="BE103"/>
  <c r="BI100"/>
  <c r="BH100"/>
  <c r="BG100"/>
  <c r="BF100"/>
  <c r="T100"/>
  <c r="R100"/>
  <c r="P100"/>
  <c r="BK100"/>
  <c r="J100"/>
  <c r="BE100"/>
  <c r="BI97"/>
  <c r="BH97"/>
  <c r="BG97"/>
  <c r="BF97"/>
  <c r="T97"/>
  <c r="R97"/>
  <c r="P97"/>
  <c r="BK97"/>
  <c r="J97"/>
  <c r="BE97"/>
  <c r="BI94"/>
  <c r="BH94"/>
  <c r="BG94"/>
  <c r="BF94"/>
  <c r="T94"/>
  <c r="R94"/>
  <c r="P94"/>
  <c r="BK94"/>
  <c r="J94"/>
  <c r="BE94"/>
  <c r="BI93"/>
  <c r="BH93"/>
  <c r="BG93"/>
  <c r="BF93"/>
  <c r="T93"/>
  <c r="R93"/>
  <c r="P93"/>
  <c r="BK93"/>
  <c r="J93"/>
  <c r="BE93"/>
  <c r="BI90"/>
  <c r="F34"/>
  <c i="1" r="BD77"/>
  <c i="25" r="BH90"/>
  <c r="F33"/>
  <c i="1" r="BC77"/>
  <c i="25" r="BG90"/>
  <c r="F32"/>
  <c i="1" r="BB77"/>
  <c i="25" r="BF90"/>
  <c r="J31"/>
  <c i="1" r="AW77"/>
  <c i="25" r="F31"/>
  <c i="1" r="BA77"/>
  <c i="25" r="T90"/>
  <c r="T89"/>
  <c r="T88"/>
  <c r="R90"/>
  <c r="R89"/>
  <c r="R88"/>
  <c r="P90"/>
  <c r="P89"/>
  <c r="P88"/>
  <c i="1" r="AU77"/>
  <c i="25" r="BK90"/>
  <c r="BK89"/>
  <c r="J89"/>
  <c r="BK88"/>
  <c r="J88"/>
  <c r="J56"/>
  <c r="J27"/>
  <c i="1" r="AG77"/>
  <c i="25" r="J90"/>
  <c r="BE90"/>
  <c r="J30"/>
  <c i="1" r="AV77"/>
  <c i="25" r="F30"/>
  <c i="1" r="AZ77"/>
  <c i="25" r="J57"/>
  <c r="F82"/>
  <c r="E80"/>
  <c r="F49"/>
  <c r="E47"/>
  <c r="J36"/>
  <c r="J21"/>
  <c r="E21"/>
  <c r="J84"/>
  <c r="J51"/>
  <c r="J20"/>
  <c r="J18"/>
  <c r="E18"/>
  <c r="F85"/>
  <c r="F52"/>
  <c r="J17"/>
  <c r="J15"/>
  <c r="E15"/>
  <c r="F84"/>
  <c r="F51"/>
  <c r="J14"/>
  <c r="J12"/>
  <c r="J82"/>
  <c r="J49"/>
  <c r="E7"/>
  <c r="E78"/>
  <c r="E45"/>
  <c i="1" r="AY75"/>
  <c r="AX75"/>
  <c i="24" r="BI253"/>
  <c r="BH253"/>
  <c r="BG253"/>
  <c r="BF253"/>
  <c r="T253"/>
  <c r="T252"/>
  <c r="R253"/>
  <c r="R252"/>
  <c r="P253"/>
  <c r="P252"/>
  <c r="BK253"/>
  <c r="BK252"/>
  <c r="J252"/>
  <c r="J253"/>
  <c r="BE253"/>
  <c r="J61"/>
  <c r="BI250"/>
  <c r="BH250"/>
  <c r="BG250"/>
  <c r="BF250"/>
  <c r="T250"/>
  <c r="T249"/>
  <c r="R250"/>
  <c r="R249"/>
  <c r="P250"/>
  <c r="P249"/>
  <c r="BK250"/>
  <c r="BK249"/>
  <c r="J249"/>
  <c r="J250"/>
  <c r="BE250"/>
  <c r="J60"/>
  <c r="BI246"/>
  <c r="BH246"/>
  <c r="BG246"/>
  <c r="BF246"/>
  <c r="T246"/>
  <c r="T245"/>
  <c r="R246"/>
  <c r="R245"/>
  <c r="P246"/>
  <c r="P245"/>
  <c r="BK246"/>
  <c r="BK245"/>
  <c r="J245"/>
  <c r="J246"/>
  <c r="BE246"/>
  <c r="J59"/>
  <c r="BI244"/>
  <c r="BH244"/>
  <c r="BG244"/>
  <c r="BF244"/>
  <c r="T244"/>
  <c r="R244"/>
  <c r="P244"/>
  <c r="BK244"/>
  <c r="J244"/>
  <c r="BE244"/>
  <c r="BI241"/>
  <c r="BH241"/>
  <c r="BG241"/>
  <c r="BF241"/>
  <c r="T241"/>
  <c r="R241"/>
  <c r="P241"/>
  <c r="BK241"/>
  <c r="J241"/>
  <c r="BE241"/>
  <c r="BI239"/>
  <c r="BH239"/>
  <c r="BG239"/>
  <c r="BF239"/>
  <c r="T239"/>
  <c r="R239"/>
  <c r="P239"/>
  <c r="BK239"/>
  <c r="J239"/>
  <c r="BE239"/>
  <c r="BI235"/>
  <c r="BH235"/>
  <c r="BG235"/>
  <c r="BF235"/>
  <c r="T235"/>
  <c r="R235"/>
  <c r="P235"/>
  <c r="BK235"/>
  <c r="J235"/>
  <c r="BE235"/>
  <c r="BI231"/>
  <c r="BH231"/>
  <c r="BG231"/>
  <c r="BF231"/>
  <c r="T231"/>
  <c r="R231"/>
  <c r="P231"/>
  <c r="BK231"/>
  <c r="J231"/>
  <c r="BE231"/>
  <c r="BI229"/>
  <c r="BH229"/>
  <c r="BG229"/>
  <c r="BF229"/>
  <c r="T229"/>
  <c r="R229"/>
  <c r="P229"/>
  <c r="BK229"/>
  <c r="J229"/>
  <c r="BE229"/>
  <c r="BI226"/>
  <c r="BH226"/>
  <c r="BG226"/>
  <c r="BF226"/>
  <c r="T226"/>
  <c r="R226"/>
  <c r="P226"/>
  <c r="BK226"/>
  <c r="J226"/>
  <c r="BE226"/>
  <c r="BI223"/>
  <c r="BH223"/>
  <c r="BG223"/>
  <c r="BF223"/>
  <c r="T223"/>
  <c r="R223"/>
  <c r="P223"/>
  <c r="BK223"/>
  <c r="J223"/>
  <c r="BE223"/>
  <c r="BI220"/>
  <c r="BH220"/>
  <c r="BG220"/>
  <c r="BF220"/>
  <c r="T220"/>
  <c r="R220"/>
  <c r="P220"/>
  <c r="BK220"/>
  <c r="J220"/>
  <c r="BE220"/>
  <c r="BI217"/>
  <c r="BH217"/>
  <c r="BG217"/>
  <c r="BF217"/>
  <c r="T217"/>
  <c r="R217"/>
  <c r="P217"/>
  <c r="BK217"/>
  <c r="J217"/>
  <c r="BE217"/>
  <c r="BI214"/>
  <c r="BH214"/>
  <c r="BG214"/>
  <c r="BF214"/>
  <c r="T214"/>
  <c r="R214"/>
  <c r="P214"/>
  <c r="BK214"/>
  <c r="J214"/>
  <c r="BE214"/>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1"/>
  <c r="BH201"/>
  <c r="BG201"/>
  <c r="BF201"/>
  <c r="T201"/>
  <c r="R201"/>
  <c r="P201"/>
  <c r="BK201"/>
  <c r="J201"/>
  <c r="BE201"/>
  <c r="BI198"/>
  <c r="BH198"/>
  <c r="BG198"/>
  <c r="BF198"/>
  <c r="T198"/>
  <c r="R198"/>
  <c r="P198"/>
  <c r="BK198"/>
  <c r="J198"/>
  <c r="BE198"/>
  <c r="BI195"/>
  <c r="BH195"/>
  <c r="BG195"/>
  <c r="BF195"/>
  <c r="T195"/>
  <c r="R195"/>
  <c r="P195"/>
  <c r="BK195"/>
  <c r="J195"/>
  <c r="BE195"/>
  <c r="BI192"/>
  <c r="BH192"/>
  <c r="BG192"/>
  <c r="BF192"/>
  <c r="T192"/>
  <c r="R192"/>
  <c r="P192"/>
  <c r="BK192"/>
  <c r="J192"/>
  <c r="BE192"/>
  <c r="BI190"/>
  <c r="BH190"/>
  <c r="BG190"/>
  <c r="BF190"/>
  <c r="T190"/>
  <c r="R190"/>
  <c r="P190"/>
  <c r="BK190"/>
  <c r="J190"/>
  <c r="BE190"/>
  <c r="BI188"/>
  <c r="BH188"/>
  <c r="BG188"/>
  <c r="BF188"/>
  <c r="T188"/>
  <c r="R188"/>
  <c r="P188"/>
  <c r="BK188"/>
  <c r="J188"/>
  <c r="BE188"/>
  <c r="BI186"/>
  <c r="BH186"/>
  <c r="BG186"/>
  <c r="BF186"/>
  <c r="T186"/>
  <c r="R186"/>
  <c r="P186"/>
  <c r="BK186"/>
  <c r="J186"/>
  <c r="BE186"/>
  <c r="BI184"/>
  <c r="BH184"/>
  <c r="BG184"/>
  <c r="BF184"/>
  <c r="T184"/>
  <c r="R184"/>
  <c r="P184"/>
  <c r="BK184"/>
  <c r="J184"/>
  <c r="BE184"/>
  <c r="BI182"/>
  <c r="BH182"/>
  <c r="BG182"/>
  <c r="BF182"/>
  <c r="T182"/>
  <c r="R182"/>
  <c r="P182"/>
  <c r="BK182"/>
  <c r="J182"/>
  <c r="BE182"/>
  <c r="BI180"/>
  <c r="BH180"/>
  <c r="BG180"/>
  <c r="BF180"/>
  <c r="T180"/>
  <c r="R180"/>
  <c r="P180"/>
  <c r="BK180"/>
  <c r="J180"/>
  <c r="BE180"/>
  <c r="BI178"/>
  <c r="BH178"/>
  <c r="BG178"/>
  <c r="BF178"/>
  <c r="T178"/>
  <c r="R178"/>
  <c r="P178"/>
  <c r="BK178"/>
  <c r="J178"/>
  <c r="BE178"/>
  <c r="BI176"/>
  <c r="BH176"/>
  <c r="BG176"/>
  <c r="BF176"/>
  <c r="T176"/>
  <c r="R176"/>
  <c r="P176"/>
  <c r="BK176"/>
  <c r="J176"/>
  <c r="BE176"/>
  <c r="BI175"/>
  <c r="BH175"/>
  <c r="BG175"/>
  <c r="BF175"/>
  <c r="T175"/>
  <c r="R175"/>
  <c r="P175"/>
  <c r="BK175"/>
  <c r="J175"/>
  <c r="BE175"/>
  <c r="BI173"/>
  <c r="BH173"/>
  <c r="BG173"/>
  <c r="BF173"/>
  <c r="T173"/>
  <c r="R173"/>
  <c r="P173"/>
  <c r="BK173"/>
  <c r="J173"/>
  <c r="BE173"/>
  <c r="BI160"/>
  <c r="BH160"/>
  <c r="BG160"/>
  <c r="BF160"/>
  <c r="T160"/>
  <c r="R160"/>
  <c r="P160"/>
  <c r="BK160"/>
  <c r="J160"/>
  <c r="BE160"/>
  <c r="BI158"/>
  <c r="BH158"/>
  <c r="BG158"/>
  <c r="BF158"/>
  <c r="T158"/>
  <c r="R158"/>
  <c r="P158"/>
  <c r="BK158"/>
  <c r="J158"/>
  <c r="BE158"/>
  <c r="BI156"/>
  <c r="BH156"/>
  <c r="BG156"/>
  <c r="BF156"/>
  <c r="T156"/>
  <c r="R156"/>
  <c r="P156"/>
  <c r="BK156"/>
  <c r="J156"/>
  <c r="BE156"/>
  <c r="BI153"/>
  <c r="BH153"/>
  <c r="BG153"/>
  <c r="BF153"/>
  <c r="T153"/>
  <c r="R153"/>
  <c r="P153"/>
  <c r="BK153"/>
  <c r="J153"/>
  <c r="BE153"/>
  <c r="BI150"/>
  <c r="BH150"/>
  <c r="BG150"/>
  <c r="BF150"/>
  <c r="T150"/>
  <c r="R150"/>
  <c r="P150"/>
  <c r="BK150"/>
  <c r="J150"/>
  <c r="BE150"/>
  <c r="BI148"/>
  <c r="BH148"/>
  <c r="BG148"/>
  <c r="BF148"/>
  <c r="T148"/>
  <c r="R148"/>
  <c r="P148"/>
  <c r="BK148"/>
  <c r="J148"/>
  <c r="BE148"/>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8"/>
  <c r="BH138"/>
  <c r="BG138"/>
  <c r="BF138"/>
  <c r="T138"/>
  <c r="R138"/>
  <c r="P138"/>
  <c r="BK138"/>
  <c r="J138"/>
  <c r="BE138"/>
  <c r="BI136"/>
  <c r="BH136"/>
  <c r="BG136"/>
  <c r="BF136"/>
  <c r="T136"/>
  <c r="R136"/>
  <c r="P136"/>
  <c r="BK136"/>
  <c r="J136"/>
  <c r="BE136"/>
  <c r="BI134"/>
  <c r="BH134"/>
  <c r="BG134"/>
  <c r="BF134"/>
  <c r="T134"/>
  <c r="R134"/>
  <c r="P134"/>
  <c r="BK134"/>
  <c r="J134"/>
  <c r="BE134"/>
  <c r="BI131"/>
  <c r="BH131"/>
  <c r="BG131"/>
  <c r="BF131"/>
  <c r="T131"/>
  <c r="R131"/>
  <c r="P131"/>
  <c r="BK131"/>
  <c r="J131"/>
  <c r="BE131"/>
  <c r="BI129"/>
  <c r="BH129"/>
  <c r="BG129"/>
  <c r="BF129"/>
  <c r="T129"/>
  <c r="R129"/>
  <c r="P129"/>
  <c r="BK129"/>
  <c r="J129"/>
  <c r="BE129"/>
  <c r="BI126"/>
  <c r="BH126"/>
  <c r="BG126"/>
  <c r="BF126"/>
  <c r="T126"/>
  <c r="R126"/>
  <c r="P126"/>
  <c r="BK126"/>
  <c r="J126"/>
  <c r="BE126"/>
  <c r="BI121"/>
  <c r="BH121"/>
  <c r="BG121"/>
  <c r="BF121"/>
  <c r="T121"/>
  <c r="R121"/>
  <c r="P121"/>
  <c r="BK121"/>
  <c r="J121"/>
  <c r="BE121"/>
  <c r="BI115"/>
  <c r="BH115"/>
  <c r="BG115"/>
  <c r="BF115"/>
  <c r="T115"/>
  <c r="R115"/>
  <c r="P115"/>
  <c r="BK115"/>
  <c r="J115"/>
  <c r="BE115"/>
  <c r="BI112"/>
  <c r="BH112"/>
  <c r="BG112"/>
  <c r="BF112"/>
  <c r="T112"/>
  <c r="R112"/>
  <c r="P112"/>
  <c r="BK112"/>
  <c r="J112"/>
  <c r="BE112"/>
  <c r="BI110"/>
  <c r="BH110"/>
  <c r="BG110"/>
  <c r="BF110"/>
  <c r="T110"/>
  <c r="R110"/>
  <c r="P110"/>
  <c r="BK110"/>
  <c r="J110"/>
  <c r="BE110"/>
  <c r="BI108"/>
  <c r="BH108"/>
  <c r="BG108"/>
  <c r="BF108"/>
  <c r="T108"/>
  <c r="R108"/>
  <c r="P108"/>
  <c r="BK108"/>
  <c r="J108"/>
  <c r="BE108"/>
  <c r="BI105"/>
  <c r="BH105"/>
  <c r="BG105"/>
  <c r="BF105"/>
  <c r="T105"/>
  <c r="R105"/>
  <c r="P105"/>
  <c r="BK105"/>
  <c r="J105"/>
  <c r="BE105"/>
  <c r="BI102"/>
  <c r="BH102"/>
  <c r="BG102"/>
  <c r="BF102"/>
  <c r="T102"/>
  <c r="R102"/>
  <c r="P102"/>
  <c r="BK102"/>
  <c r="J102"/>
  <c r="BE102"/>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0"/>
  <c r="BH90"/>
  <c r="BG90"/>
  <c r="BF90"/>
  <c r="T90"/>
  <c r="R90"/>
  <c r="P90"/>
  <c r="BK90"/>
  <c r="J90"/>
  <c r="BE90"/>
  <c r="BI87"/>
  <c r="BH87"/>
  <c r="BG87"/>
  <c r="BF87"/>
  <c r="T87"/>
  <c r="R87"/>
  <c r="P87"/>
  <c r="BK87"/>
  <c r="J87"/>
  <c r="BE87"/>
  <c r="BI84"/>
  <c r="F34"/>
  <c i="1" r="BD75"/>
  <c i="24" r="BH84"/>
  <c r="F33"/>
  <c i="1" r="BC75"/>
  <c i="24" r="BG84"/>
  <c r="F32"/>
  <c i="1" r="BB75"/>
  <c i="24" r="BF84"/>
  <c r="J31"/>
  <c i="1" r="AW75"/>
  <c i="24" r="F31"/>
  <c i="1" r="BA75"/>
  <c i="24" r="T84"/>
  <c r="T83"/>
  <c r="T82"/>
  <c r="T81"/>
  <c r="R84"/>
  <c r="R83"/>
  <c r="R82"/>
  <c r="R81"/>
  <c r="P84"/>
  <c r="P83"/>
  <c r="P82"/>
  <c r="P81"/>
  <c i="1" r="AU75"/>
  <c i="24" r="BK84"/>
  <c r="BK83"/>
  <c r="J83"/>
  <c r="BK82"/>
  <c r="J82"/>
  <c r="BK81"/>
  <c r="J81"/>
  <c r="J56"/>
  <c r="J27"/>
  <c i="1" r="AG75"/>
  <c i="24" r="J84"/>
  <c r="BE84"/>
  <c r="J30"/>
  <c i="1" r="AV75"/>
  <c i="24" r="F30"/>
  <c i="1" r="AZ75"/>
  <c i="24" r="J58"/>
  <c r="J57"/>
  <c r="F75"/>
  <c r="E73"/>
  <c r="F49"/>
  <c r="E47"/>
  <c r="J36"/>
  <c r="J21"/>
  <c r="E21"/>
  <c r="J77"/>
  <c r="J51"/>
  <c r="J20"/>
  <c r="J18"/>
  <c r="E18"/>
  <c r="F78"/>
  <c r="F52"/>
  <c r="J17"/>
  <c r="J15"/>
  <c r="E15"/>
  <c r="F77"/>
  <c r="F51"/>
  <c r="J14"/>
  <c r="J12"/>
  <c r="J75"/>
  <c r="J49"/>
  <c r="E7"/>
  <c r="E71"/>
  <c r="E45"/>
  <c i="1" r="AY74"/>
  <c r="AX74"/>
  <c i="23" r="BI87"/>
  <c r="BH87"/>
  <c r="BG87"/>
  <c r="BF87"/>
  <c r="T87"/>
  <c r="T86"/>
  <c r="R87"/>
  <c r="R86"/>
  <c r="P87"/>
  <c r="P86"/>
  <c r="BK87"/>
  <c r="BK86"/>
  <c r="J86"/>
  <c r="J87"/>
  <c r="BE87"/>
  <c r="J58"/>
  <c r="BI84"/>
  <c r="BH84"/>
  <c r="BG84"/>
  <c r="BF84"/>
  <c r="T84"/>
  <c r="R84"/>
  <c r="P84"/>
  <c r="BK84"/>
  <c r="J84"/>
  <c r="BE84"/>
  <c r="BI82"/>
  <c r="BH82"/>
  <c r="BG82"/>
  <c r="BF82"/>
  <c r="T82"/>
  <c r="R82"/>
  <c r="P82"/>
  <c r="BK82"/>
  <c r="J82"/>
  <c r="BE82"/>
  <c r="BI80"/>
  <c r="F34"/>
  <c i="1" r="BD74"/>
  <c i="23" r="BH80"/>
  <c r="F33"/>
  <c i="1" r="BC74"/>
  <c i="23" r="BG80"/>
  <c r="F32"/>
  <c i="1" r="BB74"/>
  <c i="23" r="BF80"/>
  <c r="J31"/>
  <c i="1" r="AW74"/>
  <c i="23" r="F31"/>
  <c i="1" r="BA74"/>
  <c i="23" r="T80"/>
  <c r="T79"/>
  <c r="T78"/>
  <c r="R80"/>
  <c r="R79"/>
  <c r="R78"/>
  <c r="P80"/>
  <c r="P79"/>
  <c r="P78"/>
  <c i="1" r="AU74"/>
  <c i="23" r="BK80"/>
  <c r="BK79"/>
  <c r="J79"/>
  <c r="BK78"/>
  <c r="J78"/>
  <c r="J56"/>
  <c r="J27"/>
  <c i="1" r="AG74"/>
  <c i="23" r="J80"/>
  <c r="BE80"/>
  <c r="J30"/>
  <c i="1" r="AV74"/>
  <c i="23" r="F30"/>
  <c i="1" r="AZ74"/>
  <c i="23" r="J57"/>
  <c r="F72"/>
  <c r="E70"/>
  <c r="F49"/>
  <c r="E47"/>
  <c r="J36"/>
  <c r="J21"/>
  <c r="E21"/>
  <c r="J74"/>
  <c r="J51"/>
  <c r="J20"/>
  <c r="J18"/>
  <c r="E18"/>
  <c r="F75"/>
  <c r="F52"/>
  <c r="J17"/>
  <c r="J15"/>
  <c r="E15"/>
  <c r="F74"/>
  <c r="F51"/>
  <c r="J14"/>
  <c r="J12"/>
  <c r="J72"/>
  <c r="J49"/>
  <c r="E7"/>
  <c r="E68"/>
  <c r="E45"/>
  <c i="1" r="AY73"/>
  <c r="AX73"/>
  <c i="22" r="BI125"/>
  <c r="BH125"/>
  <c r="BG125"/>
  <c r="BF125"/>
  <c r="T125"/>
  <c r="R125"/>
  <c r="P125"/>
  <c r="BK125"/>
  <c r="J125"/>
  <c r="BE125"/>
  <c r="BI123"/>
  <c r="BH123"/>
  <c r="BG123"/>
  <c r="BF123"/>
  <c r="T123"/>
  <c r="T122"/>
  <c r="R123"/>
  <c r="R122"/>
  <c r="P123"/>
  <c r="P122"/>
  <c r="BK123"/>
  <c r="BK122"/>
  <c r="J122"/>
  <c r="J123"/>
  <c r="BE123"/>
  <c r="J60"/>
  <c r="BI120"/>
  <c r="BH120"/>
  <c r="BG120"/>
  <c r="BF120"/>
  <c r="T120"/>
  <c r="R120"/>
  <c r="P120"/>
  <c r="BK120"/>
  <c r="J120"/>
  <c r="BE120"/>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T109"/>
  <c r="R110"/>
  <c r="R109"/>
  <c r="P110"/>
  <c r="P109"/>
  <c r="BK110"/>
  <c r="BK109"/>
  <c r="J109"/>
  <c r="J110"/>
  <c r="BE110"/>
  <c r="J59"/>
  <c r="BI107"/>
  <c r="BH107"/>
  <c r="BG107"/>
  <c r="BF107"/>
  <c r="T107"/>
  <c r="R107"/>
  <c r="P107"/>
  <c r="BK107"/>
  <c r="J107"/>
  <c r="BE107"/>
  <c r="BI105"/>
  <c r="BH105"/>
  <c r="BG105"/>
  <c r="BF105"/>
  <c r="T105"/>
  <c r="R105"/>
  <c r="P105"/>
  <c r="BK105"/>
  <c r="J105"/>
  <c r="BE105"/>
  <c r="BI103"/>
  <c r="BH103"/>
  <c r="BG103"/>
  <c r="BF103"/>
  <c r="T103"/>
  <c r="T102"/>
  <c r="R103"/>
  <c r="R102"/>
  <c r="P103"/>
  <c r="P102"/>
  <c r="BK103"/>
  <c r="BK102"/>
  <c r="J102"/>
  <c r="J103"/>
  <c r="BE103"/>
  <c r="J58"/>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0"/>
  <c r="BH90"/>
  <c r="BG90"/>
  <c r="BF90"/>
  <c r="T90"/>
  <c r="R90"/>
  <c r="P90"/>
  <c r="BK90"/>
  <c r="J90"/>
  <c r="BE90"/>
  <c r="BI88"/>
  <c r="BH88"/>
  <c r="BG88"/>
  <c r="BF88"/>
  <c r="T88"/>
  <c r="R88"/>
  <c r="P88"/>
  <c r="BK88"/>
  <c r="J88"/>
  <c r="BE88"/>
  <c r="BI86"/>
  <c r="BH86"/>
  <c r="BG86"/>
  <c r="BF86"/>
  <c r="T86"/>
  <c r="R86"/>
  <c r="P86"/>
  <c r="BK86"/>
  <c r="J86"/>
  <c r="BE86"/>
  <c r="BI84"/>
  <c r="BH84"/>
  <c r="BG84"/>
  <c r="BF84"/>
  <c r="T84"/>
  <c r="R84"/>
  <c r="P84"/>
  <c r="BK84"/>
  <c r="J84"/>
  <c r="BE84"/>
  <c r="BI82"/>
  <c r="F34"/>
  <c i="1" r="BD73"/>
  <c i="22" r="BH82"/>
  <c r="F33"/>
  <c i="1" r="BC73"/>
  <c i="22" r="BG82"/>
  <c r="F32"/>
  <c i="1" r="BB73"/>
  <c i="22" r="BF82"/>
  <c r="J31"/>
  <c i="1" r="AW73"/>
  <c i="22" r="F31"/>
  <c i="1" r="BA73"/>
  <c i="22" r="T82"/>
  <c r="T81"/>
  <c r="T80"/>
  <c r="R82"/>
  <c r="R81"/>
  <c r="R80"/>
  <c r="P82"/>
  <c r="P81"/>
  <c r="P80"/>
  <c i="1" r="AU73"/>
  <c i="22" r="BK82"/>
  <c r="BK81"/>
  <c r="J81"/>
  <c r="BK80"/>
  <c r="J80"/>
  <c r="J56"/>
  <c r="J27"/>
  <c i="1" r="AG73"/>
  <c i="22" r="J82"/>
  <c r="BE82"/>
  <c r="J30"/>
  <c i="1" r="AV73"/>
  <c i="22" r="F30"/>
  <c i="1" r="AZ73"/>
  <c i="22" r="J57"/>
  <c r="F74"/>
  <c r="E72"/>
  <c r="F49"/>
  <c r="E47"/>
  <c r="J36"/>
  <c r="J21"/>
  <c r="E21"/>
  <c r="J76"/>
  <c r="J51"/>
  <c r="J20"/>
  <c r="J18"/>
  <c r="E18"/>
  <c r="F77"/>
  <c r="F52"/>
  <c r="J17"/>
  <c r="J15"/>
  <c r="E15"/>
  <c r="F76"/>
  <c r="F51"/>
  <c r="J14"/>
  <c r="J12"/>
  <c r="J74"/>
  <c r="J49"/>
  <c r="E7"/>
  <c r="E70"/>
  <c r="E45"/>
  <c i="1" r="AY72"/>
  <c r="AX72"/>
  <c i="21" r="BI311"/>
  <c r="BH311"/>
  <c r="BG311"/>
  <c r="BF311"/>
  <c r="T311"/>
  <c r="R311"/>
  <c r="P311"/>
  <c r="BK311"/>
  <c r="J311"/>
  <c r="BE311"/>
  <c r="BI309"/>
  <c r="BH309"/>
  <c r="BG309"/>
  <c r="BF309"/>
  <c r="T309"/>
  <c r="R309"/>
  <c r="P309"/>
  <c r="BK309"/>
  <c r="J309"/>
  <c r="BE309"/>
  <c r="BI307"/>
  <c r="BH307"/>
  <c r="BG307"/>
  <c r="BF307"/>
  <c r="T307"/>
  <c r="R307"/>
  <c r="P307"/>
  <c r="BK307"/>
  <c r="J307"/>
  <c r="BE307"/>
  <c r="BI305"/>
  <c r="BH305"/>
  <c r="BG305"/>
  <c r="BF305"/>
  <c r="T305"/>
  <c r="R305"/>
  <c r="P305"/>
  <c r="BK305"/>
  <c r="J305"/>
  <c r="BE305"/>
  <c r="BI303"/>
  <c r="BH303"/>
  <c r="BG303"/>
  <c r="BF303"/>
  <c r="T303"/>
  <c r="R303"/>
  <c r="P303"/>
  <c r="BK303"/>
  <c r="J303"/>
  <c r="BE303"/>
  <c r="BI301"/>
  <c r="BH301"/>
  <c r="BG301"/>
  <c r="BF301"/>
  <c r="T301"/>
  <c r="R301"/>
  <c r="P301"/>
  <c r="BK301"/>
  <c r="J301"/>
  <c r="BE301"/>
  <c r="BI299"/>
  <c r="BH299"/>
  <c r="BG299"/>
  <c r="BF299"/>
  <c r="T299"/>
  <c r="R299"/>
  <c r="P299"/>
  <c r="BK299"/>
  <c r="J299"/>
  <c r="BE299"/>
  <c r="BI297"/>
  <c r="BH297"/>
  <c r="BG297"/>
  <c r="BF297"/>
  <c r="T297"/>
  <c r="R297"/>
  <c r="P297"/>
  <c r="BK297"/>
  <c r="J297"/>
  <c r="BE297"/>
  <c r="BI295"/>
  <c r="BH295"/>
  <c r="BG295"/>
  <c r="BF295"/>
  <c r="T295"/>
  <c r="R295"/>
  <c r="P295"/>
  <c r="BK295"/>
  <c r="J295"/>
  <c r="BE295"/>
  <c r="BI293"/>
  <c r="BH293"/>
  <c r="BG293"/>
  <c r="BF293"/>
  <c r="T293"/>
  <c r="R293"/>
  <c r="P293"/>
  <c r="BK293"/>
  <c r="J293"/>
  <c r="BE293"/>
  <c r="BI291"/>
  <c r="BH291"/>
  <c r="BG291"/>
  <c r="BF291"/>
  <c r="T291"/>
  <c r="R291"/>
  <c r="P291"/>
  <c r="BK291"/>
  <c r="J291"/>
  <c r="BE291"/>
  <c r="BI286"/>
  <c r="BH286"/>
  <c r="BG286"/>
  <c r="BF286"/>
  <c r="T286"/>
  <c r="R286"/>
  <c r="P286"/>
  <c r="BK286"/>
  <c r="J286"/>
  <c r="BE286"/>
  <c r="BI284"/>
  <c r="BH284"/>
  <c r="BG284"/>
  <c r="BF284"/>
  <c r="T284"/>
  <c r="R284"/>
  <c r="P284"/>
  <c r="BK284"/>
  <c r="J284"/>
  <c r="BE284"/>
  <c r="BI280"/>
  <c r="BH280"/>
  <c r="BG280"/>
  <c r="BF280"/>
  <c r="T280"/>
  <c r="R280"/>
  <c r="P280"/>
  <c r="BK280"/>
  <c r="J280"/>
  <c r="BE280"/>
  <c r="BI278"/>
  <c r="BH278"/>
  <c r="BG278"/>
  <c r="BF278"/>
  <c r="T278"/>
  <c r="R278"/>
  <c r="P278"/>
  <c r="BK278"/>
  <c r="J278"/>
  <c r="BE278"/>
  <c r="BI276"/>
  <c r="BH276"/>
  <c r="BG276"/>
  <c r="BF276"/>
  <c r="T276"/>
  <c r="R276"/>
  <c r="P276"/>
  <c r="BK276"/>
  <c r="J276"/>
  <c r="BE276"/>
  <c r="BI274"/>
  <c r="BH274"/>
  <c r="BG274"/>
  <c r="BF274"/>
  <c r="T274"/>
  <c r="R274"/>
  <c r="P274"/>
  <c r="BK274"/>
  <c r="J274"/>
  <c r="BE274"/>
  <c r="BI272"/>
  <c r="BH272"/>
  <c r="BG272"/>
  <c r="BF272"/>
  <c r="T272"/>
  <c r="R272"/>
  <c r="P272"/>
  <c r="BK272"/>
  <c r="J272"/>
  <c r="BE272"/>
  <c r="BI270"/>
  <c r="BH270"/>
  <c r="BG270"/>
  <c r="BF270"/>
  <c r="T270"/>
  <c r="R270"/>
  <c r="P270"/>
  <c r="BK270"/>
  <c r="J270"/>
  <c r="BE270"/>
  <c r="BI268"/>
  <c r="BH268"/>
  <c r="BG268"/>
  <c r="BF268"/>
  <c r="T268"/>
  <c r="R268"/>
  <c r="P268"/>
  <c r="BK268"/>
  <c r="J268"/>
  <c r="BE268"/>
  <c r="BI266"/>
  <c r="BH266"/>
  <c r="BG266"/>
  <c r="BF266"/>
  <c r="T266"/>
  <c r="R266"/>
  <c r="P266"/>
  <c r="BK266"/>
  <c r="J266"/>
  <c r="BE266"/>
  <c r="BI265"/>
  <c r="BH265"/>
  <c r="BG265"/>
  <c r="BF265"/>
  <c r="T265"/>
  <c r="R265"/>
  <c r="P265"/>
  <c r="BK265"/>
  <c r="J265"/>
  <c r="BE265"/>
  <c r="BI263"/>
  <c r="BH263"/>
  <c r="BG263"/>
  <c r="BF263"/>
  <c r="T263"/>
  <c r="R263"/>
  <c r="P263"/>
  <c r="BK263"/>
  <c r="J263"/>
  <c r="BE263"/>
  <c r="BI261"/>
  <c r="BH261"/>
  <c r="BG261"/>
  <c r="BF261"/>
  <c r="T261"/>
  <c r="R261"/>
  <c r="P261"/>
  <c r="BK261"/>
  <c r="J261"/>
  <c r="BE261"/>
  <c r="BI259"/>
  <c r="BH259"/>
  <c r="BG259"/>
  <c r="BF259"/>
  <c r="T259"/>
  <c r="R259"/>
  <c r="P259"/>
  <c r="BK259"/>
  <c r="J259"/>
  <c r="BE259"/>
  <c r="BI257"/>
  <c r="BH257"/>
  <c r="BG257"/>
  <c r="BF257"/>
  <c r="T257"/>
  <c r="R257"/>
  <c r="P257"/>
  <c r="BK257"/>
  <c r="J257"/>
  <c r="BE257"/>
  <c r="BI255"/>
  <c r="BH255"/>
  <c r="BG255"/>
  <c r="BF255"/>
  <c r="T255"/>
  <c r="R255"/>
  <c r="P255"/>
  <c r="BK255"/>
  <c r="J255"/>
  <c r="BE255"/>
  <c r="BI254"/>
  <c r="BH254"/>
  <c r="BG254"/>
  <c r="BF254"/>
  <c r="T254"/>
  <c r="T253"/>
  <c r="R254"/>
  <c r="R253"/>
  <c r="P254"/>
  <c r="P253"/>
  <c r="BK254"/>
  <c r="BK253"/>
  <c r="J253"/>
  <c r="J254"/>
  <c r="BE254"/>
  <c r="J62"/>
  <c r="BI252"/>
  <c r="BH252"/>
  <c r="BG252"/>
  <c r="BF252"/>
  <c r="T252"/>
  <c r="R252"/>
  <c r="P252"/>
  <c r="BK252"/>
  <c r="J252"/>
  <c r="BE252"/>
  <c r="BI251"/>
  <c r="BH251"/>
  <c r="BG251"/>
  <c r="BF251"/>
  <c r="T251"/>
  <c r="R251"/>
  <c r="P251"/>
  <c r="BK251"/>
  <c r="J251"/>
  <c r="BE251"/>
  <c r="BI249"/>
  <c r="BH249"/>
  <c r="BG249"/>
  <c r="BF249"/>
  <c r="T249"/>
  <c r="R249"/>
  <c r="P249"/>
  <c r="BK249"/>
  <c r="J249"/>
  <c r="BE249"/>
  <c r="BI247"/>
  <c r="BH247"/>
  <c r="BG247"/>
  <c r="BF247"/>
  <c r="T247"/>
  <c r="R247"/>
  <c r="P247"/>
  <c r="BK247"/>
  <c r="J247"/>
  <c r="BE247"/>
  <c r="BI245"/>
  <c r="BH245"/>
  <c r="BG245"/>
  <c r="BF245"/>
  <c r="T245"/>
  <c r="R245"/>
  <c r="P245"/>
  <c r="BK245"/>
  <c r="J245"/>
  <c r="BE245"/>
  <c r="BI243"/>
  <c r="BH243"/>
  <c r="BG243"/>
  <c r="BF243"/>
  <c r="T243"/>
  <c r="R243"/>
  <c r="P243"/>
  <c r="BK243"/>
  <c r="J243"/>
  <c r="BE243"/>
  <c r="BI241"/>
  <c r="BH241"/>
  <c r="BG241"/>
  <c r="BF241"/>
  <c r="T241"/>
  <c r="R241"/>
  <c r="P241"/>
  <c r="BK241"/>
  <c r="J241"/>
  <c r="BE241"/>
  <c r="BI239"/>
  <c r="BH239"/>
  <c r="BG239"/>
  <c r="BF239"/>
  <c r="T239"/>
  <c r="R239"/>
  <c r="P239"/>
  <c r="BK239"/>
  <c r="J239"/>
  <c r="BE239"/>
  <c r="BI237"/>
  <c r="BH237"/>
  <c r="BG237"/>
  <c r="BF237"/>
  <c r="T237"/>
  <c r="R237"/>
  <c r="P237"/>
  <c r="BK237"/>
  <c r="J237"/>
  <c r="BE237"/>
  <c r="BI235"/>
  <c r="BH235"/>
  <c r="BG235"/>
  <c r="BF235"/>
  <c r="T235"/>
  <c r="R235"/>
  <c r="P235"/>
  <c r="BK235"/>
  <c r="J235"/>
  <c r="BE235"/>
  <c r="BI233"/>
  <c r="BH233"/>
  <c r="BG233"/>
  <c r="BF233"/>
  <c r="T233"/>
  <c r="R233"/>
  <c r="P233"/>
  <c r="BK233"/>
  <c r="J233"/>
  <c r="BE233"/>
  <c r="BI231"/>
  <c r="BH231"/>
  <c r="BG231"/>
  <c r="BF231"/>
  <c r="T231"/>
  <c r="R231"/>
  <c r="P231"/>
  <c r="BK231"/>
  <c r="J231"/>
  <c r="BE231"/>
  <c r="BI229"/>
  <c r="BH229"/>
  <c r="BG229"/>
  <c r="BF229"/>
  <c r="T229"/>
  <c r="R229"/>
  <c r="P229"/>
  <c r="BK229"/>
  <c r="J229"/>
  <c r="BE229"/>
  <c r="BI227"/>
  <c r="BH227"/>
  <c r="BG227"/>
  <c r="BF227"/>
  <c r="T227"/>
  <c r="R227"/>
  <c r="P227"/>
  <c r="BK227"/>
  <c r="J227"/>
  <c r="BE227"/>
  <c r="BI225"/>
  <c r="BH225"/>
  <c r="BG225"/>
  <c r="BF225"/>
  <c r="T225"/>
  <c r="R225"/>
  <c r="P225"/>
  <c r="BK225"/>
  <c r="J225"/>
  <c r="BE225"/>
  <c r="BI223"/>
  <c r="BH223"/>
  <c r="BG223"/>
  <c r="BF223"/>
  <c r="T223"/>
  <c r="R223"/>
  <c r="P223"/>
  <c r="BK223"/>
  <c r="J223"/>
  <c r="BE223"/>
  <c r="BI221"/>
  <c r="BH221"/>
  <c r="BG221"/>
  <c r="BF221"/>
  <c r="T221"/>
  <c r="R221"/>
  <c r="P221"/>
  <c r="BK221"/>
  <c r="J221"/>
  <c r="BE221"/>
  <c r="BI219"/>
  <c r="BH219"/>
  <c r="BG219"/>
  <c r="BF219"/>
  <c r="T219"/>
  <c r="R219"/>
  <c r="P219"/>
  <c r="BK219"/>
  <c r="J219"/>
  <c r="BE219"/>
  <c r="BI217"/>
  <c r="BH217"/>
  <c r="BG217"/>
  <c r="BF217"/>
  <c r="T217"/>
  <c r="R217"/>
  <c r="P217"/>
  <c r="BK217"/>
  <c r="J217"/>
  <c r="BE217"/>
  <c r="BI215"/>
  <c r="BH215"/>
  <c r="BG215"/>
  <c r="BF215"/>
  <c r="T215"/>
  <c r="R215"/>
  <c r="P215"/>
  <c r="BK215"/>
  <c r="J215"/>
  <c r="BE215"/>
  <c r="BI213"/>
  <c r="BH213"/>
  <c r="BG213"/>
  <c r="BF213"/>
  <c r="T213"/>
  <c r="R213"/>
  <c r="P213"/>
  <c r="BK213"/>
  <c r="J213"/>
  <c r="BE213"/>
  <c r="BI211"/>
  <c r="BH211"/>
  <c r="BG211"/>
  <c r="BF211"/>
  <c r="T211"/>
  <c r="R211"/>
  <c r="P211"/>
  <c r="BK211"/>
  <c r="J211"/>
  <c r="BE211"/>
  <c r="BI209"/>
  <c r="BH209"/>
  <c r="BG209"/>
  <c r="BF209"/>
  <c r="T209"/>
  <c r="R209"/>
  <c r="P209"/>
  <c r="BK209"/>
  <c r="J209"/>
  <c r="BE209"/>
  <c r="BI207"/>
  <c r="BH207"/>
  <c r="BG207"/>
  <c r="BF207"/>
  <c r="T207"/>
  <c r="R207"/>
  <c r="P207"/>
  <c r="BK207"/>
  <c r="J207"/>
  <c r="BE207"/>
  <c r="BI205"/>
  <c r="BH205"/>
  <c r="BG205"/>
  <c r="BF205"/>
  <c r="T205"/>
  <c r="R205"/>
  <c r="P205"/>
  <c r="BK205"/>
  <c r="J205"/>
  <c r="BE205"/>
  <c r="BI203"/>
  <c r="BH203"/>
  <c r="BG203"/>
  <c r="BF203"/>
  <c r="T203"/>
  <c r="R203"/>
  <c r="P203"/>
  <c r="BK203"/>
  <c r="J203"/>
  <c r="BE203"/>
  <c r="BI201"/>
  <c r="BH201"/>
  <c r="BG201"/>
  <c r="BF201"/>
  <c r="T201"/>
  <c r="R201"/>
  <c r="P201"/>
  <c r="BK201"/>
  <c r="J201"/>
  <c r="BE201"/>
  <c r="BI199"/>
  <c r="BH199"/>
  <c r="BG199"/>
  <c r="BF199"/>
  <c r="T199"/>
  <c r="R199"/>
  <c r="P199"/>
  <c r="BK199"/>
  <c r="J199"/>
  <c r="BE199"/>
  <c r="BI197"/>
  <c r="BH197"/>
  <c r="BG197"/>
  <c r="BF197"/>
  <c r="T197"/>
  <c r="R197"/>
  <c r="P197"/>
  <c r="BK197"/>
  <c r="J197"/>
  <c r="BE197"/>
  <c r="BI195"/>
  <c r="BH195"/>
  <c r="BG195"/>
  <c r="BF195"/>
  <c r="T195"/>
  <c r="R195"/>
  <c r="P195"/>
  <c r="BK195"/>
  <c r="J195"/>
  <c r="BE195"/>
  <c r="BI193"/>
  <c r="BH193"/>
  <c r="BG193"/>
  <c r="BF193"/>
  <c r="T193"/>
  <c r="R193"/>
  <c r="P193"/>
  <c r="BK193"/>
  <c r="J193"/>
  <c r="BE193"/>
  <c r="BI191"/>
  <c r="BH191"/>
  <c r="BG191"/>
  <c r="BF191"/>
  <c r="T191"/>
  <c r="R191"/>
  <c r="P191"/>
  <c r="BK191"/>
  <c r="J191"/>
  <c r="BE191"/>
  <c r="BI189"/>
  <c r="BH189"/>
  <c r="BG189"/>
  <c r="BF189"/>
  <c r="T189"/>
  <c r="R189"/>
  <c r="P189"/>
  <c r="BK189"/>
  <c r="J189"/>
  <c r="BE189"/>
  <c r="BI187"/>
  <c r="BH187"/>
  <c r="BG187"/>
  <c r="BF187"/>
  <c r="T187"/>
  <c r="R187"/>
  <c r="P187"/>
  <c r="BK187"/>
  <c r="J187"/>
  <c r="BE187"/>
  <c r="BI185"/>
  <c r="BH185"/>
  <c r="BG185"/>
  <c r="BF185"/>
  <c r="T185"/>
  <c r="R185"/>
  <c r="P185"/>
  <c r="BK185"/>
  <c r="J185"/>
  <c r="BE185"/>
  <c r="BI183"/>
  <c r="BH183"/>
  <c r="BG183"/>
  <c r="BF183"/>
  <c r="T183"/>
  <c r="R183"/>
  <c r="P183"/>
  <c r="BK183"/>
  <c r="J183"/>
  <c r="BE183"/>
  <c r="BI181"/>
  <c r="BH181"/>
  <c r="BG181"/>
  <c r="BF181"/>
  <c r="T181"/>
  <c r="R181"/>
  <c r="P181"/>
  <c r="BK181"/>
  <c r="J181"/>
  <c r="BE181"/>
  <c r="BI179"/>
  <c r="BH179"/>
  <c r="BG179"/>
  <c r="BF179"/>
  <c r="T179"/>
  <c r="R179"/>
  <c r="P179"/>
  <c r="BK179"/>
  <c r="J179"/>
  <c r="BE179"/>
  <c r="BI177"/>
  <c r="BH177"/>
  <c r="BG177"/>
  <c r="BF177"/>
  <c r="T177"/>
  <c r="R177"/>
  <c r="P177"/>
  <c r="BK177"/>
  <c r="J177"/>
  <c r="BE177"/>
  <c r="BI175"/>
  <c r="BH175"/>
  <c r="BG175"/>
  <c r="BF175"/>
  <c r="T175"/>
  <c r="R175"/>
  <c r="P175"/>
  <c r="BK175"/>
  <c r="J175"/>
  <c r="BE175"/>
  <c r="BI173"/>
  <c r="BH173"/>
  <c r="BG173"/>
  <c r="BF173"/>
  <c r="T173"/>
  <c r="R173"/>
  <c r="P173"/>
  <c r="BK173"/>
  <c r="J173"/>
  <c r="BE173"/>
  <c r="BI171"/>
  <c r="BH171"/>
  <c r="BG171"/>
  <c r="BF171"/>
  <c r="T171"/>
  <c r="R171"/>
  <c r="P171"/>
  <c r="BK171"/>
  <c r="J171"/>
  <c r="BE171"/>
  <c r="BI169"/>
  <c r="BH169"/>
  <c r="BG169"/>
  <c r="BF169"/>
  <c r="T169"/>
  <c r="R169"/>
  <c r="P169"/>
  <c r="BK169"/>
  <c r="J169"/>
  <c r="BE169"/>
  <c r="BI167"/>
  <c r="BH167"/>
  <c r="BG167"/>
  <c r="BF167"/>
  <c r="T167"/>
  <c r="R167"/>
  <c r="P167"/>
  <c r="BK167"/>
  <c r="J167"/>
  <c r="BE167"/>
  <c r="BI165"/>
  <c r="BH165"/>
  <c r="BG165"/>
  <c r="BF165"/>
  <c r="T165"/>
  <c r="R165"/>
  <c r="P165"/>
  <c r="BK165"/>
  <c r="J165"/>
  <c r="BE165"/>
  <c r="BI163"/>
  <c r="BH163"/>
  <c r="BG163"/>
  <c r="BF163"/>
  <c r="T163"/>
  <c r="R163"/>
  <c r="P163"/>
  <c r="BK163"/>
  <c r="J163"/>
  <c r="BE163"/>
  <c r="BI161"/>
  <c r="BH161"/>
  <c r="BG161"/>
  <c r="BF161"/>
  <c r="T161"/>
  <c r="R161"/>
  <c r="P161"/>
  <c r="BK161"/>
  <c r="J161"/>
  <c r="BE161"/>
  <c r="BI159"/>
  <c r="BH159"/>
  <c r="BG159"/>
  <c r="BF159"/>
  <c r="T159"/>
  <c r="R159"/>
  <c r="P159"/>
  <c r="BK159"/>
  <c r="J159"/>
  <c r="BE159"/>
  <c r="BI157"/>
  <c r="BH157"/>
  <c r="BG157"/>
  <c r="BF157"/>
  <c r="T157"/>
  <c r="R157"/>
  <c r="P157"/>
  <c r="BK157"/>
  <c r="J157"/>
  <c r="BE157"/>
  <c r="BI155"/>
  <c r="BH155"/>
  <c r="BG155"/>
  <c r="BF155"/>
  <c r="T155"/>
  <c r="R155"/>
  <c r="P155"/>
  <c r="BK155"/>
  <c r="J155"/>
  <c r="BE155"/>
  <c r="BI153"/>
  <c r="BH153"/>
  <c r="BG153"/>
  <c r="BF153"/>
  <c r="T153"/>
  <c r="R153"/>
  <c r="P153"/>
  <c r="BK153"/>
  <c r="J153"/>
  <c r="BE153"/>
  <c r="BI151"/>
  <c r="BH151"/>
  <c r="BG151"/>
  <c r="BF151"/>
  <c r="T151"/>
  <c r="R151"/>
  <c r="P151"/>
  <c r="BK151"/>
  <c r="J151"/>
  <c r="BE151"/>
  <c r="BI149"/>
  <c r="BH149"/>
  <c r="BG149"/>
  <c r="BF149"/>
  <c r="T149"/>
  <c r="R149"/>
  <c r="P149"/>
  <c r="BK149"/>
  <c r="J149"/>
  <c r="BE149"/>
  <c r="BI147"/>
  <c r="BH147"/>
  <c r="BG147"/>
  <c r="BF147"/>
  <c r="T147"/>
  <c r="R147"/>
  <c r="P147"/>
  <c r="BK147"/>
  <c r="J147"/>
  <c r="BE147"/>
  <c r="BI145"/>
  <c r="BH145"/>
  <c r="BG145"/>
  <c r="BF145"/>
  <c r="T145"/>
  <c r="R145"/>
  <c r="P145"/>
  <c r="BK145"/>
  <c r="J145"/>
  <c r="BE145"/>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R115"/>
  <c r="P115"/>
  <c r="BK115"/>
  <c r="J115"/>
  <c r="BE115"/>
  <c r="BI113"/>
  <c r="BH113"/>
  <c r="BG113"/>
  <c r="BF113"/>
  <c r="T113"/>
  <c r="T112"/>
  <c r="R113"/>
  <c r="R112"/>
  <c r="P113"/>
  <c r="P112"/>
  <c r="BK113"/>
  <c r="BK112"/>
  <c r="J112"/>
  <c r="J113"/>
  <c r="BE113"/>
  <c r="J61"/>
  <c r="BI109"/>
  <c r="BH109"/>
  <c r="BG109"/>
  <c r="BF109"/>
  <c r="T109"/>
  <c r="R109"/>
  <c r="P109"/>
  <c r="BK109"/>
  <c r="J109"/>
  <c r="BE109"/>
  <c r="BI107"/>
  <c r="BH107"/>
  <c r="BG107"/>
  <c r="BF107"/>
  <c r="T107"/>
  <c r="T106"/>
  <c r="T105"/>
  <c r="R107"/>
  <c r="R106"/>
  <c r="R105"/>
  <c r="P107"/>
  <c r="P106"/>
  <c r="P105"/>
  <c r="BK107"/>
  <c r="BK106"/>
  <c r="J106"/>
  <c r="BK105"/>
  <c r="J105"/>
  <c r="J107"/>
  <c r="BE107"/>
  <c r="J60"/>
  <c r="J59"/>
  <c r="BI103"/>
  <c r="BH103"/>
  <c r="BG103"/>
  <c r="BF103"/>
  <c r="T103"/>
  <c r="R103"/>
  <c r="P103"/>
  <c r="BK103"/>
  <c r="J103"/>
  <c r="BE103"/>
  <c r="BI101"/>
  <c r="BH101"/>
  <c r="BG101"/>
  <c r="BF101"/>
  <c r="T101"/>
  <c r="R101"/>
  <c r="P101"/>
  <c r="BK101"/>
  <c r="J101"/>
  <c r="BE101"/>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1"/>
  <c r="BH91"/>
  <c r="BG91"/>
  <c r="BF91"/>
  <c r="T91"/>
  <c r="R91"/>
  <c r="P91"/>
  <c r="BK91"/>
  <c r="J91"/>
  <c r="BE91"/>
  <c r="BI89"/>
  <c r="BH89"/>
  <c r="BG89"/>
  <c r="BF89"/>
  <c r="T89"/>
  <c r="R89"/>
  <c r="P89"/>
  <c r="BK89"/>
  <c r="J89"/>
  <c r="BE89"/>
  <c r="BI87"/>
  <c r="BH87"/>
  <c r="BG87"/>
  <c r="BF87"/>
  <c r="T87"/>
  <c r="T86"/>
  <c r="R87"/>
  <c r="R86"/>
  <c r="P87"/>
  <c r="P86"/>
  <c r="BK87"/>
  <c r="BK86"/>
  <c r="J86"/>
  <c r="J87"/>
  <c r="BE87"/>
  <c r="J58"/>
  <c r="BI84"/>
  <c r="F34"/>
  <c i="1" r="BD72"/>
  <c i="21" r="BH84"/>
  <c r="F33"/>
  <c i="1" r="BC72"/>
  <c i="21" r="BG84"/>
  <c r="F32"/>
  <c i="1" r="BB72"/>
  <c i="21" r="BF84"/>
  <c r="J31"/>
  <c i="1" r="AW72"/>
  <c i="21" r="F31"/>
  <c i="1" r="BA72"/>
  <c i="21" r="T84"/>
  <c r="T83"/>
  <c r="T82"/>
  <c r="R84"/>
  <c r="R83"/>
  <c r="R82"/>
  <c r="P84"/>
  <c r="P83"/>
  <c r="P82"/>
  <c i="1" r="AU72"/>
  <c i="21" r="BK84"/>
  <c r="BK83"/>
  <c r="J83"/>
  <c r="BK82"/>
  <c r="J82"/>
  <c r="J56"/>
  <c r="J27"/>
  <c i="1" r="AG72"/>
  <c i="21" r="J84"/>
  <c r="BE84"/>
  <c r="J30"/>
  <c i="1" r="AV72"/>
  <c i="21" r="F30"/>
  <c i="1" r="AZ72"/>
  <c i="21" r="J57"/>
  <c r="F76"/>
  <c r="E74"/>
  <c r="F49"/>
  <c r="E47"/>
  <c r="J36"/>
  <c r="J21"/>
  <c r="E21"/>
  <c r="J78"/>
  <c r="J51"/>
  <c r="J20"/>
  <c r="J18"/>
  <c r="E18"/>
  <c r="F79"/>
  <c r="F52"/>
  <c r="J17"/>
  <c r="J15"/>
  <c r="E15"/>
  <c r="F78"/>
  <c r="F51"/>
  <c r="J14"/>
  <c r="J12"/>
  <c r="J76"/>
  <c r="J49"/>
  <c r="E7"/>
  <c r="E72"/>
  <c r="E45"/>
  <c i="1" r="AY71"/>
  <c r="AX71"/>
  <c i="20" r="BI161"/>
  <c r="BH161"/>
  <c r="BG161"/>
  <c r="BF161"/>
  <c r="T161"/>
  <c r="R161"/>
  <c r="P161"/>
  <c r="BK161"/>
  <c r="J161"/>
  <c r="BE161"/>
  <c r="BI159"/>
  <c r="BH159"/>
  <c r="BG159"/>
  <c r="BF159"/>
  <c r="T159"/>
  <c r="R159"/>
  <c r="P159"/>
  <c r="BK159"/>
  <c r="J159"/>
  <c r="BE159"/>
  <c r="BI158"/>
  <c r="BH158"/>
  <c r="BG158"/>
  <c r="BF158"/>
  <c r="T158"/>
  <c r="R158"/>
  <c r="P158"/>
  <c r="BK158"/>
  <c r="J158"/>
  <c r="BE158"/>
  <c r="BI157"/>
  <c r="BH157"/>
  <c r="BG157"/>
  <c r="BF157"/>
  <c r="T157"/>
  <c r="T156"/>
  <c r="R157"/>
  <c r="R156"/>
  <c r="P157"/>
  <c r="P156"/>
  <c r="BK157"/>
  <c r="BK156"/>
  <c r="J156"/>
  <c r="J157"/>
  <c r="BE157"/>
  <c r="J59"/>
  <c r="BI155"/>
  <c r="BH155"/>
  <c r="BG155"/>
  <c r="BF155"/>
  <c r="T155"/>
  <c r="R155"/>
  <c r="P155"/>
  <c r="BK155"/>
  <c r="J155"/>
  <c r="BE155"/>
  <c r="BI154"/>
  <c r="BH154"/>
  <c r="BG154"/>
  <c r="BF154"/>
  <c r="T154"/>
  <c r="R154"/>
  <c r="P154"/>
  <c r="BK154"/>
  <c r="J154"/>
  <c r="BE154"/>
  <c r="BI152"/>
  <c r="BH152"/>
  <c r="BG152"/>
  <c r="BF152"/>
  <c r="T152"/>
  <c r="R152"/>
  <c r="P152"/>
  <c r="BK152"/>
  <c r="J152"/>
  <c r="BE152"/>
  <c r="BI150"/>
  <c r="BH150"/>
  <c r="BG150"/>
  <c r="BF150"/>
  <c r="T150"/>
  <c r="R150"/>
  <c r="P150"/>
  <c r="BK150"/>
  <c r="J150"/>
  <c r="BE150"/>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R115"/>
  <c r="P115"/>
  <c r="BK115"/>
  <c r="J115"/>
  <c r="BE115"/>
  <c r="BI113"/>
  <c r="BH113"/>
  <c r="BG113"/>
  <c r="BF113"/>
  <c r="T113"/>
  <c r="R113"/>
  <c r="P113"/>
  <c r="BK113"/>
  <c r="J113"/>
  <c r="BE113"/>
  <c r="BI111"/>
  <c r="BH111"/>
  <c r="BG111"/>
  <c r="BF111"/>
  <c r="T111"/>
  <c r="R111"/>
  <c r="P111"/>
  <c r="BK111"/>
  <c r="J111"/>
  <c r="BE111"/>
  <c r="BI109"/>
  <c r="BH109"/>
  <c r="BG109"/>
  <c r="BF109"/>
  <c r="T109"/>
  <c r="R109"/>
  <c r="P109"/>
  <c r="BK109"/>
  <c r="J109"/>
  <c r="BE109"/>
  <c r="BI107"/>
  <c r="BH107"/>
  <c r="BG107"/>
  <c r="BF107"/>
  <c r="T107"/>
  <c r="R107"/>
  <c r="P107"/>
  <c r="BK107"/>
  <c r="J107"/>
  <c r="BE107"/>
  <c r="BI105"/>
  <c r="BH105"/>
  <c r="BG105"/>
  <c r="BF105"/>
  <c r="T105"/>
  <c r="R105"/>
  <c r="P105"/>
  <c r="BK105"/>
  <c r="J105"/>
  <c r="BE105"/>
  <c r="BI103"/>
  <c r="BH103"/>
  <c r="BG103"/>
  <c r="BF103"/>
  <c r="T103"/>
  <c r="R103"/>
  <c r="P103"/>
  <c r="BK103"/>
  <c r="J103"/>
  <c r="BE103"/>
  <c r="BI101"/>
  <c r="BH101"/>
  <c r="BG101"/>
  <c r="BF101"/>
  <c r="T101"/>
  <c r="T100"/>
  <c r="R101"/>
  <c r="R100"/>
  <c r="P101"/>
  <c r="P100"/>
  <c r="BK101"/>
  <c r="BK100"/>
  <c r="J100"/>
  <c r="J101"/>
  <c r="BE101"/>
  <c r="J58"/>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0"/>
  <c r="BH90"/>
  <c r="BG90"/>
  <c r="BF90"/>
  <c r="T90"/>
  <c r="R90"/>
  <c r="P90"/>
  <c r="BK90"/>
  <c r="J90"/>
  <c r="BE90"/>
  <c r="BI89"/>
  <c r="BH89"/>
  <c r="BG89"/>
  <c r="BF89"/>
  <c r="T89"/>
  <c r="R89"/>
  <c r="P89"/>
  <c r="BK89"/>
  <c r="J89"/>
  <c r="BE89"/>
  <c r="BI87"/>
  <c r="BH87"/>
  <c r="BG87"/>
  <c r="BF87"/>
  <c r="T87"/>
  <c r="R87"/>
  <c r="P87"/>
  <c r="BK87"/>
  <c r="J87"/>
  <c r="BE87"/>
  <c r="BI85"/>
  <c r="BH85"/>
  <c r="BG85"/>
  <c r="BF85"/>
  <c r="T85"/>
  <c r="R85"/>
  <c r="P85"/>
  <c r="BK85"/>
  <c r="J85"/>
  <c r="BE85"/>
  <c r="BI83"/>
  <c r="BH83"/>
  <c r="BG83"/>
  <c r="BF83"/>
  <c r="T83"/>
  <c r="R83"/>
  <c r="P83"/>
  <c r="BK83"/>
  <c r="J83"/>
  <c r="BE83"/>
  <c r="BI81"/>
  <c r="F34"/>
  <c i="1" r="BD71"/>
  <c i="20" r="BH81"/>
  <c r="F33"/>
  <c i="1" r="BC71"/>
  <c i="20" r="BG81"/>
  <c r="F32"/>
  <c i="1" r="BB71"/>
  <c i="20" r="BF81"/>
  <c r="J31"/>
  <c i="1" r="AW71"/>
  <c i="20" r="F31"/>
  <c i="1" r="BA71"/>
  <c i="20" r="T81"/>
  <c r="T80"/>
  <c r="T79"/>
  <c r="R81"/>
  <c r="R80"/>
  <c r="R79"/>
  <c r="P81"/>
  <c r="P80"/>
  <c r="P79"/>
  <c i="1" r="AU71"/>
  <c i="20" r="BK81"/>
  <c r="BK80"/>
  <c r="J80"/>
  <c r="BK79"/>
  <c r="J79"/>
  <c r="J56"/>
  <c r="J27"/>
  <c i="1" r="AG71"/>
  <c i="20" r="J81"/>
  <c r="BE81"/>
  <c r="J30"/>
  <c i="1" r="AV71"/>
  <c i="20" r="F30"/>
  <c i="1" r="AZ71"/>
  <c i="20" r="J57"/>
  <c r="F73"/>
  <c r="E71"/>
  <c r="F49"/>
  <c r="E47"/>
  <c r="J36"/>
  <c r="J21"/>
  <c r="E21"/>
  <c r="J75"/>
  <c r="J51"/>
  <c r="J20"/>
  <c r="J18"/>
  <c r="E18"/>
  <c r="F76"/>
  <c r="F52"/>
  <c r="J17"/>
  <c r="J15"/>
  <c r="E15"/>
  <c r="F75"/>
  <c r="F51"/>
  <c r="J14"/>
  <c r="J12"/>
  <c r="J73"/>
  <c r="J49"/>
  <c r="E7"/>
  <c r="E69"/>
  <c r="E45"/>
  <c i="1" r="AY70"/>
  <c r="AX70"/>
  <c i="19" r="BI179"/>
  <c r="BH179"/>
  <c r="BG179"/>
  <c r="BF179"/>
  <c r="T179"/>
  <c r="T178"/>
  <c r="T177"/>
  <c r="R179"/>
  <c r="R178"/>
  <c r="R177"/>
  <c r="P179"/>
  <c r="P178"/>
  <c r="P177"/>
  <c r="BK179"/>
  <c r="BK178"/>
  <c r="J178"/>
  <c r="BK177"/>
  <c r="J177"/>
  <c r="J179"/>
  <c r="BE179"/>
  <c r="J67"/>
  <c r="J66"/>
  <c r="BI176"/>
  <c r="BH176"/>
  <c r="BG176"/>
  <c r="BF176"/>
  <c r="T176"/>
  <c r="R176"/>
  <c r="P176"/>
  <c r="BK176"/>
  <c r="J176"/>
  <c r="BE176"/>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T170"/>
  <c r="R171"/>
  <c r="R170"/>
  <c r="P171"/>
  <c r="P170"/>
  <c r="BK171"/>
  <c r="BK170"/>
  <c r="J170"/>
  <c r="J171"/>
  <c r="BE171"/>
  <c r="J65"/>
  <c r="BI169"/>
  <c r="BH169"/>
  <c r="BG169"/>
  <c r="BF169"/>
  <c r="T169"/>
  <c r="R169"/>
  <c r="P169"/>
  <c r="BK169"/>
  <c r="J169"/>
  <c r="BE169"/>
  <c r="BI168"/>
  <c r="BH168"/>
  <c r="BG168"/>
  <c r="BF168"/>
  <c r="T168"/>
  <c r="T167"/>
  <c r="R168"/>
  <c r="R167"/>
  <c r="P168"/>
  <c r="P167"/>
  <c r="BK168"/>
  <c r="BK167"/>
  <c r="J167"/>
  <c r="J168"/>
  <c r="BE168"/>
  <c r="J64"/>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T158"/>
  <c r="R159"/>
  <c r="R158"/>
  <c r="P159"/>
  <c r="P158"/>
  <c r="BK159"/>
  <c r="BK158"/>
  <c r="J158"/>
  <c r="J159"/>
  <c r="BE159"/>
  <c r="J63"/>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T135"/>
  <c r="R136"/>
  <c r="R135"/>
  <c r="P136"/>
  <c r="P135"/>
  <c r="BK136"/>
  <c r="BK135"/>
  <c r="J135"/>
  <c r="J136"/>
  <c r="BE136"/>
  <c r="J62"/>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T126"/>
  <c r="R127"/>
  <c r="R126"/>
  <c r="P127"/>
  <c r="P126"/>
  <c r="BK127"/>
  <c r="BK126"/>
  <c r="J126"/>
  <c r="J127"/>
  <c r="BE127"/>
  <c r="J61"/>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T117"/>
  <c r="R118"/>
  <c r="R117"/>
  <c r="P118"/>
  <c r="P117"/>
  <c r="BK118"/>
  <c r="BK117"/>
  <c r="J117"/>
  <c r="J118"/>
  <c r="BE118"/>
  <c r="J60"/>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T110"/>
  <c r="R111"/>
  <c r="R110"/>
  <c r="P111"/>
  <c r="P110"/>
  <c r="BK111"/>
  <c r="BK110"/>
  <c r="J110"/>
  <c r="J111"/>
  <c r="BE111"/>
  <c r="J59"/>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T97"/>
  <c r="R98"/>
  <c r="R97"/>
  <c r="P98"/>
  <c r="P97"/>
  <c r="BK98"/>
  <c r="BK97"/>
  <c r="J97"/>
  <c r="J98"/>
  <c r="BE98"/>
  <c r="J58"/>
  <c r="BI95"/>
  <c r="BH95"/>
  <c r="BG95"/>
  <c r="BF95"/>
  <c r="T95"/>
  <c r="R95"/>
  <c r="P95"/>
  <c r="BK95"/>
  <c r="J95"/>
  <c r="BE95"/>
  <c r="BI93"/>
  <c r="BH93"/>
  <c r="BG93"/>
  <c r="BF93"/>
  <c r="T93"/>
  <c r="R93"/>
  <c r="P93"/>
  <c r="BK93"/>
  <c r="J93"/>
  <c r="BE93"/>
  <c r="BI91"/>
  <c r="BH91"/>
  <c r="BG91"/>
  <c r="BF91"/>
  <c r="T91"/>
  <c r="R91"/>
  <c r="P91"/>
  <c r="BK91"/>
  <c r="J91"/>
  <c r="BE91"/>
  <c r="BI90"/>
  <c r="BH90"/>
  <c r="BG90"/>
  <c r="BF90"/>
  <c r="T90"/>
  <c r="R90"/>
  <c r="P90"/>
  <c r="BK90"/>
  <c r="J90"/>
  <c r="BE90"/>
  <c r="BI89"/>
  <c r="F34"/>
  <c i="1" r="BD70"/>
  <c i="19" r="BH89"/>
  <c r="F33"/>
  <c i="1" r="BC70"/>
  <c i="19" r="BG89"/>
  <c r="F32"/>
  <c i="1" r="BB70"/>
  <c i="19" r="BF89"/>
  <c r="J31"/>
  <c i="1" r="AW70"/>
  <c i="19" r="F31"/>
  <c i="1" r="BA70"/>
  <c i="19" r="T89"/>
  <c r="T88"/>
  <c r="T87"/>
  <c r="R89"/>
  <c r="R88"/>
  <c r="R87"/>
  <c r="P89"/>
  <c r="P88"/>
  <c r="P87"/>
  <c i="1" r="AU70"/>
  <c i="19" r="BK89"/>
  <c r="BK88"/>
  <c r="J88"/>
  <c r="BK87"/>
  <c r="J87"/>
  <c r="J56"/>
  <c r="J27"/>
  <c i="1" r="AG70"/>
  <c i="19" r="J89"/>
  <c r="BE89"/>
  <c r="J30"/>
  <c i="1" r="AV70"/>
  <c i="19" r="F30"/>
  <c i="1" r="AZ70"/>
  <c i="19" r="J57"/>
  <c r="F81"/>
  <c r="E79"/>
  <c r="F49"/>
  <c r="E47"/>
  <c r="J36"/>
  <c r="J21"/>
  <c r="E21"/>
  <c r="J83"/>
  <c r="J51"/>
  <c r="J20"/>
  <c r="J18"/>
  <c r="E18"/>
  <c r="F84"/>
  <c r="F52"/>
  <c r="J17"/>
  <c r="J15"/>
  <c r="E15"/>
  <c r="F83"/>
  <c r="F51"/>
  <c r="J14"/>
  <c r="J12"/>
  <c r="J81"/>
  <c r="J49"/>
  <c r="E7"/>
  <c r="E77"/>
  <c r="E45"/>
  <c i="1" r="AY69"/>
  <c r="AX69"/>
  <c i="18" r="BI248"/>
  <c r="BH248"/>
  <c r="BG248"/>
  <c r="BF248"/>
  <c r="T248"/>
  <c r="T247"/>
  <c r="T246"/>
  <c r="R248"/>
  <c r="R247"/>
  <c r="R246"/>
  <c r="P248"/>
  <c r="P247"/>
  <c r="P246"/>
  <c r="BK248"/>
  <c r="BK247"/>
  <c r="J247"/>
  <c r="BK246"/>
  <c r="J246"/>
  <c r="J248"/>
  <c r="BE248"/>
  <c r="J65"/>
  <c r="J64"/>
  <c r="BI243"/>
  <c r="BH243"/>
  <c r="BG243"/>
  <c r="BF243"/>
  <c r="T243"/>
  <c r="T242"/>
  <c r="T241"/>
  <c r="R243"/>
  <c r="R242"/>
  <c r="R241"/>
  <c r="P243"/>
  <c r="P242"/>
  <c r="P241"/>
  <c r="BK243"/>
  <c r="BK242"/>
  <c r="J242"/>
  <c r="BK241"/>
  <c r="J241"/>
  <c r="J243"/>
  <c r="BE243"/>
  <c r="J63"/>
  <c r="J62"/>
  <c r="BI240"/>
  <c r="BH240"/>
  <c r="BG240"/>
  <c r="BF240"/>
  <c r="T240"/>
  <c r="T239"/>
  <c r="R240"/>
  <c r="R239"/>
  <c r="P240"/>
  <c r="P239"/>
  <c r="BK240"/>
  <c r="BK239"/>
  <c r="J239"/>
  <c r="J240"/>
  <c r="BE240"/>
  <c r="J61"/>
  <c r="BI237"/>
  <c r="BH237"/>
  <c r="BG237"/>
  <c r="BF237"/>
  <c r="T237"/>
  <c r="R237"/>
  <c r="P237"/>
  <c r="BK237"/>
  <c r="J237"/>
  <c r="BE237"/>
  <c r="BI234"/>
  <c r="BH234"/>
  <c r="BG234"/>
  <c r="BF234"/>
  <c r="T234"/>
  <c r="R234"/>
  <c r="P234"/>
  <c r="BK234"/>
  <c r="J234"/>
  <c r="BE234"/>
  <c r="BI231"/>
  <c r="BH231"/>
  <c r="BG231"/>
  <c r="BF231"/>
  <c r="T231"/>
  <c r="R231"/>
  <c r="P231"/>
  <c r="BK231"/>
  <c r="J231"/>
  <c r="BE231"/>
  <c r="BI228"/>
  <c r="BH228"/>
  <c r="BG228"/>
  <c r="BF228"/>
  <c r="T228"/>
  <c r="R228"/>
  <c r="P228"/>
  <c r="BK228"/>
  <c r="J228"/>
  <c r="BE228"/>
  <c r="BI225"/>
  <c r="BH225"/>
  <c r="BG225"/>
  <c r="BF225"/>
  <c r="T225"/>
  <c r="R225"/>
  <c r="P225"/>
  <c r="BK225"/>
  <c r="J225"/>
  <c r="BE225"/>
  <c r="BI222"/>
  <c r="BH222"/>
  <c r="BG222"/>
  <c r="BF222"/>
  <c r="T222"/>
  <c r="R222"/>
  <c r="P222"/>
  <c r="BK222"/>
  <c r="J222"/>
  <c r="BE222"/>
  <c r="BI218"/>
  <c r="BH218"/>
  <c r="BG218"/>
  <c r="BF218"/>
  <c r="T218"/>
  <c r="R218"/>
  <c r="P218"/>
  <c r="BK218"/>
  <c r="J218"/>
  <c r="BE218"/>
  <c r="BI215"/>
  <c r="BH215"/>
  <c r="BG215"/>
  <c r="BF215"/>
  <c r="T215"/>
  <c r="R215"/>
  <c r="P215"/>
  <c r="BK215"/>
  <c r="J215"/>
  <c r="BE215"/>
  <c r="BI213"/>
  <c r="BH213"/>
  <c r="BG213"/>
  <c r="BF213"/>
  <c r="T213"/>
  <c r="R213"/>
  <c r="P213"/>
  <c r="BK213"/>
  <c r="J213"/>
  <c r="BE213"/>
  <c r="BI210"/>
  <c r="BH210"/>
  <c r="BG210"/>
  <c r="BF210"/>
  <c r="T210"/>
  <c r="R210"/>
  <c r="P210"/>
  <c r="BK210"/>
  <c r="J210"/>
  <c r="BE210"/>
  <c r="BI208"/>
  <c r="BH208"/>
  <c r="BG208"/>
  <c r="BF208"/>
  <c r="T208"/>
  <c r="R208"/>
  <c r="P208"/>
  <c r="BK208"/>
  <c r="J208"/>
  <c r="BE208"/>
  <c r="BI206"/>
  <c r="BH206"/>
  <c r="BG206"/>
  <c r="BF206"/>
  <c r="T206"/>
  <c r="R206"/>
  <c r="P206"/>
  <c r="BK206"/>
  <c r="J206"/>
  <c r="BE206"/>
  <c r="BI203"/>
  <c r="BH203"/>
  <c r="BG203"/>
  <c r="BF203"/>
  <c r="T203"/>
  <c r="R203"/>
  <c r="P203"/>
  <c r="BK203"/>
  <c r="J203"/>
  <c r="BE203"/>
  <c r="BI200"/>
  <c r="BH200"/>
  <c r="BG200"/>
  <c r="BF200"/>
  <c r="T200"/>
  <c r="R200"/>
  <c r="P200"/>
  <c r="BK200"/>
  <c r="J200"/>
  <c r="BE200"/>
  <c r="BI198"/>
  <c r="BH198"/>
  <c r="BG198"/>
  <c r="BF198"/>
  <c r="T198"/>
  <c r="R198"/>
  <c r="P198"/>
  <c r="BK198"/>
  <c r="J198"/>
  <c r="BE198"/>
  <c r="BI196"/>
  <c r="BH196"/>
  <c r="BG196"/>
  <c r="BF196"/>
  <c r="T196"/>
  <c r="R196"/>
  <c r="P196"/>
  <c r="BK196"/>
  <c r="J196"/>
  <c r="BE196"/>
  <c r="BI193"/>
  <c r="BH193"/>
  <c r="BG193"/>
  <c r="BF193"/>
  <c r="T193"/>
  <c r="R193"/>
  <c r="P193"/>
  <c r="BK193"/>
  <c r="J193"/>
  <c r="BE193"/>
  <c r="BI190"/>
  <c r="BH190"/>
  <c r="BG190"/>
  <c r="BF190"/>
  <c r="T190"/>
  <c r="R190"/>
  <c r="P190"/>
  <c r="BK190"/>
  <c r="J190"/>
  <c r="BE190"/>
  <c r="BI188"/>
  <c r="BH188"/>
  <c r="BG188"/>
  <c r="BF188"/>
  <c r="T188"/>
  <c r="R188"/>
  <c r="P188"/>
  <c r="BK188"/>
  <c r="J188"/>
  <c r="BE188"/>
  <c r="BI185"/>
  <c r="BH185"/>
  <c r="BG185"/>
  <c r="BF185"/>
  <c r="T185"/>
  <c r="R185"/>
  <c r="P185"/>
  <c r="BK185"/>
  <c r="J185"/>
  <c r="BE185"/>
  <c r="BI183"/>
  <c r="BH183"/>
  <c r="BG183"/>
  <c r="BF183"/>
  <c r="T183"/>
  <c r="R183"/>
  <c r="P183"/>
  <c r="BK183"/>
  <c r="J183"/>
  <c r="BE183"/>
  <c r="BI180"/>
  <c r="BH180"/>
  <c r="BG180"/>
  <c r="BF180"/>
  <c r="T180"/>
  <c r="R180"/>
  <c r="P180"/>
  <c r="BK180"/>
  <c r="J180"/>
  <c r="BE180"/>
  <c r="BI177"/>
  <c r="BH177"/>
  <c r="BG177"/>
  <c r="BF177"/>
  <c r="T177"/>
  <c r="R177"/>
  <c r="P177"/>
  <c r="BK177"/>
  <c r="J177"/>
  <c r="BE177"/>
  <c r="BI175"/>
  <c r="BH175"/>
  <c r="BG175"/>
  <c r="BF175"/>
  <c r="T175"/>
  <c r="R175"/>
  <c r="P175"/>
  <c r="BK175"/>
  <c r="J175"/>
  <c r="BE175"/>
  <c r="BI173"/>
  <c r="BH173"/>
  <c r="BG173"/>
  <c r="BF173"/>
  <c r="T173"/>
  <c r="R173"/>
  <c r="P173"/>
  <c r="BK173"/>
  <c r="J173"/>
  <c r="BE173"/>
  <c r="BI170"/>
  <c r="BH170"/>
  <c r="BG170"/>
  <c r="BF170"/>
  <c r="T170"/>
  <c r="R170"/>
  <c r="P170"/>
  <c r="BK170"/>
  <c r="J170"/>
  <c r="BE170"/>
  <c r="BI168"/>
  <c r="BH168"/>
  <c r="BG168"/>
  <c r="BF168"/>
  <c r="T168"/>
  <c r="R168"/>
  <c r="P168"/>
  <c r="BK168"/>
  <c r="J168"/>
  <c r="BE168"/>
  <c r="BI166"/>
  <c r="BH166"/>
  <c r="BG166"/>
  <c r="BF166"/>
  <c r="T166"/>
  <c r="R166"/>
  <c r="P166"/>
  <c r="BK166"/>
  <c r="J166"/>
  <c r="BE166"/>
  <c r="BI164"/>
  <c r="BH164"/>
  <c r="BG164"/>
  <c r="BF164"/>
  <c r="T164"/>
  <c r="R164"/>
  <c r="P164"/>
  <c r="BK164"/>
  <c r="J164"/>
  <c r="BE164"/>
  <c r="BI161"/>
  <c r="BH161"/>
  <c r="BG161"/>
  <c r="BF161"/>
  <c r="T161"/>
  <c r="R161"/>
  <c r="P161"/>
  <c r="BK161"/>
  <c r="J161"/>
  <c r="BE161"/>
  <c r="BI157"/>
  <c r="BH157"/>
  <c r="BG157"/>
  <c r="BF157"/>
  <c r="T157"/>
  <c r="R157"/>
  <c r="P157"/>
  <c r="BK157"/>
  <c r="J157"/>
  <c r="BE157"/>
  <c r="BI154"/>
  <c r="BH154"/>
  <c r="BG154"/>
  <c r="BF154"/>
  <c r="T154"/>
  <c r="R154"/>
  <c r="P154"/>
  <c r="BK154"/>
  <c r="J154"/>
  <c r="BE154"/>
  <c r="BI151"/>
  <c r="BH151"/>
  <c r="BG151"/>
  <c r="BF151"/>
  <c r="T151"/>
  <c r="R151"/>
  <c r="P151"/>
  <c r="BK151"/>
  <c r="J151"/>
  <c r="BE151"/>
  <c r="BI150"/>
  <c r="BH150"/>
  <c r="BG150"/>
  <c r="BF150"/>
  <c r="T150"/>
  <c r="T149"/>
  <c r="R150"/>
  <c r="R149"/>
  <c r="P150"/>
  <c r="P149"/>
  <c r="BK150"/>
  <c r="BK149"/>
  <c r="J149"/>
  <c r="J150"/>
  <c r="BE150"/>
  <c r="J60"/>
  <c r="BI145"/>
  <c r="BH145"/>
  <c r="BG145"/>
  <c r="BF145"/>
  <c r="T145"/>
  <c r="R145"/>
  <c r="P145"/>
  <c r="BK145"/>
  <c r="J145"/>
  <c r="BE145"/>
  <c r="BI142"/>
  <c r="BH142"/>
  <c r="BG142"/>
  <c r="BF142"/>
  <c r="T142"/>
  <c r="T141"/>
  <c r="R142"/>
  <c r="R141"/>
  <c r="P142"/>
  <c r="P141"/>
  <c r="BK142"/>
  <c r="BK141"/>
  <c r="J141"/>
  <c r="J142"/>
  <c r="BE142"/>
  <c r="J59"/>
  <c r="BI137"/>
  <c r="BH137"/>
  <c r="BG137"/>
  <c r="BF137"/>
  <c r="T137"/>
  <c r="R137"/>
  <c r="P137"/>
  <c r="BK137"/>
  <c r="J137"/>
  <c r="BE137"/>
  <c r="BI133"/>
  <c r="BH133"/>
  <c r="BG133"/>
  <c r="BF133"/>
  <c r="T133"/>
  <c r="R133"/>
  <c r="P133"/>
  <c r="BK133"/>
  <c r="J133"/>
  <c r="BE133"/>
  <c r="BI123"/>
  <c r="BH123"/>
  <c r="BG123"/>
  <c r="BF123"/>
  <c r="T123"/>
  <c r="R123"/>
  <c r="P123"/>
  <c r="BK123"/>
  <c r="J123"/>
  <c r="BE123"/>
  <c r="BI120"/>
  <c r="BH120"/>
  <c r="BG120"/>
  <c r="BF120"/>
  <c r="T120"/>
  <c r="R120"/>
  <c r="P120"/>
  <c r="BK120"/>
  <c r="J120"/>
  <c r="BE120"/>
  <c r="BI118"/>
  <c r="BH118"/>
  <c r="BG118"/>
  <c r="BF118"/>
  <c r="T118"/>
  <c r="R118"/>
  <c r="P118"/>
  <c r="BK118"/>
  <c r="J118"/>
  <c r="BE118"/>
  <c r="BI115"/>
  <c r="BH115"/>
  <c r="BG115"/>
  <c r="BF115"/>
  <c r="T115"/>
  <c r="R115"/>
  <c r="P115"/>
  <c r="BK115"/>
  <c r="J115"/>
  <c r="BE115"/>
  <c r="BI112"/>
  <c r="BH112"/>
  <c r="BG112"/>
  <c r="BF112"/>
  <c r="T112"/>
  <c r="R112"/>
  <c r="P112"/>
  <c r="BK112"/>
  <c r="J112"/>
  <c r="BE112"/>
  <c r="BI110"/>
  <c r="BH110"/>
  <c r="BG110"/>
  <c r="BF110"/>
  <c r="T110"/>
  <c r="R110"/>
  <c r="P110"/>
  <c r="BK110"/>
  <c r="J110"/>
  <c r="BE110"/>
  <c r="BI107"/>
  <c r="BH107"/>
  <c r="BG107"/>
  <c r="BF107"/>
  <c r="T107"/>
  <c r="R107"/>
  <c r="P107"/>
  <c r="BK107"/>
  <c r="J107"/>
  <c r="BE107"/>
  <c r="BI105"/>
  <c r="BH105"/>
  <c r="BG105"/>
  <c r="BF105"/>
  <c r="T105"/>
  <c r="R105"/>
  <c r="P105"/>
  <c r="BK105"/>
  <c r="J105"/>
  <c r="BE105"/>
  <c r="BI102"/>
  <c r="BH102"/>
  <c r="BG102"/>
  <c r="BF102"/>
  <c r="T102"/>
  <c r="R102"/>
  <c r="P102"/>
  <c r="BK102"/>
  <c r="J102"/>
  <c r="BE102"/>
  <c r="BI90"/>
  <c r="BH90"/>
  <c r="BG90"/>
  <c r="BF90"/>
  <c r="T90"/>
  <c r="R90"/>
  <c r="P90"/>
  <c r="BK90"/>
  <c r="J90"/>
  <c r="BE90"/>
  <c r="BI88"/>
  <c r="F34"/>
  <c i="1" r="BD69"/>
  <c i="18" r="BH88"/>
  <c r="F33"/>
  <c i="1" r="BC69"/>
  <c i="18" r="BG88"/>
  <c r="F32"/>
  <c i="1" r="BB69"/>
  <c i="18" r="BF88"/>
  <c r="J31"/>
  <c i="1" r="AW69"/>
  <c i="18" r="F31"/>
  <c i="1" r="BA69"/>
  <c i="18" r="T88"/>
  <c r="T87"/>
  <c r="T86"/>
  <c r="T85"/>
  <c r="R88"/>
  <c r="R87"/>
  <c r="R86"/>
  <c r="R85"/>
  <c r="P88"/>
  <c r="P87"/>
  <c r="P86"/>
  <c r="P85"/>
  <c i="1" r="AU69"/>
  <c i="18" r="BK88"/>
  <c r="BK87"/>
  <c r="J87"/>
  <c r="BK86"/>
  <c r="J86"/>
  <c r="BK85"/>
  <c r="J85"/>
  <c r="J56"/>
  <c r="J27"/>
  <c i="1" r="AG69"/>
  <c i="18" r="J88"/>
  <c r="BE88"/>
  <c r="J30"/>
  <c i="1" r="AV69"/>
  <c i="18" r="F30"/>
  <c i="1" r="AZ69"/>
  <c i="18" r="J58"/>
  <c r="J57"/>
  <c r="F79"/>
  <c r="E77"/>
  <c r="F49"/>
  <c r="E47"/>
  <c r="J36"/>
  <c r="J21"/>
  <c r="E21"/>
  <c r="J81"/>
  <c r="J51"/>
  <c r="J20"/>
  <c r="J18"/>
  <c r="E18"/>
  <c r="F82"/>
  <c r="F52"/>
  <c r="J17"/>
  <c r="J15"/>
  <c r="E15"/>
  <c r="F81"/>
  <c r="F51"/>
  <c r="J14"/>
  <c r="J12"/>
  <c r="J79"/>
  <c r="J49"/>
  <c r="E7"/>
  <c r="E75"/>
  <c r="E45"/>
  <c i="1" r="AY68"/>
  <c r="AX68"/>
  <c i="17" r="BI222"/>
  <c r="BH222"/>
  <c r="BG222"/>
  <c r="BF222"/>
  <c r="T222"/>
  <c r="T221"/>
  <c r="T220"/>
  <c r="R222"/>
  <c r="R221"/>
  <c r="R220"/>
  <c r="P222"/>
  <c r="P221"/>
  <c r="P220"/>
  <c r="BK222"/>
  <c r="BK221"/>
  <c r="J221"/>
  <c r="BK220"/>
  <c r="J220"/>
  <c r="J222"/>
  <c r="BE222"/>
  <c r="J65"/>
  <c r="J64"/>
  <c r="BI217"/>
  <c r="BH217"/>
  <c r="BG217"/>
  <c r="BF217"/>
  <c r="T217"/>
  <c r="T216"/>
  <c r="T215"/>
  <c r="R217"/>
  <c r="R216"/>
  <c r="R215"/>
  <c r="P217"/>
  <c r="P216"/>
  <c r="P215"/>
  <c r="BK217"/>
  <c r="BK216"/>
  <c r="J216"/>
  <c r="BK215"/>
  <c r="J215"/>
  <c r="J217"/>
  <c r="BE217"/>
  <c r="J63"/>
  <c r="J62"/>
  <c r="BI214"/>
  <c r="BH214"/>
  <c r="BG214"/>
  <c r="BF214"/>
  <c r="T214"/>
  <c r="T213"/>
  <c r="R214"/>
  <c r="R213"/>
  <c r="P214"/>
  <c r="P213"/>
  <c r="BK214"/>
  <c r="BK213"/>
  <c r="J213"/>
  <c r="J214"/>
  <c r="BE214"/>
  <c r="J61"/>
  <c r="BI211"/>
  <c r="BH211"/>
  <c r="BG211"/>
  <c r="BF211"/>
  <c r="T211"/>
  <c r="R211"/>
  <c r="P211"/>
  <c r="BK211"/>
  <c r="J211"/>
  <c r="BE211"/>
  <c r="BI209"/>
  <c r="BH209"/>
  <c r="BG209"/>
  <c r="BF209"/>
  <c r="T209"/>
  <c r="R209"/>
  <c r="P209"/>
  <c r="BK209"/>
  <c r="J209"/>
  <c r="BE209"/>
  <c r="BI206"/>
  <c r="BH206"/>
  <c r="BG206"/>
  <c r="BF206"/>
  <c r="T206"/>
  <c r="R206"/>
  <c r="P206"/>
  <c r="BK206"/>
  <c r="J206"/>
  <c r="BE206"/>
  <c r="BI203"/>
  <c r="BH203"/>
  <c r="BG203"/>
  <c r="BF203"/>
  <c r="T203"/>
  <c r="R203"/>
  <c r="P203"/>
  <c r="BK203"/>
  <c r="J203"/>
  <c r="BE203"/>
  <c r="BI201"/>
  <c r="BH201"/>
  <c r="BG201"/>
  <c r="BF201"/>
  <c r="T201"/>
  <c r="R201"/>
  <c r="P201"/>
  <c r="BK201"/>
  <c r="J201"/>
  <c r="BE201"/>
  <c r="BI199"/>
  <c r="BH199"/>
  <c r="BG199"/>
  <c r="BF199"/>
  <c r="T199"/>
  <c r="R199"/>
  <c r="P199"/>
  <c r="BK199"/>
  <c r="J199"/>
  <c r="BE199"/>
  <c r="BI196"/>
  <c r="BH196"/>
  <c r="BG196"/>
  <c r="BF196"/>
  <c r="T196"/>
  <c r="R196"/>
  <c r="P196"/>
  <c r="BK196"/>
  <c r="J196"/>
  <c r="BE196"/>
  <c r="BI194"/>
  <c r="BH194"/>
  <c r="BG194"/>
  <c r="BF194"/>
  <c r="T194"/>
  <c r="R194"/>
  <c r="P194"/>
  <c r="BK194"/>
  <c r="J194"/>
  <c r="BE194"/>
  <c r="BI192"/>
  <c r="BH192"/>
  <c r="BG192"/>
  <c r="BF192"/>
  <c r="T192"/>
  <c r="R192"/>
  <c r="P192"/>
  <c r="BK192"/>
  <c r="J192"/>
  <c r="BE192"/>
  <c r="BI190"/>
  <c r="BH190"/>
  <c r="BG190"/>
  <c r="BF190"/>
  <c r="T190"/>
  <c r="R190"/>
  <c r="P190"/>
  <c r="BK190"/>
  <c r="J190"/>
  <c r="BE190"/>
  <c r="BI187"/>
  <c r="BH187"/>
  <c r="BG187"/>
  <c r="BF187"/>
  <c r="T187"/>
  <c r="R187"/>
  <c r="P187"/>
  <c r="BK187"/>
  <c r="J187"/>
  <c r="BE187"/>
  <c r="BI184"/>
  <c r="BH184"/>
  <c r="BG184"/>
  <c r="BF184"/>
  <c r="T184"/>
  <c r="R184"/>
  <c r="P184"/>
  <c r="BK184"/>
  <c r="J184"/>
  <c r="BE184"/>
  <c r="BI181"/>
  <c r="BH181"/>
  <c r="BG181"/>
  <c r="BF181"/>
  <c r="T181"/>
  <c r="R181"/>
  <c r="P181"/>
  <c r="BK181"/>
  <c r="J181"/>
  <c r="BE181"/>
  <c r="BI178"/>
  <c r="BH178"/>
  <c r="BG178"/>
  <c r="BF178"/>
  <c r="T178"/>
  <c r="R178"/>
  <c r="P178"/>
  <c r="BK178"/>
  <c r="J178"/>
  <c r="BE178"/>
  <c r="BI175"/>
  <c r="BH175"/>
  <c r="BG175"/>
  <c r="BF175"/>
  <c r="T175"/>
  <c r="R175"/>
  <c r="P175"/>
  <c r="BK175"/>
  <c r="J175"/>
  <c r="BE175"/>
  <c r="BI173"/>
  <c r="BH173"/>
  <c r="BG173"/>
  <c r="BF173"/>
  <c r="T173"/>
  <c r="R173"/>
  <c r="P173"/>
  <c r="BK173"/>
  <c r="J173"/>
  <c r="BE173"/>
  <c r="BI170"/>
  <c r="BH170"/>
  <c r="BG170"/>
  <c r="BF170"/>
  <c r="T170"/>
  <c r="R170"/>
  <c r="P170"/>
  <c r="BK170"/>
  <c r="J170"/>
  <c r="BE170"/>
  <c r="BI167"/>
  <c r="BH167"/>
  <c r="BG167"/>
  <c r="BF167"/>
  <c r="T167"/>
  <c r="R167"/>
  <c r="P167"/>
  <c r="BK167"/>
  <c r="J167"/>
  <c r="BE167"/>
  <c r="BI164"/>
  <c r="BH164"/>
  <c r="BG164"/>
  <c r="BF164"/>
  <c r="T164"/>
  <c r="R164"/>
  <c r="P164"/>
  <c r="BK164"/>
  <c r="J164"/>
  <c r="BE164"/>
  <c r="BI161"/>
  <c r="BH161"/>
  <c r="BG161"/>
  <c r="BF161"/>
  <c r="T161"/>
  <c r="R161"/>
  <c r="P161"/>
  <c r="BK161"/>
  <c r="J161"/>
  <c r="BE161"/>
  <c r="BI158"/>
  <c r="BH158"/>
  <c r="BG158"/>
  <c r="BF158"/>
  <c r="T158"/>
  <c r="R158"/>
  <c r="P158"/>
  <c r="BK158"/>
  <c r="J158"/>
  <c r="BE158"/>
  <c r="BI155"/>
  <c r="BH155"/>
  <c r="BG155"/>
  <c r="BF155"/>
  <c r="T155"/>
  <c r="R155"/>
  <c r="P155"/>
  <c r="BK155"/>
  <c r="J155"/>
  <c r="BE155"/>
  <c r="BI153"/>
  <c r="BH153"/>
  <c r="BG153"/>
  <c r="BF153"/>
  <c r="T153"/>
  <c r="R153"/>
  <c r="P153"/>
  <c r="BK153"/>
  <c r="J153"/>
  <c r="BE153"/>
  <c r="BI150"/>
  <c r="BH150"/>
  <c r="BG150"/>
  <c r="BF150"/>
  <c r="T150"/>
  <c r="R150"/>
  <c r="P150"/>
  <c r="BK150"/>
  <c r="J150"/>
  <c r="BE150"/>
  <c r="BI146"/>
  <c r="BH146"/>
  <c r="BG146"/>
  <c r="BF146"/>
  <c r="T146"/>
  <c r="R146"/>
  <c r="P146"/>
  <c r="BK146"/>
  <c r="J146"/>
  <c r="BE146"/>
  <c r="BI143"/>
  <c r="BH143"/>
  <c r="BG143"/>
  <c r="BF143"/>
  <c r="T143"/>
  <c r="R143"/>
  <c r="P143"/>
  <c r="BK143"/>
  <c r="J143"/>
  <c r="BE143"/>
  <c r="BI141"/>
  <c r="BH141"/>
  <c r="BG141"/>
  <c r="BF141"/>
  <c r="T141"/>
  <c r="R141"/>
  <c r="P141"/>
  <c r="BK141"/>
  <c r="J141"/>
  <c r="BE141"/>
  <c r="BI138"/>
  <c r="BH138"/>
  <c r="BG138"/>
  <c r="BF138"/>
  <c r="T138"/>
  <c r="T137"/>
  <c r="R138"/>
  <c r="R137"/>
  <c r="P138"/>
  <c r="P137"/>
  <c r="BK138"/>
  <c r="BK137"/>
  <c r="J137"/>
  <c r="J138"/>
  <c r="BE138"/>
  <c r="J60"/>
  <c r="BI133"/>
  <c r="BH133"/>
  <c r="BG133"/>
  <c r="BF133"/>
  <c r="T133"/>
  <c r="R133"/>
  <c r="P133"/>
  <c r="BK133"/>
  <c r="J133"/>
  <c r="BE133"/>
  <c r="BI130"/>
  <c r="BH130"/>
  <c r="BG130"/>
  <c r="BF130"/>
  <c r="T130"/>
  <c r="T129"/>
  <c r="R130"/>
  <c r="R129"/>
  <c r="P130"/>
  <c r="P129"/>
  <c r="BK130"/>
  <c r="BK129"/>
  <c r="J129"/>
  <c r="J130"/>
  <c r="BE130"/>
  <c r="J59"/>
  <c r="BI125"/>
  <c r="BH125"/>
  <c r="BG125"/>
  <c r="BF125"/>
  <c r="T125"/>
  <c r="R125"/>
  <c r="P125"/>
  <c r="BK125"/>
  <c r="J125"/>
  <c r="BE125"/>
  <c r="BI121"/>
  <c r="BH121"/>
  <c r="BG121"/>
  <c r="BF121"/>
  <c r="T121"/>
  <c r="R121"/>
  <c r="P121"/>
  <c r="BK121"/>
  <c r="J121"/>
  <c r="BE121"/>
  <c r="BI113"/>
  <c r="BH113"/>
  <c r="BG113"/>
  <c r="BF113"/>
  <c r="T113"/>
  <c r="R113"/>
  <c r="P113"/>
  <c r="BK113"/>
  <c r="J113"/>
  <c r="BE113"/>
  <c r="BI110"/>
  <c r="BH110"/>
  <c r="BG110"/>
  <c r="BF110"/>
  <c r="T110"/>
  <c r="R110"/>
  <c r="P110"/>
  <c r="BK110"/>
  <c r="J110"/>
  <c r="BE110"/>
  <c r="BI108"/>
  <c r="BH108"/>
  <c r="BG108"/>
  <c r="BF108"/>
  <c r="T108"/>
  <c r="R108"/>
  <c r="P108"/>
  <c r="BK108"/>
  <c r="J108"/>
  <c r="BE108"/>
  <c r="BI105"/>
  <c r="BH105"/>
  <c r="BG105"/>
  <c r="BF105"/>
  <c r="T105"/>
  <c r="R105"/>
  <c r="P105"/>
  <c r="BK105"/>
  <c r="J105"/>
  <c r="BE105"/>
  <c r="BI102"/>
  <c r="BH102"/>
  <c r="BG102"/>
  <c r="BF102"/>
  <c r="T102"/>
  <c r="R102"/>
  <c r="P102"/>
  <c r="BK102"/>
  <c r="J102"/>
  <c r="BE102"/>
  <c r="BI100"/>
  <c r="BH100"/>
  <c r="BG100"/>
  <c r="BF100"/>
  <c r="T100"/>
  <c r="R100"/>
  <c r="P100"/>
  <c r="BK100"/>
  <c r="J100"/>
  <c r="BE100"/>
  <c r="BI97"/>
  <c r="BH97"/>
  <c r="BG97"/>
  <c r="BF97"/>
  <c r="T97"/>
  <c r="R97"/>
  <c r="P97"/>
  <c r="BK97"/>
  <c r="J97"/>
  <c r="BE97"/>
  <c r="BI95"/>
  <c r="BH95"/>
  <c r="BG95"/>
  <c r="BF95"/>
  <c r="T95"/>
  <c r="R95"/>
  <c r="P95"/>
  <c r="BK95"/>
  <c r="J95"/>
  <c r="BE95"/>
  <c r="BI92"/>
  <c r="BH92"/>
  <c r="BG92"/>
  <c r="BF92"/>
  <c r="T92"/>
  <c r="R92"/>
  <c r="P92"/>
  <c r="BK92"/>
  <c r="J92"/>
  <c r="BE92"/>
  <c r="BI90"/>
  <c r="BH90"/>
  <c r="BG90"/>
  <c r="BF90"/>
  <c r="T90"/>
  <c r="R90"/>
  <c r="P90"/>
  <c r="BK90"/>
  <c r="J90"/>
  <c r="BE90"/>
  <c r="BI88"/>
  <c r="F34"/>
  <c i="1" r="BD68"/>
  <c i="17" r="BH88"/>
  <c r="F33"/>
  <c i="1" r="BC68"/>
  <c i="17" r="BG88"/>
  <c r="F32"/>
  <c i="1" r="BB68"/>
  <c i="17" r="BF88"/>
  <c r="J31"/>
  <c i="1" r="AW68"/>
  <c i="17" r="F31"/>
  <c i="1" r="BA68"/>
  <c i="17" r="T88"/>
  <c r="T87"/>
  <c r="T86"/>
  <c r="T85"/>
  <c r="R88"/>
  <c r="R87"/>
  <c r="R86"/>
  <c r="R85"/>
  <c r="P88"/>
  <c r="P87"/>
  <c r="P86"/>
  <c r="P85"/>
  <c i="1" r="AU68"/>
  <c i="17" r="BK88"/>
  <c r="BK87"/>
  <c r="J87"/>
  <c r="BK86"/>
  <c r="J86"/>
  <c r="BK85"/>
  <c r="J85"/>
  <c r="J56"/>
  <c r="J27"/>
  <c i="1" r="AG68"/>
  <c i="17" r="J88"/>
  <c r="BE88"/>
  <c r="J30"/>
  <c i="1" r="AV68"/>
  <c i="17" r="F30"/>
  <c i="1" r="AZ68"/>
  <c i="17" r="J58"/>
  <c r="J57"/>
  <c r="F79"/>
  <c r="E77"/>
  <c r="F49"/>
  <c r="E47"/>
  <c r="J36"/>
  <c r="J21"/>
  <c r="E21"/>
  <c r="J81"/>
  <c r="J51"/>
  <c r="J20"/>
  <c r="J18"/>
  <c r="E18"/>
  <c r="F82"/>
  <c r="F52"/>
  <c r="J17"/>
  <c r="J15"/>
  <c r="E15"/>
  <c r="F81"/>
  <c r="F51"/>
  <c r="J14"/>
  <c r="J12"/>
  <c r="J79"/>
  <c r="J49"/>
  <c r="E7"/>
  <c r="E75"/>
  <c r="E45"/>
  <c i="1" r="AY67"/>
  <c r="AX67"/>
  <c i="16" r="BI323"/>
  <c r="BH323"/>
  <c r="BG323"/>
  <c r="BF323"/>
  <c r="T323"/>
  <c r="T322"/>
  <c r="R323"/>
  <c r="R322"/>
  <c r="P323"/>
  <c r="P322"/>
  <c r="BK323"/>
  <c r="BK322"/>
  <c r="J322"/>
  <c r="J323"/>
  <c r="BE323"/>
  <c r="J67"/>
  <c r="BI320"/>
  <c r="BH320"/>
  <c r="BG320"/>
  <c r="BF320"/>
  <c r="T320"/>
  <c r="T319"/>
  <c r="T318"/>
  <c r="R320"/>
  <c r="R319"/>
  <c r="R318"/>
  <c r="P320"/>
  <c r="P319"/>
  <c r="P318"/>
  <c r="BK320"/>
  <c r="BK319"/>
  <c r="J319"/>
  <c r="BK318"/>
  <c r="J318"/>
  <c r="J320"/>
  <c r="BE320"/>
  <c r="J66"/>
  <c r="J65"/>
  <c r="BI312"/>
  <c r="BH312"/>
  <c r="BG312"/>
  <c r="BF312"/>
  <c r="T312"/>
  <c r="T311"/>
  <c r="R312"/>
  <c r="R311"/>
  <c r="P312"/>
  <c r="P311"/>
  <c r="BK312"/>
  <c r="BK311"/>
  <c r="J311"/>
  <c r="J312"/>
  <c r="BE312"/>
  <c r="J64"/>
  <c r="BI305"/>
  <c r="BH305"/>
  <c r="BG305"/>
  <c r="BF305"/>
  <c r="T305"/>
  <c r="R305"/>
  <c r="P305"/>
  <c r="BK305"/>
  <c r="J305"/>
  <c r="BE305"/>
  <c r="BI298"/>
  <c r="BH298"/>
  <c r="BG298"/>
  <c r="BF298"/>
  <c r="T298"/>
  <c r="R298"/>
  <c r="P298"/>
  <c r="BK298"/>
  <c r="J298"/>
  <c r="BE298"/>
  <c r="BI295"/>
  <c r="BH295"/>
  <c r="BG295"/>
  <c r="BF295"/>
  <c r="T295"/>
  <c r="T294"/>
  <c r="R295"/>
  <c r="R294"/>
  <c r="P295"/>
  <c r="P294"/>
  <c r="BK295"/>
  <c r="BK294"/>
  <c r="J294"/>
  <c r="J295"/>
  <c r="BE295"/>
  <c r="J63"/>
  <c r="BI291"/>
  <c r="BH291"/>
  <c r="BG291"/>
  <c r="BF291"/>
  <c r="T291"/>
  <c r="R291"/>
  <c r="P291"/>
  <c r="BK291"/>
  <c r="J291"/>
  <c r="BE291"/>
  <c r="BI288"/>
  <c r="BH288"/>
  <c r="BG288"/>
  <c r="BF288"/>
  <c r="T288"/>
  <c r="R288"/>
  <c r="P288"/>
  <c r="BK288"/>
  <c r="J288"/>
  <c r="BE288"/>
  <c r="BI282"/>
  <c r="BH282"/>
  <c r="BG282"/>
  <c r="BF282"/>
  <c r="T282"/>
  <c r="R282"/>
  <c r="P282"/>
  <c r="BK282"/>
  <c r="J282"/>
  <c r="BE282"/>
  <c r="BI279"/>
  <c r="BH279"/>
  <c r="BG279"/>
  <c r="BF279"/>
  <c r="T279"/>
  <c r="R279"/>
  <c r="P279"/>
  <c r="BK279"/>
  <c r="J279"/>
  <c r="BE279"/>
  <c r="BI276"/>
  <c r="BH276"/>
  <c r="BG276"/>
  <c r="BF276"/>
  <c r="T276"/>
  <c r="R276"/>
  <c r="P276"/>
  <c r="BK276"/>
  <c r="J276"/>
  <c r="BE276"/>
  <c r="BI274"/>
  <c r="BH274"/>
  <c r="BG274"/>
  <c r="BF274"/>
  <c r="T274"/>
  <c r="R274"/>
  <c r="P274"/>
  <c r="BK274"/>
  <c r="J274"/>
  <c r="BE274"/>
  <c r="BI271"/>
  <c r="BH271"/>
  <c r="BG271"/>
  <c r="BF271"/>
  <c r="T271"/>
  <c r="R271"/>
  <c r="P271"/>
  <c r="BK271"/>
  <c r="J271"/>
  <c r="BE271"/>
  <c r="BI269"/>
  <c r="BH269"/>
  <c r="BG269"/>
  <c r="BF269"/>
  <c r="T269"/>
  <c r="R269"/>
  <c r="P269"/>
  <c r="BK269"/>
  <c r="J269"/>
  <c r="BE269"/>
  <c r="BI266"/>
  <c r="BH266"/>
  <c r="BG266"/>
  <c r="BF266"/>
  <c r="T266"/>
  <c r="R266"/>
  <c r="P266"/>
  <c r="BK266"/>
  <c r="J266"/>
  <c r="BE266"/>
  <c r="BI264"/>
  <c r="BH264"/>
  <c r="BG264"/>
  <c r="BF264"/>
  <c r="T264"/>
  <c r="R264"/>
  <c r="P264"/>
  <c r="BK264"/>
  <c r="J264"/>
  <c r="BE264"/>
  <c r="BI262"/>
  <c r="BH262"/>
  <c r="BG262"/>
  <c r="BF262"/>
  <c r="T262"/>
  <c r="R262"/>
  <c r="P262"/>
  <c r="BK262"/>
  <c r="J262"/>
  <c r="BE262"/>
  <c r="BI260"/>
  <c r="BH260"/>
  <c r="BG260"/>
  <c r="BF260"/>
  <c r="T260"/>
  <c r="R260"/>
  <c r="P260"/>
  <c r="BK260"/>
  <c r="J260"/>
  <c r="BE260"/>
  <c r="BI258"/>
  <c r="BH258"/>
  <c r="BG258"/>
  <c r="BF258"/>
  <c r="T258"/>
  <c r="R258"/>
  <c r="P258"/>
  <c r="BK258"/>
  <c r="J258"/>
  <c r="BE258"/>
  <c r="BI257"/>
  <c r="BH257"/>
  <c r="BG257"/>
  <c r="BF257"/>
  <c r="T257"/>
  <c r="R257"/>
  <c r="P257"/>
  <c r="BK257"/>
  <c r="J257"/>
  <c r="BE257"/>
  <c r="BI254"/>
  <c r="BH254"/>
  <c r="BG254"/>
  <c r="BF254"/>
  <c r="T254"/>
  <c r="R254"/>
  <c r="P254"/>
  <c r="BK254"/>
  <c r="J254"/>
  <c r="BE254"/>
  <c r="BI251"/>
  <c r="BH251"/>
  <c r="BG251"/>
  <c r="BF251"/>
  <c r="T251"/>
  <c r="R251"/>
  <c r="P251"/>
  <c r="BK251"/>
  <c r="J251"/>
  <c r="BE251"/>
  <c r="BI248"/>
  <c r="BH248"/>
  <c r="BG248"/>
  <c r="BF248"/>
  <c r="T248"/>
  <c r="R248"/>
  <c r="P248"/>
  <c r="BK248"/>
  <c r="J248"/>
  <c r="BE248"/>
  <c r="BI246"/>
  <c r="BH246"/>
  <c r="BG246"/>
  <c r="BF246"/>
  <c r="T246"/>
  <c r="R246"/>
  <c r="P246"/>
  <c r="BK246"/>
  <c r="J246"/>
  <c r="BE246"/>
  <c r="BI241"/>
  <c r="BH241"/>
  <c r="BG241"/>
  <c r="BF241"/>
  <c r="T241"/>
  <c r="R241"/>
  <c r="P241"/>
  <c r="BK241"/>
  <c r="J241"/>
  <c r="BE241"/>
  <c r="BI236"/>
  <c r="BH236"/>
  <c r="BG236"/>
  <c r="BF236"/>
  <c r="T236"/>
  <c r="R236"/>
  <c r="P236"/>
  <c r="BK236"/>
  <c r="J236"/>
  <c r="BE236"/>
  <c r="BI231"/>
  <c r="BH231"/>
  <c r="BG231"/>
  <c r="BF231"/>
  <c r="T231"/>
  <c r="R231"/>
  <c r="P231"/>
  <c r="BK231"/>
  <c r="J231"/>
  <c r="BE231"/>
  <c r="BI227"/>
  <c r="BH227"/>
  <c r="BG227"/>
  <c r="BF227"/>
  <c r="T227"/>
  <c r="R227"/>
  <c r="P227"/>
  <c r="BK227"/>
  <c r="J227"/>
  <c r="BE227"/>
  <c r="BI219"/>
  <c r="BH219"/>
  <c r="BG219"/>
  <c r="BF219"/>
  <c r="T219"/>
  <c r="R219"/>
  <c r="P219"/>
  <c r="BK219"/>
  <c r="J219"/>
  <c r="BE219"/>
  <c r="BI217"/>
  <c r="BH217"/>
  <c r="BG217"/>
  <c r="BF217"/>
  <c r="T217"/>
  <c r="R217"/>
  <c r="P217"/>
  <c r="BK217"/>
  <c r="J217"/>
  <c r="BE217"/>
  <c r="BI211"/>
  <c r="BH211"/>
  <c r="BG211"/>
  <c r="BF211"/>
  <c r="T211"/>
  <c r="R211"/>
  <c r="P211"/>
  <c r="BK211"/>
  <c r="J211"/>
  <c r="BE211"/>
  <c r="BI208"/>
  <c r="BH208"/>
  <c r="BG208"/>
  <c r="BF208"/>
  <c r="T208"/>
  <c r="R208"/>
  <c r="P208"/>
  <c r="BK208"/>
  <c r="J208"/>
  <c r="BE208"/>
  <c r="BI204"/>
  <c r="BH204"/>
  <c r="BG204"/>
  <c r="BF204"/>
  <c r="T204"/>
  <c r="R204"/>
  <c r="P204"/>
  <c r="BK204"/>
  <c r="J204"/>
  <c r="BE204"/>
  <c r="BI201"/>
  <c r="BH201"/>
  <c r="BG201"/>
  <c r="BF201"/>
  <c r="T201"/>
  <c r="R201"/>
  <c r="P201"/>
  <c r="BK201"/>
  <c r="J201"/>
  <c r="BE201"/>
  <c r="BI199"/>
  <c r="BH199"/>
  <c r="BG199"/>
  <c r="BF199"/>
  <c r="T199"/>
  <c r="R199"/>
  <c r="P199"/>
  <c r="BK199"/>
  <c r="J199"/>
  <c r="BE199"/>
  <c r="BI197"/>
  <c r="BH197"/>
  <c r="BG197"/>
  <c r="BF197"/>
  <c r="T197"/>
  <c r="R197"/>
  <c r="P197"/>
  <c r="BK197"/>
  <c r="J197"/>
  <c r="BE197"/>
  <c r="BI195"/>
  <c r="BH195"/>
  <c r="BG195"/>
  <c r="BF195"/>
  <c r="T195"/>
  <c r="R195"/>
  <c r="P195"/>
  <c r="BK195"/>
  <c r="J195"/>
  <c r="BE195"/>
  <c r="BI194"/>
  <c r="BH194"/>
  <c r="BG194"/>
  <c r="BF194"/>
  <c r="T194"/>
  <c r="R194"/>
  <c r="P194"/>
  <c r="BK194"/>
  <c r="J194"/>
  <c r="BE194"/>
  <c r="BI191"/>
  <c r="BH191"/>
  <c r="BG191"/>
  <c r="BF191"/>
  <c r="T191"/>
  <c r="R191"/>
  <c r="P191"/>
  <c r="BK191"/>
  <c r="J191"/>
  <c r="BE191"/>
  <c r="BI184"/>
  <c r="BH184"/>
  <c r="BG184"/>
  <c r="BF184"/>
  <c r="T184"/>
  <c r="R184"/>
  <c r="P184"/>
  <c r="BK184"/>
  <c r="J184"/>
  <c r="BE184"/>
  <c r="BI182"/>
  <c r="BH182"/>
  <c r="BG182"/>
  <c r="BF182"/>
  <c r="T182"/>
  <c r="R182"/>
  <c r="P182"/>
  <c r="BK182"/>
  <c r="J182"/>
  <c r="BE182"/>
  <c r="BI178"/>
  <c r="BH178"/>
  <c r="BG178"/>
  <c r="BF178"/>
  <c r="T178"/>
  <c r="R178"/>
  <c r="P178"/>
  <c r="BK178"/>
  <c r="J178"/>
  <c r="BE178"/>
  <c r="BI176"/>
  <c r="BH176"/>
  <c r="BG176"/>
  <c r="BF176"/>
  <c r="T176"/>
  <c r="R176"/>
  <c r="P176"/>
  <c r="BK176"/>
  <c r="J176"/>
  <c r="BE176"/>
  <c r="BI172"/>
  <c r="BH172"/>
  <c r="BG172"/>
  <c r="BF172"/>
  <c r="T172"/>
  <c r="R172"/>
  <c r="P172"/>
  <c r="BK172"/>
  <c r="J172"/>
  <c r="BE172"/>
  <c r="BI169"/>
  <c r="BH169"/>
  <c r="BG169"/>
  <c r="BF169"/>
  <c r="T169"/>
  <c r="T168"/>
  <c r="R169"/>
  <c r="R168"/>
  <c r="P169"/>
  <c r="P168"/>
  <c r="BK169"/>
  <c r="BK168"/>
  <c r="J168"/>
  <c r="J169"/>
  <c r="BE169"/>
  <c r="J62"/>
  <c r="BI161"/>
  <c r="BH161"/>
  <c r="BG161"/>
  <c r="BF161"/>
  <c r="T161"/>
  <c r="R161"/>
  <c r="P161"/>
  <c r="BK161"/>
  <c r="J161"/>
  <c r="BE161"/>
  <c r="BI154"/>
  <c r="BH154"/>
  <c r="BG154"/>
  <c r="BF154"/>
  <c r="T154"/>
  <c r="T153"/>
  <c r="R154"/>
  <c r="R153"/>
  <c r="P154"/>
  <c r="P153"/>
  <c r="BK154"/>
  <c r="BK153"/>
  <c r="J153"/>
  <c r="J154"/>
  <c r="BE154"/>
  <c r="J61"/>
  <c r="BI146"/>
  <c r="BH146"/>
  <c r="BG146"/>
  <c r="BF146"/>
  <c r="T146"/>
  <c r="T145"/>
  <c r="R146"/>
  <c r="R145"/>
  <c r="P146"/>
  <c r="P145"/>
  <c r="BK146"/>
  <c r="BK145"/>
  <c r="J145"/>
  <c r="J146"/>
  <c r="BE146"/>
  <c r="J60"/>
  <c r="BI141"/>
  <c r="BH141"/>
  <c r="BG141"/>
  <c r="BF141"/>
  <c r="T141"/>
  <c r="T140"/>
  <c r="R141"/>
  <c r="R140"/>
  <c r="P141"/>
  <c r="P140"/>
  <c r="BK141"/>
  <c r="BK140"/>
  <c r="J140"/>
  <c r="J141"/>
  <c r="BE141"/>
  <c r="J59"/>
  <c r="BI134"/>
  <c r="BH134"/>
  <c r="BG134"/>
  <c r="BF134"/>
  <c r="T134"/>
  <c r="R134"/>
  <c r="P134"/>
  <c r="BK134"/>
  <c r="J134"/>
  <c r="BE134"/>
  <c r="BI132"/>
  <c r="BH132"/>
  <c r="BG132"/>
  <c r="BF132"/>
  <c r="T132"/>
  <c r="R132"/>
  <c r="P132"/>
  <c r="BK132"/>
  <c r="J132"/>
  <c r="BE132"/>
  <c r="BI128"/>
  <c r="BH128"/>
  <c r="BG128"/>
  <c r="BF128"/>
  <c r="T128"/>
  <c r="R128"/>
  <c r="P128"/>
  <c r="BK128"/>
  <c r="J128"/>
  <c r="BE128"/>
  <c r="BI121"/>
  <c r="BH121"/>
  <c r="BG121"/>
  <c r="BF121"/>
  <c r="T121"/>
  <c r="R121"/>
  <c r="P121"/>
  <c r="BK121"/>
  <c r="J121"/>
  <c r="BE121"/>
  <c r="BI119"/>
  <c r="BH119"/>
  <c r="BG119"/>
  <c r="BF119"/>
  <c r="T119"/>
  <c r="R119"/>
  <c r="P119"/>
  <c r="BK119"/>
  <c r="J119"/>
  <c r="BE119"/>
  <c r="BI116"/>
  <c r="BH116"/>
  <c r="BG116"/>
  <c r="BF116"/>
  <c r="T116"/>
  <c r="R116"/>
  <c r="P116"/>
  <c r="BK116"/>
  <c r="J116"/>
  <c r="BE116"/>
  <c r="BI114"/>
  <c r="BH114"/>
  <c r="BG114"/>
  <c r="BF114"/>
  <c r="T114"/>
  <c r="R114"/>
  <c r="P114"/>
  <c r="BK114"/>
  <c r="J114"/>
  <c r="BE114"/>
  <c r="BI111"/>
  <c r="BH111"/>
  <c r="BG111"/>
  <c r="BF111"/>
  <c r="T111"/>
  <c r="R111"/>
  <c r="P111"/>
  <c r="BK111"/>
  <c r="J111"/>
  <c r="BE111"/>
  <c r="BI108"/>
  <c r="BH108"/>
  <c r="BG108"/>
  <c r="BF108"/>
  <c r="T108"/>
  <c r="R108"/>
  <c r="P108"/>
  <c r="BK108"/>
  <c r="J108"/>
  <c r="BE108"/>
  <c r="BI106"/>
  <c r="BH106"/>
  <c r="BG106"/>
  <c r="BF106"/>
  <c r="T106"/>
  <c r="R106"/>
  <c r="P106"/>
  <c r="BK106"/>
  <c r="J106"/>
  <c r="BE106"/>
  <c r="BI103"/>
  <c r="BH103"/>
  <c r="BG103"/>
  <c r="BF103"/>
  <c r="T103"/>
  <c r="R103"/>
  <c r="P103"/>
  <c r="BK103"/>
  <c r="J103"/>
  <c r="BE103"/>
  <c r="BI99"/>
  <c r="BH99"/>
  <c r="BG99"/>
  <c r="BF99"/>
  <c r="T99"/>
  <c r="R99"/>
  <c r="P99"/>
  <c r="BK99"/>
  <c r="J99"/>
  <c r="BE99"/>
  <c r="BI96"/>
  <c r="BH96"/>
  <c r="BG96"/>
  <c r="BF96"/>
  <c r="T96"/>
  <c r="R96"/>
  <c r="P96"/>
  <c r="BK96"/>
  <c r="J96"/>
  <c r="BE96"/>
  <c r="BI94"/>
  <c r="BH94"/>
  <c r="BG94"/>
  <c r="BF94"/>
  <c r="T94"/>
  <c r="R94"/>
  <c r="P94"/>
  <c r="BK94"/>
  <c r="J94"/>
  <c r="BE94"/>
  <c r="BI92"/>
  <c r="BH92"/>
  <c r="BG92"/>
  <c r="BF92"/>
  <c r="T92"/>
  <c r="R92"/>
  <c r="P92"/>
  <c r="BK92"/>
  <c r="J92"/>
  <c r="BE92"/>
  <c r="BI90"/>
  <c r="F34"/>
  <c i="1" r="BD67"/>
  <c i="16" r="BH90"/>
  <c r="F33"/>
  <c i="1" r="BC67"/>
  <c i="16" r="BG90"/>
  <c r="F32"/>
  <c i="1" r="BB67"/>
  <c i="16" r="BF90"/>
  <c r="J31"/>
  <c i="1" r="AW67"/>
  <c i="16" r="F31"/>
  <c i="1" r="BA67"/>
  <c i="16" r="T90"/>
  <c r="T89"/>
  <c r="T88"/>
  <c r="T87"/>
  <c r="R90"/>
  <c r="R89"/>
  <c r="R88"/>
  <c r="R87"/>
  <c r="P90"/>
  <c r="P89"/>
  <c r="P88"/>
  <c r="P87"/>
  <c i="1" r="AU67"/>
  <c i="16" r="BK90"/>
  <c r="BK89"/>
  <c r="J89"/>
  <c r="BK88"/>
  <c r="J88"/>
  <c r="BK87"/>
  <c r="J87"/>
  <c r="J56"/>
  <c r="J27"/>
  <c i="1" r="AG67"/>
  <c i="16" r="J90"/>
  <c r="BE90"/>
  <c r="J30"/>
  <c i="1" r="AV67"/>
  <c i="16" r="F30"/>
  <c i="1" r="AZ67"/>
  <c i="16" r="J58"/>
  <c r="J57"/>
  <c r="F81"/>
  <c r="E79"/>
  <c r="F49"/>
  <c r="E47"/>
  <c r="J36"/>
  <c r="J21"/>
  <c r="E21"/>
  <c r="J83"/>
  <c r="J51"/>
  <c r="J20"/>
  <c r="J18"/>
  <c r="E18"/>
  <c r="F84"/>
  <c r="F52"/>
  <c r="J17"/>
  <c r="J15"/>
  <c r="E15"/>
  <c r="F83"/>
  <c r="F51"/>
  <c r="J14"/>
  <c r="J12"/>
  <c r="J81"/>
  <c r="J49"/>
  <c r="E7"/>
  <c r="E77"/>
  <c r="E45"/>
  <c i="15" r="J195"/>
  <c r="J192"/>
  <c r="J163"/>
  <c i="1" r="AY66"/>
  <c r="AX66"/>
  <c i="15" r="J66"/>
  <c r="BI194"/>
  <c r="BH194"/>
  <c r="BG194"/>
  <c r="BF194"/>
  <c r="T194"/>
  <c r="T193"/>
  <c r="R194"/>
  <c r="R193"/>
  <c r="P194"/>
  <c r="P193"/>
  <c r="BK194"/>
  <c r="BK193"/>
  <c r="J193"/>
  <c r="J194"/>
  <c r="BE194"/>
  <c r="J65"/>
  <c r="J64"/>
  <c r="BI190"/>
  <c r="BH190"/>
  <c r="BG190"/>
  <c r="BF190"/>
  <c r="T190"/>
  <c r="R190"/>
  <c r="P190"/>
  <c r="BK190"/>
  <c r="J190"/>
  <c r="BE190"/>
  <c r="BI187"/>
  <c r="BH187"/>
  <c r="BG187"/>
  <c r="BF187"/>
  <c r="T187"/>
  <c r="R187"/>
  <c r="P187"/>
  <c r="BK187"/>
  <c r="J187"/>
  <c r="BE187"/>
  <c r="BI185"/>
  <c r="BH185"/>
  <c r="BG185"/>
  <c r="BF185"/>
  <c r="T185"/>
  <c r="R185"/>
  <c r="P185"/>
  <c r="BK185"/>
  <c r="J185"/>
  <c r="BE185"/>
  <c r="BI182"/>
  <c r="BH182"/>
  <c r="BG182"/>
  <c r="BF182"/>
  <c r="T182"/>
  <c r="R182"/>
  <c r="P182"/>
  <c r="BK182"/>
  <c r="J182"/>
  <c r="BE182"/>
  <c r="BI178"/>
  <c r="BH178"/>
  <c r="BG178"/>
  <c r="BF178"/>
  <c r="T178"/>
  <c r="R178"/>
  <c r="P178"/>
  <c r="BK178"/>
  <c r="J178"/>
  <c r="BE178"/>
  <c r="BI175"/>
  <c r="BH175"/>
  <c r="BG175"/>
  <c r="BF175"/>
  <c r="T175"/>
  <c r="R175"/>
  <c r="P175"/>
  <c r="BK175"/>
  <c r="J175"/>
  <c r="BE175"/>
  <c r="BI173"/>
  <c r="BH173"/>
  <c r="BG173"/>
  <c r="BF173"/>
  <c r="T173"/>
  <c r="R173"/>
  <c r="P173"/>
  <c r="BK173"/>
  <c r="J173"/>
  <c r="BE173"/>
  <c r="BI171"/>
  <c r="BH171"/>
  <c r="BG171"/>
  <c r="BF171"/>
  <c r="T171"/>
  <c r="R171"/>
  <c r="P171"/>
  <c r="BK171"/>
  <c r="J171"/>
  <c r="BE171"/>
  <c r="BI169"/>
  <c r="BH169"/>
  <c r="BG169"/>
  <c r="BF169"/>
  <c r="T169"/>
  <c r="R169"/>
  <c r="P169"/>
  <c r="BK169"/>
  <c r="J169"/>
  <c r="BE169"/>
  <c r="BI165"/>
  <c r="BH165"/>
  <c r="BG165"/>
  <c r="BF165"/>
  <c r="T165"/>
  <c r="T164"/>
  <c r="R165"/>
  <c r="R164"/>
  <c r="P165"/>
  <c r="P164"/>
  <c r="BK165"/>
  <c r="BK164"/>
  <c r="J164"/>
  <c r="J165"/>
  <c r="BE165"/>
  <c r="J63"/>
  <c r="J62"/>
  <c r="BI158"/>
  <c r="BH158"/>
  <c r="BG158"/>
  <c r="BF158"/>
  <c r="T158"/>
  <c r="T157"/>
  <c r="R158"/>
  <c r="R157"/>
  <c r="P158"/>
  <c r="P157"/>
  <c r="BK158"/>
  <c r="BK157"/>
  <c r="J157"/>
  <c r="J158"/>
  <c r="BE158"/>
  <c r="J61"/>
  <c r="BI154"/>
  <c r="BH154"/>
  <c r="BG154"/>
  <c r="BF154"/>
  <c r="T154"/>
  <c r="T153"/>
  <c r="R154"/>
  <c r="R153"/>
  <c r="P154"/>
  <c r="P153"/>
  <c r="BK154"/>
  <c r="BK153"/>
  <c r="J153"/>
  <c r="J154"/>
  <c r="BE154"/>
  <c r="J60"/>
  <c r="BI146"/>
  <c r="BH146"/>
  <c r="BG146"/>
  <c r="BF146"/>
  <c r="T146"/>
  <c r="R146"/>
  <c r="P146"/>
  <c r="BK146"/>
  <c r="J146"/>
  <c r="BE146"/>
  <c r="BI142"/>
  <c r="BH142"/>
  <c r="BG142"/>
  <c r="BF142"/>
  <c r="T142"/>
  <c r="T141"/>
  <c r="R142"/>
  <c r="R141"/>
  <c r="P142"/>
  <c r="P141"/>
  <c r="BK142"/>
  <c r="BK141"/>
  <c r="J141"/>
  <c r="J142"/>
  <c r="BE142"/>
  <c r="J59"/>
  <c r="BI137"/>
  <c r="BH137"/>
  <c r="BG137"/>
  <c r="BF137"/>
  <c r="T137"/>
  <c r="R137"/>
  <c r="P137"/>
  <c r="BK137"/>
  <c r="J137"/>
  <c r="BE137"/>
  <c r="BI134"/>
  <c r="BH134"/>
  <c r="BG134"/>
  <c r="BF134"/>
  <c r="T134"/>
  <c r="R134"/>
  <c r="P134"/>
  <c r="BK134"/>
  <c r="J134"/>
  <c r="BE134"/>
  <c r="BI124"/>
  <c r="BH124"/>
  <c r="BG124"/>
  <c r="BF124"/>
  <c r="T124"/>
  <c r="R124"/>
  <c r="P124"/>
  <c r="BK124"/>
  <c r="J124"/>
  <c r="BE124"/>
  <c r="BI121"/>
  <c r="BH121"/>
  <c r="BG121"/>
  <c r="BF121"/>
  <c r="T121"/>
  <c r="R121"/>
  <c r="P121"/>
  <c r="BK121"/>
  <c r="J121"/>
  <c r="BE121"/>
  <c r="BI119"/>
  <c r="BH119"/>
  <c r="BG119"/>
  <c r="BF119"/>
  <c r="T119"/>
  <c r="R119"/>
  <c r="P119"/>
  <c r="BK119"/>
  <c r="J119"/>
  <c r="BE119"/>
  <c r="BI116"/>
  <c r="BH116"/>
  <c r="BG116"/>
  <c r="BF116"/>
  <c r="T116"/>
  <c r="R116"/>
  <c r="P116"/>
  <c r="BK116"/>
  <c r="J116"/>
  <c r="BE116"/>
  <c r="BI113"/>
  <c r="BH113"/>
  <c r="BG113"/>
  <c r="BF113"/>
  <c r="T113"/>
  <c r="R113"/>
  <c r="P113"/>
  <c r="BK113"/>
  <c r="J113"/>
  <c r="BE113"/>
  <c r="BI111"/>
  <c r="BH111"/>
  <c r="BG111"/>
  <c r="BF111"/>
  <c r="T111"/>
  <c r="R111"/>
  <c r="P111"/>
  <c r="BK111"/>
  <c r="J111"/>
  <c r="BE111"/>
  <c r="BI108"/>
  <c r="BH108"/>
  <c r="BG108"/>
  <c r="BF108"/>
  <c r="T108"/>
  <c r="R108"/>
  <c r="P108"/>
  <c r="BK108"/>
  <c r="J108"/>
  <c r="BE108"/>
  <c r="BI105"/>
  <c r="BH105"/>
  <c r="BG105"/>
  <c r="BF105"/>
  <c r="T105"/>
  <c r="R105"/>
  <c r="P105"/>
  <c r="BK105"/>
  <c r="J105"/>
  <c r="BE105"/>
  <c r="BI102"/>
  <c r="BH102"/>
  <c r="BG102"/>
  <c r="BF102"/>
  <c r="T102"/>
  <c r="R102"/>
  <c r="P102"/>
  <c r="BK102"/>
  <c r="J102"/>
  <c r="BE102"/>
  <c r="BI91"/>
  <c r="BH91"/>
  <c r="BG91"/>
  <c r="BF91"/>
  <c r="T91"/>
  <c r="R91"/>
  <c r="P91"/>
  <c r="BK91"/>
  <c r="J91"/>
  <c r="BE91"/>
  <c r="BI89"/>
  <c r="F34"/>
  <c i="1" r="BD66"/>
  <c i="15" r="BH89"/>
  <c r="F33"/>
  <c i="1" r="BC66"/>
  <c i="15" r="BG89"/>
  <c r="F32"/>
  <c i="1" r="BB66"/>
  <c i="15" r="BF89"/>
  <c r="J31"/>
  <c i="1" r="AW66"/>
  <c i="15" r="F31"/>
  <c i="1" r="BA66"/>
  <c i="15" r="T89"/>
  <c r="T88"/>
  <c r="T87"/>
  <c r="T86"/>
  <c r="R89"/>
  <c r="R88"/>
  <c r="R87"/>
  <c r="R86"/>
  <c r="P89"/>
  <c r="P88"/>
  <c r="P87"/>
  <c r="P86"/>
  <c i="1" r="AU66"/>
  <c i="15" r="BK89"/>
  <c r="BK88"/>
  <c r="J88"/>
  <c r="BK87"/>
  <c r="J87"/>
  <c r="BK86"/>
  <c r="J86"/>
  <c r="J56"/>
  <c r="J27"/>
  <c i="1" r="AG66"/>
  <c i="15" r="J89"/>
  <c r="BE89"/>
  <c r="J30"/>
  <c i="1" r="AV66"/>
  <c i="15" r="F30"/>
  <c i="1" r="AZ66"/>
  <c i="15" r="J58"/>
  <c r="J57"/>
  <c r="F80"/>
  <c r="E78"/>
  <c r="F49"/>
  <c r="E47"/>
  <c r="J36"/>
  <c r="J21"/>
  <c r="E21"/>
  <c r="J82"/>
  <c r="J51"/>
  <c r="J20"/>
  <c r="J18"/>
  <c r="E18"/>
  <c r="F83"/>
  <c r="F52"/>
  <c r="J17"/>
  <c r="J15"/>
  <c r="E15"/>
  <c r="F82"/>
  <c r="F51"/>
  <c r="J14"/>
  <c r="J12"/>
  <c r="J80"/>
  <c r="J49"/>
  <c r="E7"/>
  <c r="E76"/>
  <c r="E45"/>
  <c i="1" r="AY65"/>
  <c r="AX65"/>
  <c i="14" r="BI89"/>
  <c r="BH89"/>
  <c r="BG89"/>
  <c r="BF89"/>
  <c r="T89"/>
  <c r="R89"/>
  <c r="P89"/>
  <c r="BK89"/>
  <c r="J89"/>
  <c r="BE89"/>
  <c r="BI87"/>
  <c r="BH87"/>
  <c r="BG87"/>
  <c r="BF87"/>
  <c r="T87"/>
  <c r="R87"/>
  <c r="P87"/>
  <c r="BK87"/>
  <c r="J87"/>
  <c r="BE87"/>
  <c r="BI84"/>
  <c r="BH84"/>
  <c r="BG84"/>
  <c r="BF84"/>
  <c r="T84"/>
  <c r="T83"/>
  <c r="R84"/>
  <c r="R83"/>
  <c r="P84"/>
  <c r="P83"/>
  <c r="BK84"/>
  <c r="BK83"/>
  <c r="J83"/>
  <c r="J84"/>
  <c r="BE84"/>
  <c r="J59"/>
  <c r="BI82"/>
  <c r="F34"/>
  <c i="1" r="BD65"/>
  <c i="14" r="BH82"/>
  <c r="F33"/>
  <c i="1" r="BC65"/>
  <c i="14" r="BG82"/>
  <c r="F32"/>
  <c i="1" r="BB65"/>
  <c i="14" r="BF82"/>
  <c r="J31"/>
  <c i="1" r="AW65"/>
  <c i="14" r="F31"/>
  <c i="1" r="BA65"/>
  <c i="14" r="T82"/>
  <c r="T81"/>
  <c r="T80"/>
  <c r="T79"/>
  <c r="R82"/>
  <c r="R81"/>
  <c r="R80"/>
  <c r="R79"/>
  <c r="P82"/>
  <c r="P81"/>
  <c r="P80"/>
  <c r="P79"/>
  <c i="1" r="AU65"/>
  <c i="14" r="BK82"/>
  <c r="BK81"/>
  <c r="J81"/>
  <c r="BK80"/>
  <c r="J80"/>
  <c r="BK79"/>
  <c r="J79"/>
  <c r="J56"/>
  <c r="J27"/>
  <c i="1" r="AG65"/>
  <c i="14" r="J82"/>
  <c r="BE82"/>
  <c r="J30"/>
  <c i="1" r="AV65"/>
  <c i="14" r="F30"/>
  <c i="1" r="AZ65"/>
  <c i="14" r="J58"/>
  <c r="J57"/>
  <c r="F73"/>
  <c r="E71"/>
  <c r="F49"/>
  <c r="E47"/>
  <c r="J36"/>
  <c r="J21"/>
  <c r="E21"/>
  <c r="J75"/>
  <c r="J51"/>
  <c r="J20"/>
  <c r="J18"/>
  <c r="E18"/>
  <c r="F76"/>
  <c r="F52"/>
  <c r="J17"/>
  <c r="J15"/>
  <c r="E15"/>
  <c r="F75"/>
  <c r="F51"/>
  <c r="J14"/>
  <c r="J12"/>
  <c r="J73"/>
  <c r="J49"/>
  <c r="E7"/>
  <c r="E69"/>
  <c r="E45"/>
  <c i="13" r="J278"/>
  <c i="1" r="AY64"/>
  <c r="AX64"/>
  <c i="13" r="BI383"/>
  <c r="BH383"/>
  <c r="BG383"/>
  <c r="BF383"/>
  <c r="T383"/>
  <c r="T382"/>
  <c r="R383"/>
  <c r="R382"/>
  <c r="P383"/>
  <c r="P382"/>
  <c r="BK383"/>
  <c r="BK382"/>
  <c r="J382"/>
  <c r="J383"/>
  <c r="BE383"/>
  <c r="J66"/>
  <c r="BI379"/>
  <c r="BH379"/>
  <c r="BG379"/>
  <c r="BF379"/>
  <c r="T379"/>
  <c r="R379"/>
  <c r="P379"/>
  <c r="BK379"/>
  <c r="J379"/>
  <c r="BE379"/>
  <c r="BI376"/>
  <c r="BH376"/>
  <c r="BG376"/>
  <c r="BF376"/>
  <c r="T376"/>
  <c r="R376"/>
  <c r="P376"/>
  <c r="BK376"/>
  <c r="J376"/>
  <c r="BE376"/>
  <c r="BI369"/>
  <c r="BH369"/>
  <c r="BG369"/>
  <c r="BF369"/>
  <c r="T369"/>
  <c r="R369"/>
  <c r="P369"/>
  <c r="BK369"/>
  <c r="J369"/>
  <c r="BE369"/>
  <c r="BI363"/>
  <c r="BH363"/>
  <c r="BG363"/>
  <c r="BF363"/>
  <c r="T363"/>
  <c r="R363"/>
  <c r="P363"/>
  <c r="BK363"/>
  <c r="J363"/>
  <c r="BE363"/>
  <c r="BI360"/>
  <c r="BH360"/>
  <c r="BG360"/>
  <c r="BF360"/>
  <c r="T360"/>
  <c r="T359"/>
  <c r="R360"/>
  <c r="R359"/>
  <c r="P360"/>
  <c r="P359"/>
  <c r="BK360"/>
  <c r="BK359"/>
  <c r="J359"/>
  <c r="J360"/>
  <c r="BE360"/>
  <c r="J65"/>
  <c r="BI357"/>
  <c r="BH357"/>
  <c r="BG357"/>
  <c r="BF357"/>
  <c r="T357"/>
  <c r="R357"/>
  <c r="P357"/>
  <c r="BK357"/>
  <c r="J357"/>
  <c r="BE357"/>
  <c r="BI354"/>
  <c r="BH354"/>
  <c r="BG354"/>
  <c r="BF354"/>
  <c r="T354"/>
  <c r="R354"/>
  <c r="P354"/>
  <c r="BK354"/>
  <c r="J354"/>
  <c r="BE354"/>
  <c r="BI351"/>
  <c r="BH351"/>
  <c r="BG351"/>
  <c r="BF351"/>
  <c r="T351"/>
  <c r="R351"/>
  <c r="P351"/>
  <c r="BK351"/>
  <c r="J351"/>
  <c r="BE351"/>
  <c r="BI347"/>
  <c r="BH347"/>
  <c r="BG347"/>
  <c r="BF347"/>
  <c r="T347"/>
  <c r="R347"/>
  <c r="P347"/>
  <c r="BK347"/>
  <c r="J347"/>
  <c r="BE347"/>
  <c r="BI343"/>
  <c r="BH343"/>
  <c r="BG343"/>
  <c r="BF343"/>
  <c r="T343"/>
  <c r="R343"/>
  <c r="P343"/>
  <c r="BK343"/>
  <c r="J343"/>
  <c r="BE343"/>
  <c r="BI340"/>
  <c r="BH340"/>
  <c r="BG340"/>
  <c r="BF340"/>
  <c r="T340"/>
  <c r="R340"/>
  <c r="P340"/>
  <c r="BK340"/>
  <c r="J340"/>
  <c r="BE340"/>
  <c r="BI338"/>
  <c r="BH338"/>
  <c r="BG338"/>
  <c r="BF338"/>
  <c r="T338"/>
  <c r="R338"/>
  <c r="P338"/>
  <c r="BK338"/>
  <c r="J338"/>
  <c r="BE338"/>
  <c r="BI336"/>
  <c r="BH336"/>
  <c r="BG336"/>
  <c r="BF336"/>
  <c r="T336"/>
  <c r="R336"/>
  <c r="P336"/>
  <c r="BK336"/>
  <c r="J336"/>
  <c r="BE336"/>
  <c r="BI333"/>
  <c r="BH333"/>
  <c r="BG333"/>
  <c r="BF333"/>
  <c r="T333"/>
  <c r="R333"/>
  <c r="P333"/>
  <c r="BK333"/>
  <c r="J333"/>
  <c r="BE333"/>
  <c r="BI325"/>
  <c r="BH325"/>
  <c r="BG325"/>
  <c r="BF325"/>
  <c r="T325"/>
  <c r="R325"/>
  <c r="P325"/>
  <c r="BK325"/>
  <c r="J325"/>
  <c r="BE325"/>
  <c r="BI322"/>
  <c r="BH322"/>
  <c r="BG322"/>
  <c r="BF322"/>
  <c r="T322"/>
  <c r="R322"/>
  <c r="P322"/>
  <c r="BK322"/>
  <c r="J322"/>
  <c r="BE322"/>
  <c r="BI318"/>
  <c r="BH318"/>
  <c r="BG318"/>
  <c r="BF318"/>
  <c r="T318"/>
  <c r="R318"/>
  <c r="P318"/>
  <c r="BK318"/>
  <c r="J318"/>
  <c r="BE318"/>
  <c r="BI316"/>
  <c r="BH316"/>
  <c r="BG316"/>
  <c r="BF316"/>
  <c r="T316"/>
  <c r="R316"/>
  <c r="P316"/>
  <c r="BK316"/>
  <c r="J316"/>
  <c r="BE316"/>
  <c r="BI314"/>
  <c r="BH314"/>
  <c r="BG314"/>
  <c r="BF314"/>
  <c r="T314"/>
  <c r="R314"/>
  <c r="P314"/>
  <c r="BK314"/>
  <c r="J314"/>
  <c r="BE314"/>
  <c r="BI307"/>
  <c r="BH307"/>
  <c r="BG307"/>
  <c r="BF307"/>
  <c r="T307"/>
  <c r="R307"/>
  <c r="P307"/>
  <c r="BK307"/>
  <c r="J307"/>
  <c r="BE307"/>
  <c r="BI305"/>
  <c r="BH305"/>
  <c r="BG305"/>
  <c r="BF305"/>
  <c r="T305"/>
  <c r="R305"/>
  <c r="P305"/>
  <c r="BK305"/>
  <c r="J305"/>
  <c r="BE305"/>
  <c r="BI303"/>
  <c r="BH303"/>
  <c r="BG303"/>
  <c r="BF303"/>
  <c r="T303"/>
  <c r="R303"/>
  <c r="P303"/>
  <c r="BK303"/>
  <c r="J303"/>
  <c r="BE303"/>
  <c r="BI298"/>
  <c r="BH298"/>
  <c r="BG298"/>
  <c r="BF298"/>
  <c r="T298"/>
  <c r="R298"/>
  <c r="P298"/>
  <c r="BK298"/>
  <c r="J298"/>
  <c r="BE298"/>
  <c r="BI293"/>
  <c r="BH293"/>
  <c r="BG293"/>
  <c r="BF293"/>
  <c r="T293"/>
  <c r="R293"/>
  <c r="P293"/>
  <c r="BK293"/>
  <c r="J293"/>
  <c r="BE293"/>
  <c r="BI291"/>
  <c r="BH291"/>
  <c r="BG291"/>
  <c r="BF291"/>
  <c r="T291"/>
  <c r="R291"/>
  <c r="P291"/>
  <c r="BK291"/>
  <c r="J291"/>
  <c r="BE291"/>
  <c r="BI286"/>
  <c r="BH286"/>
  <c r="BG286"/>
  <c r="BF286"/>
  <c r="T286"/>
  <c r="R286"/>
  <c r="P286"/>
  <c r="BK286"/>
  <c r="J286"/>
  <c r="BE286"/>
  <c r="BI284"/>
  <c r="BH284"/>
  <c r="BG284"/>
  <c r="BF284"/>
  <c r="T284"/>
  <c r="R284"/>
  <c r="P284"/>
  <c r="BK284"/>
  <c r="J284"/>
  <c r="BE284"/>
  <c r="BI280"/>
  <c r="BH280"/>
  <c r="BG280"/>
  <c r="BF280"/>
  <c r="T280"/>
  <c r="T279"/>
  <c r="R280"/>
  <c r="R279"/>
  <c r="P280"/>
  <c r="P279"/>
  <c r="BK280"/>
  <c r="BK279"/>
  <c r="J279"/>
  <c r="J280"/>
  <c r="BE280"/>
  <c r="J64"/>
  <c r="J63"/>
  <c r="BI275"/>
  <c r="BH275"/>
  <c r="BG275"/>
  <c r="BF275"/>
  <c r="T275"/>
  <c r="T274"/>
  <c r="R275"/>
  <c r="R274"/>
  <c r="P275"/>
  <c r="P274"/>
  <c r="BK275"/>
  <c r="BK274"/>
  <c r="J274"/>
  <c r="J275"/>
  <c r="BE275"/>
  <c r="J62"/>
  <c r="BI261"/>
  <c r="BH261"/>
  <c r="BG261"/>
  <c r="BF261"/>
  <c r="T261"/>
  <c r="R261"/>
  <c r="P261"/>
  <c r="BK261"/>
  <c r="J261"/>
  <c r="BE261"/>
  <c r="BI257"/>
  <c r="BH257"/>
  <c r="BG257"/>
  <c r="BF257"/>
  <c r="T257"/>
  <c r="T256"/>
  <c r="R257"/>
  <c r="R256"/>
  <c r="P257"/>
  <c r="P256"/>
  <c r="BK257"/>
  <c r="BK256"/>
  <c r="J256"/>
  <c r="J257"/>
  <c r="BE257"/>
  <c r="J61"/>
  <c r="BI253"/>
  <c r="BH253"/>
  <c r="BG253"/>
  <c r="BF253"/>
  <c r="T253"/>
  <c r="R253"/>
  <c r="P253"/>
  <c r="BK253"/>
  <c r="J253"/>
  <c r="BE253"/>
  <c r="BI250"/>
  <c r="BH250"/>
  <c r="BG250"/>
  <c r="BF250"/>
  <c r="T250"/>
  <c r="R250"/>
  <c r="P250"/>
  <c r="BK250"/>
  <c r="J250"/>
  <c r="BE250"/>
  <c r="BI247"/>
  <c r="BH247"/>
  <c r="BG247"/>
  <c r="BF247"/>
  <c r="T247"/>
  <c r="T246"/>
  <c r="R247"/>
  <c r="R246"/>
  <c r="P247"/>
  <c r="P246"/>
  <c r="BK247"/>
  <c r="BK246"/>
  <c r="J246"/>
  <c r="J247"/>
  <c r="BE247"/>
  <c r="J60"/>
  <c r="BI237"/>
  <c r="BH237"/>
  <c r="BG237"/>
  <c r="BF237"/>
  <c r="T237"/>
  <c r="R237"/>
  <c r="P237"/>
  <c r="BK237"/>
  <c r="J237"/>
  <c r="BE237"/>
  <c r="BI227"/>
  <c r="BH227"/>
  <c r="BG227"/>
  <c r="BF227"/>
  <c r="T227"/>
  <c r="T226"/>
  <c r="R227"/>
  <c r="R226"/>
  <c r="P227"/>
  <c r="P226"/>
  <c r="BK227"/>
  <c r="BK226"/>
  <c r="J226"/>
  <c r="J227"/>
  <c r="BE227"/>
  <c r="J59"/>
  <c r="BI224"/>
  <c r="BH224"/>
  <c r="BG224"/>
  <c r="BF224"/>
  <c r="T224"/>
  <c r="R224"/>
  <c r="P224"/>
  <c r="BK224"/>
  <c r="J224"/>
  <c r="BE224"/>
  <c r="BI221"/>
  <c r="BH221"/>
  <c r="BG221"/>
  <c r="BF221"/>
  <c r="T221"/>
  <c r="R221"/>
  <c r="P221"/>
  <c r="BK221"/>
  <c r="J221"/>
  <c r="BE221"/>
  <c r="BI217"/>
  <c r="BH217"/>
  <c r="BG217"/>
  <c r="BF217"/>
  <c r="T217"/>
  <c r="R217"/>
  <c r="P217"/>
  <c r="BK217"/>
  <c r="J217"/>
  <c r="BE217"/>
  <c r="BI207"/>
  <c r="BH207"/>
  <c r="BG207"/>
  <c r="BF207"/>
  <c r="T207"/>
  <c r="R207"/>
  <c r="P207"/>
  <c r="BK207"/>
  <c r="J207"/>
  <c r="BE207"/>
  <c r="BI179"/>
  <c r="BH179"/>
  <c r="BG179"/>
  <c r="BF179"/>
  <c r="T179"/>
  <c r="R179"/>
  <c r="P179"/>
  <c r="BK179"/>
  <c r="J179"/>
  <c r="BE179"/>
  <c r="BI176"/>
  <c r="BH176"/>
  <c r="BG176"/>
  <c r="BF176"/>
  <c r="T176"/>
  <c r="R176"/>
  <c r="P176"/>
  <c r="BK176"/>
  <c r="J176"/>
  <c r="BE176"/>
  <c r="BI174"/>
  <c r="BH174"/>
  <c r="BG174"/>
  <c r="BF174"/>
  <c r="T174"/>
  <c r="R174"/>
  <c r="P174"/>
  <c r="BK174"/>
  <c r="J174"/>
  <c r="BE174"/>
  <c r="BI172"/>
  <c r="BH172"/>
  <c r="BG172"/>
  <c r="BF172"/>
  <c r="T172"/>
  <c r="R172"/>
  <c r="P172"/>
  <c r="BK172"/>
  <c r="J172"/>
  <c r="BE172"/>
  <c r="BI169"/>
  <c r="BH169"/>
  <c r="BG169"/>
  <c r="BF169"/>
  <c r="T169"/>
  <c r="R169"/>
  <c r="P169"/>
  <c r="BK169"/>
  <c r="J169"/>
  <c r="BE169"/>
  <c r="BI166"/>
  <c r="BH166"/>
  <c r="BG166"/>
  <c r="BF166"/>
  <c r="T166"/>
  <c r="R166"/>
  <c r="P166"/>
  <c r="BK166"/>
  <c r="J166"/>
  <c r="BE166"/>
  <c r="BI164"/>
  <c r="BH164"/>
  <c r="BG164"/>
  <c r="BF164"/>
  <c r="T164"/>
  <c r="R164"/>
  <c r="P164"/>
  <c r="BK164"/>
  <c r="J164"/>
  <c r="BE164"/>
  <c r="BI154"/>
  <c r="BH154"/>
  <c r="BG154"/>
  <c r="BF154"/>
  <c r="T154"/>
  <c r="R154"/>
  <c r="P154"/>
  <c r="BK154"/>
  <c r="J154"/>
  <c r="BE154"/>
  <c r="BI152"/>
  <c r="BH152"/>
  <c r="BG152"/>
  <c r="BF152"/>
  <c r="T152"/>
  <c r="R152"/>
  <c r="P152"/>
  <c r="BK152"/>
  <c r="J152"/>
  <c r="BE152"/>
  <c r="BI142"/>
  <c r="BH142"/>
  <c r="BG142"/>
  <c r="BF142"/>
  <c r="T142"/>
  <c r="R142"/>
  <c r="P142"/>
  <c r="BK142"/>
  <c r="J142"/>
  <c r="BE142"/>
  <c r="BI139"/>
  <c r="BH139"/>
  <c r="BG139"/>
  <c r="BF139"/>
  <c r="T139"/>
  <c r="R139"/>
  <c r="P139"/>
  <c r="BK139"/>
  <c r="J139"/>
  <c r="BE139"/>
  <c r="BI130"/>
  <c r="BH130"/>
  <c r="BG130"/>
  <c r="BF130"/>
  <c r="T130"/>
  <c r="R130"/>
  <c r="P130"/>
  <c r="BK130"/>
  <c r="J130"/>
  <c r="BE130"/>
  <c r="BI107"/>
  <c r="BH107"/>
  <c r="BG107"/>
  <c r="BF107"/>
  <c r="T107"/>
  <c r="R107"/>
  <c r="P107"/>
  <c r="BK107"/>
  <c r="J107"/>
  <c r="BE107"/>
  <c r="BI103"/>
  <c r="BH103"/>
  <c r="BG103"/>
  <c r="BF103"/>
  <c r="T103"/>
  <c r="R103"/>
  <c r="P103"/>
  <c r="BK103"/>
  <c r="J103"/>
  <c r="BE103"/>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1"/>
  <c r="BH91"/>
  <c r="BG91"/>
  <c r="BF91"/>
  <c r="T91"/>
  <c r="R91"/>
  <c r="P91"/>
  <c r="BK91"/>
  <c r="J91"/>
  <c r="BE91"/>
  <c r="BI89"/>
  <c r="F34"/>
  <c i="1" r="BD64"/>
  <c i="13" r="BH89"/>
  <c r="F33"/>
  <c i="1" r="BC64"/>
  <c i="13" r="BG89"/>
  <c r="F32"/>
  <c i="1" r="BB64"/>
  <c i="13" r="BF89"/>
  <c r="J31"/>
  <c i="1" r="AW64"/>
  <c i="13" r="F31"/>
  <c i="1" r="BA64"/>
  <c i="13" r="T89"/>
  <c r="T88"/>
  <c r="T87"/>
  <c r="T86"/>
  <c r="R89"/>
  <c r="R88"/>
  <c r="R87"/>
  <c r="R86"/>
  <c r="P89"/>
  <c r="P88"/>
  <c r="P87"/>
  <c r="P86"/>
  <c i="1" r="AU64"/>
  <c i="13" r="BK89"/>
  <c r="BK88"/>
  <c r="J88"/>
  <c r="BK87"/>
  <c r="J87"/>
  <c r="BK86"/>
  <c r="J86"/>
  <c r="J56"/>
  <c r="J27"/>
  <c i="1" r="AG64"/>
  <c i="13" r="J89"/>
  <c r="BE89"/>
  <c r="J30"/>
  <c i="1" r="AV64"/>
  <c i="13" r="F30"/>
  <c i="1" r="AZ64"/>
  <c i="13" r="J58"/>
  <c r="J57"/>
  <c r="F80"/>
  <c r="E78"/>
  <c r="F49"/>
  <c r="E47"/>
  <c r="J36"/>
  <c r="J21"/>
  <c r="E21"/>
  <c r="J82"/>
  <c r="J51"/>
  <c r="J20"/>
  <c r="J18"/>
  <c r="E18"/>
  <c r="F83"/>
  <c r="F52"/>
  <c r="J17"/>
  <c r="J15"/>
  <c r="E15"/>
  <c r="F82"/>
  <c r="F51"/>
  <c r="J14"/>
  <c r="J12"/>
  <c r="J80"/>
  <c r="J49"/>
  <c r="E7"/>
  <c r="E76"/>
  <c r="E45"/>
  <c i="1" r="AY63"/>
  <c r="AX63"/>
  <c i="12" r="BI414"/>
  <c r="BH414"/>
  <c r="BG414"/>
  <c r="BF414"/>
  <c r="T414"/>
  <c r="T413"/>
  <c r="T412"/>
  <c r="R414"/>
  <c r="R413"/>
  <c r="R412"/>
  <c r="P414"/>
  <c r="P413"/>
  <c r="P412"/>
  <c r="BK414"/>
  <c r="BK413"/>
  <c r="J413"/>
  <c r="BK412"/>
  <c r="J412"/>
  <c r="J414"/>
  <c r="BE414"/>
  <c r="J69"/>
  <c r="J68"/>
  <c r="BI409"/>
  <c r="BH409"/>
  <c r="BG409"/>
  <c r="BF409"/>
  <c r="T409"/>
  <c r="T408"/>
  <c r="T407"/>
  <c r="R409"/>
  <c r="R408"/>
  <c r="R407"/>
  <c r="P409"/>
  <c r="P408"/>
  <c r="P407"/>
  <c r="BK409"/>
  <c r="BK408"/>
  <c r="J408"/>
  <c r="BK407"/>
  <c r="J407"/>
  <c r="J409"/>
  <c r="BE409"/>
  <c r="J67"/>
  <c r="J66"/>
  <c r="BI403"/>
  <c r="BH403"/>
  <c r="BG403"/>
  <c r="BF403"/>
  <c r="T403"/>
  <c r="R403"/>
  <c r="P403"/>
  <c r="BK403"/>
  <c r="J403"/>
  <c r="BE403"/>
  <c r="BI402"/>
  <c r="BH402"/>
  <c r="BG402"/>
  <c r="BF402"/>
  <c r="T402"/>
  <c r="T401"/>
  <c r="R402"/>
  <c r="R401"/>
  <c r="P402"/>
  <c r="P401"/>
  <c r="BK402"/>
  <c r="BK401"/>
  <c r="J401"/>
  <c r="J402"/>
  <c r="BE402"/>
  <c r="J65"/>
  <c r="BI398"/>
  <c r="BH398"/>
  <c r="BG398"/>
  <c r="BF398"/>
  <c r="T398"/>
  <c r="R398"/>
  <c r="P398"/>
  <c r="BK398"/>
  <c r="J398"/>
  <c r="BE398"/>
  <c r="BI391"/>
  <c r="BH391"/>
  <c r="BG391"/>
  <c r="BF391"/>
  <c r="T391"/>
  <c r="R391"/>
  <c r="P391"/>
  <c r="BK391"/>
  <c r="J391"/>
  <c r="BE391"/>
  <c r="BI388"/>
  <c r="BH388"/>
  <c r="BG388"/>
  <c r="BF388"/>
  <c r="T388"/>
  <c r="R388"/>
  <c r="P388"/>
  <c r="BK388"/>
  <c r="J388"/>
  <c r="BE388"/>
  <c r="BI382"/>
  <c r="BH382"/>
  <c r="BG382"/>
  <c r="BF382"/>
  <c r="T382"/>
  <c r="R382"/>
  <c r="P382"/>
  <c r="BK382"/>
  <c r="J382"/>
  <c r="BE382"/>
  <c r="BI379"/>
  <c r="BH379"/>
  <c r="BG379"/>
  <c r="BF379"/>
  <c r="T379"/>
  <c r="T378"/>
  <c r="R379"/>
  <c r="R378"/>
  <c r="P379"/>
  <c r="P378"/>
  <c r="BK379"/>
  <c r="BK378"/>
  <c r="J378"/>
  <c r="J379"/>
  <c r="BE379"/>
  <c r="J64"/>
  <c r="BI375"/>
  <c r="BH375"/>
  <c r="BG375"/>
  <c r="BF375"/>
  <c r="T375"/>
  <c r="R375"/>
  <c r="P375"/>
  <c r="BK375"/>
  <c r="J375"/>
  <c r="BE375"/>
  <c r="BI371"/>
  <c r="BH371"/>
  <c r="BG371"/>
  <c r="BF371"/>
  <c r="T371"/>
  <c r="R371"/>
  <c r="P371"/>
  <c r="BK371"/>
  <c r="J371"/>
  <c r="BE371"/>
  <c r="BI368"/>
  <c r="BH368"/>
  <c r="BG368"/>
  <c r="BF368"/>
  <c r="T368"/>
  <c r="R368"/>
  <c r="P368"/>
  <c r="BK368"/>
  <c r="J368"/>
  <c r="BE368"/>
  <c r="BI366"/>
  <c r="BH366"/>
  <c r="BG366"/>
  <c r="BF366"/>
  <c r="T366"/>
  <c r="R366"/>
  <c r="P366"/>
  <c r="BK366"/>
  <c r="J366"/>
  <c r="BE366"/>
  <c r="BI364"/>
  <c r="BH364"/>
  <c r="BG364"/>
  <c r="BF364"/>
  <c r="T364"/>
  <c r="R364"/>
  <c r="P364"/>
  <c r="BK364"/>
  <c r="J364"/>
  <c r="BE364"/>
  <c r="BI360"/>
  <c r="BH360"/>
  <c r="BG360"/>
  <c r="BF360"/>
  <c r="T360"/>
  <c r="R360"/>
  <c r="P360"/>
  <c r="BK360"/>
  <c r="J360"/>
  <c r="BE360"/>
  <c r="BI357"/>
  <c r="BH357"/>
  <c r="BG357"/>
  <c r="BF357"/>
  <c r="T357"/>
  <c r="R357"/>
  <c r="P357"/>
  <c r="BK357"/>
  <c r="J357"/>
  <c r="BE357"/>
  <c r="BI351"/>
  <c r="BH351"/>
  <c r="BG351"/>
  <c r="BF351"/>
  <c r="T351"/>
  <c r="R351"/>
  <c r="P351"/>
  <c r="BK351"/>
  <c r="J351"/>
  <c r="BE351"/>
  <c r="BI348"/>
  <c r="BH348"/>
  <c r="BG348"/>
  <c r="BF348"/>
  <c r="T348"/>
  <c r="R348"/>
  <c r="P348"/>
  <c r="BK348"/>
  <c r="J348"/>
  <c r="BE348"/>
  <c r="BI346"/>
  <c r="BH346"/>
  <c r="BG346"/>
  <c r="BF346"/>
  <c r="T346"/>
  <c r="R346"/>
  <c r="P346"/>
  <c r="BK346"/>
  <c r="J346"/>
  <c r="BE346"/>
  <c r="BI344"/>
  <c r="BH344"/>
  <c r="BG344"/>
  <c r="BF344"/>
  <c r="T344"/>
  <c r="R344"/>
  <c r="P344"/>
  <c r="BK344"/>
  <c r="J344"/>
  <c r="BE344"/>
  <c r="BI337"/>
  <c r="BH337"/>
  <c r="BG337"/>
  <c r="BF337"/>
  <c r="T337"/>
  <c r="R337"/>
  <c r="P337"/>
  <c r="BK337"/>
  <c r="J337"/>
  <c r="BE337"/>
  <c r="BI334"/>
  <c r="BH334"/>
  <c r="BG334"/>
  <c r="BF334"/>
  <c r="T334"/>
  <c r="R334"/>
  <c r="P334"/>
  <c r="BK334"/>
  <c r="J334"/>
  <c r="BE334"/>
  <c r="BI327"/>
  <c r="BH327"/>
  <c r="BG327"/>
  <c r="BF327"/>
  <c r="T327"/>
  <c r="R327"/>
  <c r="P327"/>
  <c r="BK327"/>
  <c r="J327"/>
  <c r="BE327"/>
  <c r="BI324"/>
  <c r="BH324"/>
  <c r="BG324"/>
  <c r="BF324"/>
  <c r="T324"/>
  <c r="R324"/>
  <c r="P324"/>
  <c r="BK324"/>
  <c r="J324"/>
  <c r="BE324"/>
  <c r="BI320"/>
  <c r="BH320"/>
  <c r="BG320"/>
  <c r="BF320"/>
  <c r="T320"/>
  <c r="R320"/>
  <c r="P320"/>
  <c r="BK320"/>
  <c r="J320"/>
  <c r="BE320"/>
  <c r="BI316"/>
  <c r="BH316"/>
  <c r="BG316"/>
  <c r="BF316"/>
  <c r="T316"/>
  <c r="R316"/>
  <c r="P316"/>
  <c r="BK316"/>
  <c r="J316"/>
  <c r="BE316"/>
  <c r="BI310"/>
  <c r="BH310"/>
  <c r="BG310"/>
  <c r="BF310"/>
  <c r="T310"/>
  <c r="R310"/>
  <c r="P310"/>
  <c r="BK310"/>
  <c r="J310"/>
  <c r="BE310"/>
  <c r="BI307"/>
  <c r="BH307"/>
  <c r="BG307"/>
  <c r="BF307"/>
  <c r="T307"/>
  <c r="R307"/>
  <c r="P307"/>
  <c r="BK307"/>
  <c r="J307"/>
  <c r="BE307"/>
  <c r="BI302"/>
  <c r="BH302"/>
  <c r="BG302"/>
  <c r="BF302"/>
  <c r="T302"/>
  <c r="T301"/>
  <c r="R302"/>
  <c r="R301"/>
  <c r="P302"/>
  <c r="P301"/>
  <c r="BK302"/>
  <c r="BK301"/>
  <c r="J301"/>
  <c r="J302"/>
  <c r="BE302"/>
  <c r="J63"/>
  <c r="BI288"/>
  <c r="BH288"/>
  <c r="BG288"/>
  <c r="BF288"/>
  <c r="T288"/>
  <c r="R288"/>
  <c r="P288"/>
  <c r="BK288"/>
  <c r="J288"/>
  <c r="BE288"/>
  <c r="BI275"/>
  <c r="BH275"/>
  <c r="BG275"/>
  <c r="BF275"/>
  <c r="T275"/>
  <c r="T274"/>
  <c r="R275"/>
  <c r="R274"/>
  <c r="P275"/>
  <c r="P274"/>
  <c r="BK275"/>
  <c r="BK274"/>
  <c r="J274"/>
  <c r="J275"/>
  <c r="BE275"/>
  <c r="J62"/>
  <c r="BI261"/>
  <c r="BH261"/>
  <c r="BG261"/>
  <c r="BF261"/>
  <c r="T261"/>
  <c r="R261"/>
  <c r="P261"/>
  <c r="BK261"/>
  <c r="J261"/>
  <c r="BE261"/>
  <c r="BI257"/>
  <c r="BH257"/>
  <c r="BG257"/>
  <c r="BF257"/>
  <c r="T257"/>
  <c r="T256"/>
  <c r="R257"/>
  <c r="R256"/>
  <c r="P257"/>
  <c r="P256"/>
  <c r="BK257"/>
  <c r="BK256"/>
  <c r="J256"/>
  <c r="J257"/>
  <c r="BE257"/>
  <c r="J61"/>
  <c r="BI253"/>
  <c r="BH253"/>
  <c r="BG253"/>
  <c r="BF253"/>
  <c r="T253"/>
  <c r="R253"/>
  <c r="P253"/>
  <c r="BK253"/>
  <c r="J253"/>
  <c r="BE253"/>
  <c r="BI251"/>
  <c r="BH251"/>
  <c r="BG251"/>
  <c r="BF251"/>
  <c r="T251"/>
  <c r="R251"/>
  <c r="P251"/>
  <c r="BK251"/>
  <c r="J251"/>
  <c r="BE251"/>
  <c r="BI248"/>
  <c r="BH248"/>
  <c r="BG248"/>
  <c r="BF248"/>
  <c r="T248"/>
  <c r="R248"/>
  <c r="P248"/>
  <c r="BK248"/>
  <c r="J248"/>
  <c r="BE248"/>
  <c r="BI245"/>
  <c r="BH245"/>
  <c r="BG245"/>
  <c r="BF245"/>
  <c r="T245"/>
  <c r="T244"/>
  <c r="R245"/>
  <c r="R244"/>
  <c r="P245"/>
  <c r="P244"/>
  <c r="BK245"/>
  <c r="BK244"/>
  <c r="J244"/>
  <c r="J245"/>
  <c r="BE245"/>
  <c r="J60"/>
  <c r="BI241"/>
  <c r="BH241"/>
  <c r="BG241"/>
  <c r="BF241"/>
  <c r="T241"/>
  <c r="R241"/>
  <c r="P241"/>
  <c r="BK241"/>
  <c r="J241"/>
  <c r="BE241"/>
  <c r="BI237"/>
  <c r="BH237"/>
  <c r="BG237"/>
  <c r="BF237"/>
  <c r="T237"/>
  <c r="R237"/>
  <c r="P237"/>
  <c r="BK237"/>
  <c r="J237"/>
  <c r="BE237"/>
  <c r="BI234"/>
  <c r="BH234"/>
  <c r="BG234"/>
  <c r="BF234"/>
  <c r="T234"/>
  <c r="R234"/>
  <c r="P234"/>
  <c r="BK234"/>
  <c r="J234"/>
  <c r="BE234"/>
  <c r="BI231"/>
  <c r="BH231"/>
  <c r="BG231"/>
  <c r="BF231"/>
  <c r="T231"/>
  <c r="R231"/>
  <c r="P231"/>
  <c r="BK231"/>
  <c r="J231"/>
  <c r="BE231"/>
  <c r="BI224"/>
  <c r="BH224"/>
  <c r="BG224"/>
  <c r="BF224"/>
  <c r="T224"/>
  <c r="R224"/>
  <c r="P224"/>
  <c r="BK224"/>
  <c r="J224"/>
  <c r="BE224"/>
  <c r="BI220"/>
  <c r="BH220"/>
  <c r="BG220"/>
  <c r="BF220"/>
  <c r="T220"/>
  <c r="T219"/>
  <c r="R220"/>
  <c r="R219"/>
  <c r="P220"/>
  <c r="P219"/>
  <c r="BK220"/>
  <c r="BK219"/>
  <c r="J219"/>
  <c r="J220"/>
  <c r="BE220"/>
  <c r="J59"/>
  <c r="BI206"/>
  <c r="BH206"/>
  <c r="BG206"/>
  <c r="BF206"/>
  <c r="T206"/>
  <c r="R206"/>
  <c r="P206"/>
  <c r="BK206"/>
  <c r="J206"/>
  <c r="BE206"/>
  <c r="BI204"/>
  <c r="BH204"/>
  <c r="BG204"/>
  <c r="BF204"/>
  <c r="T204"/>
  <c r="R204"/>
  <c r="P204"/>
  <c r="BK204"/>
  <c r="J204"/>
  <c r="BE204"/>
  <c r="BI197"/>
  <c r="BH197"/>
  <c r="BG197"/>
  <c r="BF197"/>
  <c r="T197"/>
  <c r="R197"/>
  <c r="P197"/>
  <c r="BK197"/>
  <c r="J197"/>
  <c r="BE197"/>
  <c r="BI194"/>
  <c r="BH194"/>
  <c r="BG194"/>
  <c r="BF194"/>
  <c r="T194"/>
  <c r="R194"/>
  <c r="P194"/>
  <c r="BK194"/>
  <c r="J194"/>
  <c r="BE194"/>
  <c r="BI191"/>
  <c r="BH191"/>
  <c r="BG191"/>
  <c r="BF191"/>
  <c r="T191"/>
  <c r="R191"/>
  <c r="P191"/>
  <c r="BK191"/>
  <c r="J191"/>
  <c r="BE191"/>
  <c r="BI166"/>
  <c r="BH166"/>
  <c r="BG166"/>
  <c r="BF166"/>
  <c r="T166"/>
  <c r="R166"/>
  <c r="P166"/>
  <c r="BK166"/>
  <c r="J166"/>
  <c r="BE166"/>
  <c r="BI163"/>
  <c r="BH163"/>
  <c r="BG163"/>
  <c r="BF163"/>
  <c r="T163"/>
  <c r="R163"/>
  <c r="P163"/>
  <c r="BK163"/>
  <c r="J163"/>
  <c r="BE163"/>
  <c r="BI161"/>
  <c r="BH161"/>
  <c r="BG161"/>
  <c r="BF161"/>
  <c r="T161"/>
  <c r="R161"/>
  <c r="P161"/>
  <c r="BK161"/>
  <c r="J161"/>
  <c r="BE161"/>
  <c r="BI159"/>
  <c r="BH159"/>
  <c r="BG159"/>
  <c r="BF159"/>
  <c r="T159"/>
  <c r="R159"/>
  <c r="P159"/>
  <c r="BK159"/>
  <c r="J159"/>
  <c r="BE159"/>
  <c r="BI156"/>
  <c r="BH156"/>
  <c r="BG156"/>
  <c r="BF156"/>
  <c r="T156"/>
  <c r="R156"/>
  <c r="P156"/>
  <c r="BK156"/>
  <c r="J156"/>
  <c r="BE156"/>
  <c r="BI153"/>
  <c r="BH153"/>
  <c r="BG153"/>
  <c r="BF153"/>
  <c r="T153"/>
  <c r="R153"/>
  <c r="P153"/>
  <c r="BK153"/>
  <c r="J153"/>
  <c r="BE153"/>
  <c r="BI151"/>
  <c r="BH151"/>
  <c r="BG151"/>
  <c r="BF151"/>
  <c r="T151"/>
  <c r="R151"/>
  <c r="P151"/>
  <c r="BK151"/>
  <c r="J151"/>
  <c r="BE151"/>
  <c r="BI148"/>
  <c r="BH148"/>
  <c r="BG148"/>
  <c r="BF148"/>
  <c r="T148"/>
  <c r="R148"/>
  <c r="P148"/>
  <c r="BK148"/>
  <c r="J148"/>
  <c r="BE148"/>
  <c r="BI145"/>
  <c r="BH145"/>
  <c r="BG145"/>
  <c r="BF145"/>
  <c r="T145"/>
  <c r="R145"/>
  <c r="P145"/>
  <c r="BK145"/>
  <c r="J145"/>
  <c r="BE145"/>
  <c r="BI135"/>
  <c r="BH135"/>
  <c r="BG135"/>
  <c r="BF135"/>
  <c r="T135"/>
  <c r="R135"/>
  <c r="P135"/>
  <c r="BK135"/>
  <c r="J135"/>
  <c r="BE135"/>
  <c r="BI132"/>
  <c r="BH132"/>
  <c r="BG132"/>
  <c r="BF132"/>
  <c r="T132"/>
  <c r="R132"/>
  <c r="P132"/>
  <c r="BK132"/>
  <c r="J132"/>
  <c r="BE132"/>
  <c r="BI130"/>
  <c r="BH130"/>
  <c r="BG130"/>
  <c r="BF130"/>
  <c r="T130"/>
  <c r="R130"/>
  <c r="P130"/>
  <c r="BK130"/>
  <c r="J130"/>
  <c r="BE130"/>
  <c r="BI107"/>
  <c r="BH107"/>
  <c r="BG107"/>
  <c r="BF107"/>
  <c r="T107"/>
  <c r="R107"/>
  <c r="P107"/>
  <c r="BK107"/>
  <c r="J107"/>
  <c r="BE107"/>
  <c r="BI102"/>
  <c r="BH102"/>
  <c r="BG102"/>
  <c r="BF102"/>
  <c r="T102"/>
  <c r="R102"/>
  <c r="P102"/>
  <c r="BK102"/>
  <c r="J102"/>
  <c r="BE102"/>
  <c r="BI96"/>
  <c r="BH96"/>
  <c r="BG96"/>
  <c r="BF96"/>
  <c r="T96"/>
  <c r="R96"/>
  <c r="P96"/>
  <c r="BK96"/>
  <c r="J96"/>
  <c r="BE96"/>
  <c r="BI94"/>
  <c r="BH94"/>
  <c r="BG94"/>
  <c r="BF94"/>
  <c r="T94"/>
  <c r="R94"/>
  <c r="P94"/>
  <c r="BK94"/>
  <c r="J94"/>
  <c r="BE94"/>
  <c r="BI92"/>
  <c r="F34"/>
  <c i="1" r="BD63"/>
  <c i="12" r="BH92"/>
  <c r="F33"/>
  <c i="1" r="BC63"/>
  <c i="12" r="BG92"/>
  <c r="F32"/>
  <c i="1" r="BB63"/>
  <c i="12" r="BF92"/>
  <c r="J31"/>
  <c i="1" r="AW63"/>
  <c i="12" r="F31"/>
  <c i="1" r="BA63"/>
  <c i="12" r="T92"/>
  <c r="T91"/>
  <c r="T90"/>
  <c r="T89"/>
  <c r="R92"/>
  <c r="R91"/>
  <c r="R90"/>
  <c r="R89"/>
  <c r="P92"/>
  <c r="P91"/>
  <c r="P90"/>
  <c r="P89"/>
  <c i="1" r="AU63"/>
  <c i="12" r="BK92"/>
  <c r="BK91"/>
  <c r="J91"/>
  <c r="BK90"/>
  <c r="J90"/>
  <c r="BK89"/>
  <c r="J89"/>
  <c r="J56"/>
  <c r="J27"/>
  <c i="1" r="AG63"/>
  <c i="12" r="J92"/>
  <c r="BE92"/>
  <c r="J30"/>
  <c i="1" r="AV63"/>
  <c i="12" r="F30"/>
  <c i="1" r="AZ63"/>
  <c i="12" r="J58"/>
  <c r="J57"/>
  <c r="F83"/>
  <c r="E81"/>
  <c r="F49"/>
  <c r="E47"/>
  <c r="J36"/>
  <c r="J21"/>
  <c r="E21"/>
  <c r="J85"/>
  <c r="J51"/>
  <c r="J20"/>
  <c r="J18"/>
  <c r="E18"/>
  <c r="F86"/>
  <c r="F52"/>
  <c r="J17"/>
  <c r="J15"/>
  <c r="E15"/>
  <c r="F85"/>
  <c r="F51"/>
  <c r="J14"/>
  <c r="J12"/>
  <c r="J83"/>
  <c r="J49"/>
  <c r="E7"/>
  <c r="E79"/>
  <c r="E45"/>
  <c i="1" r="AY62"/>
  <c r="AX62"/>
  <c i="11" r="BI460"/>
  <c r="BH460"/>
  <c r="BG460"/>
  <c r="BF460"/>
  <c r="T460"/>
  <c r="R460"/>
  <c r="P460"/>
  <c r="BK460"/>
  <c r="J460"/>
  <c r="BE460"/>
  <c r="BI458"/>
  <c r="BH458"/>
  <c r="BG458"/>
  <c r="BF458"/>
  <c r="T458"/>
  <c r="R458"/>
  <c r="P458"/>
  <c r="BK458"/>
  <c r="J458"/>
  <c r="BE458"/>
  <c r="BI454"/>
  <c r="BH454"/>
  <c r="BG454"/>
  <c r="BF454"/>
  <c r="T454"/>
  <c r="R454"/>
  <c r="P454"/>
  <c r="BK454"/>
  <c r="J454"/>
  <c r="BE454"/>
  <c r="BI451"/>
  <c r="BH451"/>
  <c r="BG451"/>
  <c r="BF451"/>
  <c r="T451"/>
  <c r="R451"/>
  <c r="P451"/>
  <c r="BK451"/>
  <c r="J451"/>
  <c r="BE451"/>
  <c r="BI449"/>
  <c r="BH449"/>
  <c r="BG449"/>
  <c r="BF449"/>
  <c r="T449"/>
  <c r="R449"/>
  <c r="P449"/>
  <c r="BK449"/>
  <c r="J449"/>
  <c r="BE449"/>
  <c r="BI445"/>
  <c r="BH445"/>
  <c r="BG445"/>
  <c r="BF445"/>
  <c r="T445"/>
  <c r="R445"/>
  <c r="P445"/>
  <c r="BK445"/>
  <c r="J445"/>
  <c r="BE445"/>
  <c r="BI441"/>
  <c r="BH441"/>
  <c r="BG441"/>
  <c r="BF441"/>
  <c r="T441"/>
  <c r="R441"/>
  <c r="P441"/>
  <c r="BK441"/>
  <c r="J441"/>
  <c r="BE441"/>
  <c r="BI438"/>
  <c r="BH438"/>
  <c r="BG438"/>
  <c r="BF438"/>
  <c r="T438"/>
  <c r="R438"/>
  <c r="P438"/>
  <c r="BK438"/>
  <c r="J438"/>
  <c r="BE438"/>
  <c r="BI433"/>
  <c r="BH433"/>
  <c r="BG433"/>
  <c r="BF433"/>
  <c r="T433"/>
  <c r="T432"/>
  <c r="T431"/>
  <c r="R433"/>
  <c r="R432"/>
  <c r="R431"/>
  <c r="P433"/>
  <c r="P432"/>
  <c r="P431"/>
  <c r="BK433"/>
  <c r="BK432"/>
  <c r="J432"/>
  <c r="BK431"/>
  <c r="J431"/>
  <c r="J433"/>
  <c r="BE433"/>
  <c r="J67"/>
  <c r="J66"/>
  <c r="BI429"/>
  <c r="BH429"/>
  <c r="BG429"/>
  <c r="BF429"/>
  <c r="T429"/>
  <c r="T428"/>
  <c r="R429"/>
  <c r="R428"/>
  <c r="P429"/>
  <c r="P428"/>
  <c r="BK429"/>
  <c r="BK428"/>
  <c r="J428"/>
  <c r="J429"/>
  <c r="BE429"/>
  <c r="J65"/>
  <c r="BI425"/>
  <c r="BH425"/>
  <c r="BG425"/>
  <c r="BF425"/>
  <c r="T425"/>
  <c r="R425"/>
  <c r="P425"/>
  <c r="BK425"/>
  <c r="J425"/>
  <c r="BE425"/>
  <c r="BI424"/>
  <c r="BH424"/>
  <c r="BG424"/>
  <c r="BF424"/>
  <c r="T424"/>
  <c r="T423"/>
  <c r="R424"/>
  <c r="R423"/>
  <c r="P424"/>
  <c r="P423"/>
  <c r="BK424"/>
  <c r="BK423"/>
  <c r="J423"/>
  <c r="J424"/>
  <c r="BE424"/>
  <c r="J64"/>
  <c r="BI420"/>
  <c r="BH420"/>
  <c r="BG420"/>
  <c r="BF420"/>
  <c r="T420"/>
  <c r="R420"/>
  <c r="P420"/>
  <c r="BK420"/>
  <c r="J420"/>
  <c r="BE420"/>
  <c r="BI417"/>
  <c r="BH417"/>
  <c r="BG417"/>
  <c r="BF417"/>
  <c r="T417"/>
  <c r="R417"/>
  <c r="P417"/>
  <c r="BK417"/>
  <c r="J417"/>
  <c r="BE417"/>
  <c r="BI414"/>
  <c r="BH414"/>
  <c r="BG414"/>
  <c r="BF414"/>
  <c r="T414"/>
  <c r="R414"/>
  <c r="P414"/>
  <c r="BK414"/>
  <c r="J414"/>
  <c r="BE414"/>
  <c r="BI411"/>
  <c r="BH411"/>
  <c r="BG411"/>
  <c r="BF411"/>
  <c r="T411"/>
  <c r="R411"/>
  <c r="P411"/>
  <c r="BK411"/>
  <c r="J411"/>
  <c r="BE411"/>
  <c r="BI406"/>
  <c r="BH406"/>
  <c r="BG406"/>
  <c r="BF406"/>
  <c r="T406"/>
  <c r="R406"/>
  <c r="P406"/>
  <c r="BK406"/>
  <c r="J406"/>
  <c r="BE406"/>
  <c r="BI402"/>
  <c r="BH402"/>
  <c r="BG402"/>
  <c r="BF402"/>
  <c r="T402"/>
  <c r="R402"/>
  <c r="P402"/>
  <c r="BK402"/>
  <c r="J402"/>
  <c r="BE402"/>
  <c r="BI398"/>
  <c r="BH398"/>
  <c r="BG398"/>
  <c r="BF398"/>
  <c r="T398"/>
  <c r="R398"/>
  <c r="P398"/>
  <c r="BK398"/>
  <c r="J398"/>
  <c r="BE398"/>
  <c r="BI393"/>
  <c r="BH393"/>
  <c r="BG393"/>
  <c r="BF393"/>
  <c r="T393"/>
  <c r="T392"/>
  <c r="R393"/>
  <c r="R392"/>
  <c r="P393"/>
  <c r="P392"/>
  <c r="BK393"/>
  <c r="BK392"/>
  <c r="J392"/>
  <c r="J393"/>
  <c r="BE393"/>
  <c r="J63"/>
  <c r="BI388"/>
  <c r="BH388"/>
  <c r="BG388"/>
  <c r="BF388"/>
  <c r="T388"/>
  <c r="R388"/>
  <c r="P388"/>
  <c r="BK388"/>
  <c r="J388"/>
  <c r="BE388"/>
  <c r="BI384"/>
  <c r="BH384"/>
  <c r="BG384"/>
  <c r="BF384"/>
  <c r="T384"/>
  <c r="T383"/>
  <c r="R384"/>
  <c r="R383"/>
  <c r="P384"/>
  <c r="P383"/>
  <c r="BK384"/>
  <c r="BK383"/>
  <c r="J383"/>
  <c r="J384"/>
  <c r="BE384"/>
  <c r="J62"/>
  <c r="BI376"/>
  <c r="BH376"/>
  <c r="BG376"/>
  <c r="BF376"/>
  <c r="T376"/>
  <c r="R376"/>
  <c r="P376"/>
  <c r="BK376"/>
  <c r="J376"/>
  <c r="BE376"/>
  <c r="BI372"/>
  <c r="BH372"/>
  <c r="BG372"/>
  <c r="BF372"/>
  <c r="T372"/>
  <c r="R372"/>
  <c r="P372"/>
  <c r="BK372"/>
  <c r="J372"/>
  <c r="BE372"/>
  <c r="BI369"/>
  <c r="BH369"/>
  <c r="BG369"/>
  <c r="BF369"/>
  <c r="T369"/>
  <c r="R369"/>
  <c r="P369"/>
  <c r="BK369"/>
  <c r="J369"/>
  <c r="BE369"/>
  <c r="BI364"/>
  <c r="BH364"/>
  <c r="BG364"/>
  <c r="BF364"/>
  <c r="T364"/>
  <c r="R364"/>
  <c r="P364"/>
  <c r="BK364"/>
  <c r="J364"/>
  <c r="BE364"/>
  <c r="BI359"/>
  <c r="BH359"/>
  <c r="BG359"/>
  <c r="BF359"/>
  <c r="T359"/>
  <c r="R359"/>
  <c r="P359"/>
  <c r="BK359"/>
  <c r="J359"/>
  <c r="BE359"/>
  <c r="BI352"/>
  <c r="BH352"/>
  <c r="BG352"/>
  <c r="BF352"/>
  <c r="T352"/>
  <c r="R352"/>
  <c r="P352"/>
  <c r="BK352"/>
  <c r="J352"/>
  <c r="BE352"/>
  <c r="BI347"/>
  <c r="BH347"/>
  <c r="BG347"/>
  <c r="BF347"/>
  <c r="T347"/>
  <c r="R347"/>
  <c r="P347"/>
  <c r="BK347"/>
  <c r="J347"/>
  <c r="BE347"/>
  <c r="BI342"/>
  <c r="BH342"/>
  <c r="BG342"/>
  <c r="BF342"/>
  <c r="T342"/>
  <c r="R342"/>
  <c r="P342"/>
  <c r="BK342"/>
  <c r="J342"/>
  <c r="BE342"/>
  <c r="BI332"/>
  <c r="BH332"/>
  <c r="BG332"/>
  <c r="BF332"/>
  <c r="T332"/>
  <c r="R332"/>
  <c r="P332"/>
  <c r="BK332"/>
  <c r="J332"/>
  <c r="BE332"/>
  <c r="BI324"/>
  <c r="BH324"/>
  <c r="BG324"/>
  <c r="BF324"/>
  <c r="T324"/>
  <c r="T323"/>
  <c r="R324"/>
  <c r="R323"/>
  <c r="P324"/>
  <c r="P323"/>
  <c r="BK324"/>
  <c r="BK323"/>
  <c r="J323"/>
  <c r="J324"/>
  <c r="BE324"/>
  <c r="J61"/>
  <c r="BI320"/>
  <c r="BH320"/>
  <c r="BG320"/>
  <c r="BF320"/>
  <c r="T320"/>
  <c r="R320"/>
  <c r="P320"/>
  <c r="BK320"/>
  <c r="J320"/>
  <c r="BE320"/>
  <c r="BI314"/>
  <c r="BH314"/>
  <c r="BG314"/>
  <c r="BF314"/>
  <c r="T314"/>
  <c r="R314"/>
  <c r="P314"/>
  <c r="BK314"/>
  <c r="J314"/>
  <c r="BE314"/>
  <c r="BI311"/>
  <c r="BH311"/>
  <c r="BG311"/>
  <c r="BF311"/>
  <c r="T311"/>
  <c r="R311"/>
  <c r="P311"/>
  <c r="BK311"/>
  <c r="J311"/>
  <c r="BE311"/>
  <c r="BI307"/>
  <c r="BH307"/>
  <c r="BG307"/>
  <c r="BF307"/>
  <c r="T307"/>
  <c r="R307"/>
  <c r="P307"/>
  <c r="BK307"/>
  <c r="J307"/>
  <c r="BE307"/>
  <c r="BI303"/>
  <c r="BH303"/>
  <c r="BG303"/>
  <c r="BF303"/>
  <c r="T303"/>
  <c r="R303"/>
  <c r="P303"/>
  <c r="BK303"/>
  <c r="J303"/>
  <c r="BE303"/>
  <c r="BI300"/>
  <c r="BH300"/>
  <c r="BG300"/>
  <c r="BF300"/>
  <c r="T300"/>
  <c r="R300"/>
  <c r="P300"/>
  <c r="BK300"/>
  <c r="J300"/>
  <c r="BE300"/>
  <c r="BI296"/>
  <c r="BH296"/>
  <c r="BG296"/>
  <c r="BF296"/>
  <c r="T296"/>
  <c r="R296"/>
  <c r="P296"/>
  <c r="BK296"/>
  <c r="J296"/>
  <c r="BE296"/>
  <c r="BI292"/>
  <c r="BH292"/>
  <c r="BG292"/>
  <c r="BF292"/>
  <c r="T292"/>
  <c r="R292"/>
  <c r="P292"/>
  <c r="BK292"/>
  <c r="J292"/>
  <c r="BE292"/>
  <c r="BI289"/>
  <c r="BH289"/>
  <c r="BG289"/>
  <c r="BF289"/>
  <c r="T289"/>
  <c r="R289"/>
  <c r="P289"/>
  <c r="BK289"/>
  <c r="J289"/>
  <c r="BE289"/>
  <c r="BI286"/>
  <c r="BH286"/>
  <c r="BG286"/>
  <c r="BF286"/>
  <c r="T286"/>
  <c r="R286"/>
  <c r="P286"/>
  <c r="BK286"/>
  <c r="J286"/>
  <c r="BE286"/>
  <c r="BI282"/>
  <c r="BH282"/>
  <c r="BG282"/>
  <c r="BF282"/>
  <c r="T282"/>
  <c r="R282"/>
  <c r="P282"/>
  <c r="BK282"/>
  <c r="J282"/>
  <c r="BE282"/>
  <c r="BI278"/>
  <c r="BH278"/>
  <c r="BG278"/>
  <c r="BF278"/>
  <c r="T278"/>
  <c r="R278"/>
  <c r="P278"/>
  <c r="BK278"/>
  <c r="J278"/>
  <c r="BE278"/>
  <c r="BI276"/>
  <c r="BH276"/>
  <c r="BG276"/>
  <c r="BF276"/>
  <c r="T276"/>
  <c r="R276"/>
  <c r="P276"/>
  <c r="BK276"/>
  <c r="J276"/>
  <c r="BE276"/>
  <c r="BI272"/>
  <c r="BH272"/>
  <c r="BG272"/>
  <c r="BF272"/>
  <c r="T272"/>
  <c r="T271"/>
  <c r="R272"/>
  <c r="R271"/>
  <c r="P272"/>
  <c r="P271"/>
  <c r="BK272"/>
  <c r="BK271"/>
  <c r="J271"/>
  <c r="J272"/>
  <c r="BE272"/>
  <c r="J60"/>
  <c r="BI269"/>
  <c r="BH269"/>
  <c r="BG269"/>
  <c r="BF269"/>
  <c r="T269"/>
  <c r="R269"/>
  <c r="P269"/>
  <c r="BK269"/>
  <c r="J269"/>
  <c r="BE269"/>
  <c r="BI264"/>
  <c r="BH264"/>
  <c r="BG264"/>
  <c r="BF264"/>
  <c r="T264"/>
  <c r="R264"/>
  <c r="P264"/>
  <c r="BK264"/>
  <c r="J264"/>
  <c r="BE264"/>
  <c r="BI259"/>
  <c r="BH259"/>
  <c r="BG259"/>
  <c r="BF259"/>
  <c r="T259"/>
  <c r="R259"/>
  <c r="P259"/>
  <c r="BK259"/>
  <c r="J259"/>
  <c r="BE259"/>
  <c r="BI254"/>
  <c r="BH254"/>
  <c r="BG254"/>
  <c r="BF254"/>
  <c r="T254"/>
  <c r="R254"/>
  <c r="P254"/>
  <c r="BK254"/>
  <c r="J254"/>
  <c r="BE254"/>
  <c r="BI251"/>
  <c r="BH251"/>
  <c r="BG251"/>
  <c r="BF251"/>
  <c r="T251"/>
  <c r="R251"/>
  <c r="P251"/>
  <c r="BK251"/>
  <c r="J251"/>
  <c r="BE251"/>
  <c r="BI246"/>
  <c r="BH246"/>
  <c r="BG246"/>
  <c r="BF246"/>
  <c r="T246"/>
  <c r="R246"/>
  <c r="P246"/>
  <c r="BK246"/>
  <c r="J246"/>
  <c r="BE246"/>
  <c r="BI241"/>
  <c r="BH241"/>
  <c r="BG241"/>
  <c r="BF241"/>
  <c r="T241"/>
  <c r="R241"/>
  <c r="P241"/>
  <c r="BK241"/>
  <c r="J241"/>
  <c r="BE241"/>
  <c r="BI236"/>
  <c r="BH236"/>
  <c r="BG236"/>
  <c r="BF236"/>
  <c r="T236"/>
  <c r="R236"/>
  <c r="P236"/>
  <c r="BK236"/>
  <c r="J236"/>
  <c r="BE236"/>
  <c r="BI234"/>
  <c r="BH234"/>
  <c r="BG234"/>
  <c r="BF234"/>
  <c r="T234"/>
  <c r="R234"/>
  <c r="P234"/>
  <c r="BK234"/>
  <c r="J234"/>
  <c r="BE234"/>
  <c r="BI229"/>
  <c r="BH229"/>
  <c r="BG229"/>
  <c r="BF229"/>
  <c r="T229"/>
  <c r="R229"/>
  <c r="P229"/>
  <c r="BK229"/>
  <c r="J229"/>
  <c r="BE229"/>
  <c r="BI225"/>
  <c r="BH225"/>
  <c r="BG225"/>
  <c r="BF225"/>
  <c r="T225"/>
  <c r="R225"/>
  <c r="P225"/>
  <c r="BK225"/>
  <c r="J225"/>
  <c r="BE225"/>
  <c r="BI221"/>
  <c r="BH221"/>
  <c r="BG221"/>
  <c r="BF221"/>
  <c r="T221"/>
  <c r="T220"/>
  <c r="R221"/>
  <c r="R220"/>
  <c r="P221"/>
  <c r="P220"/>
  <c r="BK221"/>
  <c r="BK220"/>
  <c r="J220"/>
  <c r="J221"/>
  <c r="BE221"/>
  <c r="J59"/>
  <c r="BI216"/>
  <c r="BH216"/>
  <c r="BG216"/>
  <c r="BF216"/>
  <c r="T216"/>
  <c r="R216"/>
  <c r="P216"/>
  <c r="BK216"/>
  <c r="J216"/>
  <c r="BE216"/>
  <c r="BI212"/>
  <c r="BH212"/>
  <c r="BG212"/>
  <c r="BF212"/>
  <c r="T212"/>
  <c r="R212"/>
  <c r="P212"/>
  <c r="BK212"/>
  <c r="J212"/>
  <c r="BE212"/>
  <c r="BI207"/>
  <c r="BH207"/>
  <c r="BG207"/>
  <c r="BF207"/>
  <c r="T207"/>
  <c r="R207"/>
  <c r="P207"/>
  <c r="BK207"/>
  <c r="J207"/>
  <c r="BE207"/>
  <c r="BI202"/>
  <c r="BH202"/>
  <c r="BG202"/>
  <c r="BF202"/>
  <c r="T202"/>
  <c r="R202"/>
  <c r="P202"/>
  <c r="BK202"/>
  <c r="J202"/>
  <c r="BE202"/>
  <c r="BI198"/>
  <c r="BH198"/>
  <c r="BG198"/>
  <c r="BF198"/>
  <c r="T198"/>
  <c r="R198"/>
  <c r="P198"/>
  <c r="BK198"/>
  <c r="J198"/>
  <c r="BE198"/>
  <c r="BI193"/>
  <c r="BH193"/>
  <c r="BG193"/>
  <c r="BF193"/>
  <c r="T193"/>
  <c r="R193"/>
  <c r="P193"/>
  <c r="BK193"/>
  <c r="J193"/>
  <c r="BE193"/>
  <c r="BI189"/>
  <c r="BH189"/>
  <c r="BG189"/>
  <c r="BF189"/>
  <c r="T189"/>
  <c r="R189"/>
  <c r="P189"/>
  <c r="BK189"/>
  <c r="J189"/>
  <c r="BE189"/>
  <c r="BI184"/>
  <c r="BH184"/>
  <c r="BG184"/>
  <c r="BF184"/>
  <c r="T184"/>
  <c r="R184"/>
  <c r="P184"/>
  <c r="BK184"/>
  <c r="J184"/>
  <c r="BE184"/>
  <c r="BI179"/>
  <c r="BH179"/>
  <c r="BG179"/>
  <c r="BF179"/>
  <c r="T179"/>
  <c r="R179"/>
  <c r="P179"/>
  <c r="BK179"/>
  <c r="J179"/>
  <c r="BE179"/>
  <c r="BI170"/>
  <c r="BH170"/>
  <c r="BG170"/>
  <c r="BF170"/>
  <c r="T170"/>
  <c r="R170"/>
  <c r="P170"/>
  <c r="BK170"/>
  <c r="J170"/>
  <c r="BE170"/>
  <c r="BI165"/>
  <c r="BH165"/>
  <c r="BG165"/>
  <c r="BF165"/>
  <c r="T165"/>
  <c r="R165"/>
  <c r="P165"/>
  <c r="BK165"/>
  <c r="J165"/>
  <c r="BE165"/>
  <c r="BI162"/>
  <c r="BH162"/>
  <c r="BG162"/>
  <c r="BF162"/>
  <c r="T162"/>
  <c r="R162"/>
  <c r="P162"/>
  <c r="BK162"/>
  <c r="J162"/>
  <c r="BE162"/>
  <c r="BI158"/>
  <c r="BH158"/>
  <c r="BG158"/>
  <c r="BF158"/>
  <c r="T158"/>
  <c r="R158"/>
  <c r="P158"/>
  <c r="BK158"/>
  <c r="J158"/>
  <c r="BE158"/>
  <c r="BI155"/>
  <c r="BH155"/>
  <c r="BG155"/>
  <c r="BF155"/>
  <c r="T155"/>
  <c r="R155"/>
  <c r="P155"/>
  <c r="BK155"/>
  <c r="J155"/>
  <c r="BE155"/>
  <c r="BI152"/>
  <c r="BH152"/>
  <c r="BG152"/>
  <c r="BF152"/>
  <c r="T152"/>
  <c r="R152"/>
  <c r="P152"/>
  <c r="BK152"/>
  <c r="J152"/>
  <c r="BE152"/>
  <c r="BI149"/>
  <c r="BH149"/>
  <c r="BG149"/>
  <c r="BF149"/>
  <c r="T149"/>
  <c r="R149"/>
  <c r="P149"/>
  <c r="BK149"/>
  <c r="J149"/>
  <c r="BE149"/>
  <c r="BI144"/>
  <c r="BH144"/>
  <c r="BG144"/>
  <c r="BF144"/>
  <c r="T144"/>
  <c r="R144"/>
  <c r="P144"/>
  <c r="BK144"/>
  <c r="J144"/>
  <c r="BE144"/>
  <c r="BI139"/>
  <c r="BH139"/>
  <c r="BG139"/>
  <c r="BF139"/>
  <c r="T139"/>
  <c r="R139"/>
  <c r="P139"/>
  <c r="BK139"/>
  <c r="J139"/>
  <c r="BE139"/>
  <c r="BI132"/>
  <c r="BH132"/>
  <c r="BG132"/>
  <c r="BF132"/>
  <c r="T132"/>
  <c r="R132"/>
  <c r="P132"/>
  <c r="BK132"/>
  <c r="J132"/>
  <c r="BE132"/>
  <c r="BI127"/>
  <c r="BH127"/>
  <c r="BG127"/>
  <c r="BF127"/>
  <c r="T127"/>
  <c r="R127"/>
  <c r="P127"/>
  <c r="BK127"/>
  <c r="J127"/>
  <c r="BE127"/>
  <c r="BI122"/>
  <c r="BH122"/>
  <c r="BG122"/>
  <c r="BF122"/>
  <c r="T122"/>
  <c r="R122"/>
  <c r="P122"/>
  <c r="BK122"/>
  <c r="J122"/>
  <c r="BE122"/>
  <c r="BI118"/>
  <c r="BH118"/>
  <c r="BG118"/>
  <c r="BF118"/>
  <c r="T118"/>
  <c r="R118"/>
  <c r="P118"/>
  <c r="BK118"/>
  <c r="J118"/>
  <c r="BE118"/>
  <c r="BI114"/>
  <c r="BH114"/>
  <c r="BG114"/>
  <c r="BF114"/>
  <c r="T114"/>
  <c r="R114"/>
  <c r="P114"/>
  <c r="BK114"/>
  <c r="J114"/>
  <c r="BE114"/>
  <c r="BI109"/>
  <c r="BH109"/>
  <c r="BG109"/>
  <c r="BF109"/>
  <c r="T109"/>
  <c r="R109"/>
  <c r="P109"/>
  <c r="BK109"/>
  <c r="J109"/>
  <c r="BE109"/>
  <c r="BI106"/>
  <c r="BH106"/>
  <c r="BG106"/>
  <c r="BF106"/>
  <c r="T106"/>
  <c r="R106"/>
  <c r="P106"/>
  <c r="BK106"/>
  <c r="J106"/>
  <c r="BE106"/>
  <c r="BI101"/>
  <c r="BH101"/>
  <c r="BG101"/>
  <c r="BF101"/>
  <c r="T101"/>
  <c r="R101"/>
  <c r="P101"/>
  <c r="BK101"/>
  <c r="J101"/>
  <c r="BE101"/>
  <c r="BI99"/>
  <c r="BH99"/>
  <c r="BG99"/>
  <c r="BF99"/>
  <c r="T99"/>
  <c r="R99"/>
  <c r="P99"/>
  <c r="BK99"/>
  <c r="J99"/>
  <c r="BE99"/>
  <c r="BI97"/>
  <c r="BH97"/>
  <c r="BG97"/>
  <c r="BF97"/>
  <c r="T97"/>
  <c r="R97"/>
  <c r="P97"/>
  <c r="BK97"/>
  <c r="J97"/>
  <c r="BE97"/>
  <c r="BI90"/>
  <c r="F34"/>
  <c i="1" r="BD62"/>
  <c i="11" r="BH90"/>
  <c r="F33"/>
  <c i="1" r="BC62"/>
  <c i="11" r="BG90"/>
  <c r="F32"/>
  <c i="1" r="BB62"/>
  <c i="11" r="BF90"/>
  <c r="J31"/>
  <c i="1" r="AW62"/>
  <c i="11" r="F31"/>
  <c i="1" r="BA62"/>
  <c i="11" r="T90"/>
  <c r="T89"/>
  <c r="T88"/>
  <c r="T87"/>
  <c r="R90"/>
  <c r="R89"/>
  <c r="R88"/>
  <c r="R87"/>
  <c r="P90"/>
  <c r="P89"/>
  <c r="P88"/>
  <c r="P87"/>
  <c i="1" r="AU62"/>
  <c i="11" r="BK90"/>
  <c r="BK89"/>
  <c r="J89"/>
  <c r="BK88"/>
  <c r="J88"/>
  <c r="BK87"/>
  <c r="J87"/>
  <c r="J56"/>
  <c r="J27"/>
  <c i="1" r="AG62"/>
  <c i="11" r="J90"/>
  <c r="BE90"/>
  <c r="J30"/>
  <c i="1" r="AV62"/>
  <c i="11" r="F30"/>
  <c i="1" r="AZ62"/>
  <c i="11" r="J58"/>
  <c r="J57"/>
  <c r="J83"/>
  <c r="F83"/>
  <c r="F81"/>
  <c r="E79"/>
  <c r="J51"/>
  <c r="F51"/>
  <c r="F49"/>
  <c r="E47"/>
  <c r="J36"/>
  <c r="J18"/>
  <c r="E18"/>
  <c r="F84"/>
  <c r="F52"/>
  <c r="J17"/>
  <c r="J12"/>
  <c r="J81"/>
  <c r="J49"/>
  <c r="E7"/>
  <c r="E77"/>
  <c r="E45"/>
  <c i="1" r="AY61"/>
  <c r="AX61"/>
  <c i="10" r="BI764"/>
  <c r="BH764"/>
  <c r="BG764"/>
  <c r="BF764"/>
  <c r="T764"/>
  <c r="R764"/>
  <c r="P764"/>
  <c r="BK764"/>
  <c r="J764"/>
  <c r="BE764"/>
  <c r="BI762"/>
  <c r="BH762"/>
  <c r="BG762"/>
  <c r="BF762"/>
  <c r="T762"/>
  <c r="R762"/>
  <c r="P762"/>
  <c r="BK762"/>
  <c r="J762"/>
  <c r="BE762"/>
  <c r="BI759"/>
  <c r="BH759"/>
  <c r="BG759"/>
  <c r="BF759"/>
  <c r="T759"/>
  <c r="R759"/>
  <c r="P759"/>
  <c r="BK759"/>
  <c r="J759"/>
  <c r="BE759"/>
  <c r="BI756"/>
  <c r="BH756"/>
  <c r="BG756"/>
  <c r="BF756"/>
  <c r="T756"/>
  <c r="T755"/>
  <c r="T754"/>
  <c r="R756"/>
  <c r="R755"/>
  <c r="R754"/>
  <c r="P756"/>
  <c r="P755"/>
  <c r="P754"/>
  <c r="BK756"/>
  <c r="BK755"/>
  <c r="J755"/>
  <c r="BK754"/>
  <c r="J754"/>
  <c r="J756"/>
  <c r="BE756"/>
  <c r="J74"/>
  <c r="J73"/>
  <c r="BI751"/>
  <c r="BH751"/>
  <c r="BG751"/>
  <c r="BF751"/>
  <c r="T751"/>
  <c r="R751"/>
  <c r="P751"/>
  <c r="BK751"/>
  <c r="J751"/>
  <c r="BE751"/>
  <c r="BI748"/>
  <c r="BH748"/>
  <c r="BG748"/>
  <c r="BF748"/>
  <c r="T748"/>
  <c r="R748"/>
  <c r="P748"/>
  <c r="BK748"/>
  <c r="J748"/>
  <c r="BE748"/>
  <c r="BI745"/>
  <c r="BH745"/>
  <c r="BG745"/>
  <c r="BF745"/>
  <c r="T745"/>
  <c r="R745"/>
  <c r="P745"/>
  <c r="BK745"/>
  <c r="J745"/>
  <c r="BE745"/>
  <c r="BI742"/>
  <c r="BH742"/>
  <c r="BG742"/>
  <c r="BF742"/>
  <c r="T742"/>
  <c r="T741"/>
  <c r="R742"/>
  <c r="R741"/>
  <c r="P742"/>
  <c r="P741"/>
  <c r="BK742"/>
  <c r="BK741"/>
  <c r="J741"/>
  <c r="J742"/>
  <c r="BE742"/>
  <c r="J72"/>
  <c r="BI739"/>
  <c r="BH739"/>
  <c r="BG739"/>
  <c r="BF739"/>
  <c r="T739"/>
  <c r="R739"/>
  <c r="P739"/>
  <c r="BK739"/>
  <c r="J739"/>
  <c r="BE739"/>
  <c r="BI734"/>
  <c r="BH734"/>
  <c r="BG734"/>
  <c r="BF734"/>
  <c r="T734"/>
  <c r="R734"/>
  <c r="P734"/>
  <c r="BK734"/>
  <c r="J734"/>
  <c r="BE734"/>
  <c r="BI727"/>
  <c r="BH727"/>
  <c r="BG727"/>
  <c r="BF727"/>
  <c r="T727"/>
  <c r="R727"/>
  <c r="P727"/>
  <c r="BK727"/>
  <c r="J727"/>
  <c r="BE727"/>
  <c r="BI721"/>
  <c r="BH721"/>
  <c r="BG721"/>
  <c r="BF721"/>
  <c r="T721"/>
  <c r="R721"/>
  <c r="P721"/>
  <c r="BK721"/>
  <c r="J721"/>
  <c r="BE721"/>
  <c r="BI716"/>
  <c r="BH716"/>
  <c r="BG716"/>
  <c r="BF716"/>
  <c r="T716"/>
  <c r="R716"/>
  <c r="P716"/>
  <c r="BK716"/>
  <c r="J716"/>
  <c r="BE716"/>
  <c r="BI711"/>
  <c r="BH711"/>
  <c r="BG711"/>
  <c r="BF711"/>
  <c r="T711"/>
  <c r="R711"/>
  <c r="P711"/>
  <c r="BK711"/>
  <c r="J711"/>
  <c r="BE711"/>
  <c r="BI705"/>
  <c r="BH705"/>
  <c r="BG705"/>
  <c r="BF705"/>
  <c r="T705"/>
  <c r="R705"/>
  <c r="P705"/>
  <c r="BK705"/>
  <c r="J705"/>
  <c r="BE705"/>
  <c r="BI699"/>
  <c r="BH699"/>
  <c r="BG699"/>
  <c r="BF699"/>
  <c r="T699"/>
  <c r="R699"/>
  <c r="P699"/>
  <c r="BK699"/>
  <c r="J699"/>
  <c r="BE699"/>
  <c r="BI696"/>
  <c r="BH696"/>
  <c r="BG696"/>
  <c r="BF696"/>
  <c r="T696"/>
  <c r="R696"/>
  <c r="P696"/>
  <c r="BK696"/>
  <c r="J696"/>
  <c r="BE696"/>
  <c r="BI693"/>
  <c r="BH693"/>
  <c r="BG693"/>
  <c r="BF693"/>
  <c r="T693"/>
  <c r="T692"/>
  <c r="R693"/>
  <c r="R692"/>
  <c r="P693"/>
  <c r="P692"/>
  <c r="BK693"/>
  <c r="BK692"/>
  <c r="J692"/>
  <c r="J693"/>
  <c r="BE693"/>
  <c r="J71"/>
  <c r="BI690"/>
  <c r="BH690"/>
  <c r="BG690"/>
  <c r="BF690"/>
  <c r="T690"/>
  <c r="R690"/>
  <c r="P690"/>
  <c r="BK690"/>
  <c r="J690"/>
  <c r="BE690"/>
  <c r="BI687"/>
  <c r="BH687"/>
  <c r="BG687"/>
  <c r="BF687"/>
  <c r="T687"/>
  <c r="R687"/>
  <c r="P687"/>
  <c r="BK687"/>
  <c r="J687"/>
  <c r="BE687"/>
  <c r="BI684"/>
  <c r="BH684"/>
  <c r="BG684"/>
  <c r="BF684"/>
  <c r="T684"/>
  <c r="T683"/>
  <c r="R684"/>
  <c r="R683"/>
  <c r="P684"/>
  <c r="P683"/>
  <c r="BK684"/>
  <c r="BK683"/>
  <c r="J683"/>
  <c r="J684"/>
  <c r="BE684"/>
  <c r="J70"/>
  <c r="BI680"/>
  <c r="BH680"/>
  <c r="BG680"/>
  <c r="BF680"/>
  <c r="T680"/>
  <c r="R680"/>
  <c r="P680"/>
  <c r="BK680"/>
  <c r="J680"/>
  <c r="BE680"/>
  <c r="BI674"/>
  <c r="BH674"/>
  <c r="BG674"/>
  <c r="BF674"/>
  <c r="T674"/>
  <c r="R674"/>
  <c r="P674"/>
  <c r="BK674"/>
  <c r="J674"/>
  <c r="BE674"/>
  <c r="BI671"/>
  <c r="BH671"/>
  <c r="BG671"/>
  <c r="BF671"/>
  <c r="T671"/>
  <c r="R671"/>
  <c r="P671"/>
  <c r="BK671"/>
  <c r="J671"/>
  <c r="BE671"/>
  <c r="BI668"/>
  <c r="BH668"/>
  <c r="BG668"/>
  <c r="BF668"/>
  <c r="T668"/>
  <c r="R668"/>
  <c r="P668"/>
  <c r="BK668"/>
  <c r="J668"/>
  <c r="BE668"/>
  <c r="BI665"/>
  <c r="BH665"/>
  <c r="BG665"/>
  <c r="BF665"/>
  <c r="T665"/>
  <c r="R665"/>
  <c r="P665"/>
  <c r="BK665"/>
  <c r="J665"/>
  <c r="BE665"/>
  <c r="BI652"/>
  <c r="BH652"/>
  <c r="BG652"/>
  <c r="BF652"/>
  <c r="T652"/>
  <c r="R652"/>
  <c r="P652"/>
  <c r="BK652"/>
  <c r="J652"/>
  <c r="BE652"/>
  <c r="BI649"/>
  <c r="BH649"/>
  <c r="BG649"/>
  <c r="BF649"/>
  <c r="T649"/>
  <c r="R649"/>
  <c r="P649"/>
  <c r="BK649"/>
  <c r="J649"/>
  <c r="BE649"/>
  <c r="BI636"/>
  <c r="BH636"/>
  <c r="BG636"/>
  <c r="BF636"/>
  <c r="T636"/>
  <c r="T635"/>
  <c r="T634"/>
  <c r="R636"/>
  <c r="R635"/>
  <c r="R634"/>
  <c r="P636"/>
  <c r="P635"/>
  <c r="P634"/>
  <c r="BK636"/>
  <c r="BK635"/>
  <c r="J635"/>
  <c r="BK634"/>
  <c r="J634"/>
  <c r="J636"/>
  <c r="BE636"/>
  <c r="J69"/>
  <c r="J68"/>
  <c r="BI632"/>
  <c r="BH632"/>
  <c r="BG632"/>
  <c r="BF632"/>
  <c r="T632"/>
  <c r="T631"/>
  <c r="R632"/>
  <c r="R631"/>
  <c r="P632"/>
  <c r="P631"/>
  <c r="BK632"/>
  <c r="BK631"/>
  <c r="J631"/>
  <c r="J632"/>
  <c r="BE632"/>
  <c r="J67"/>
  <c r="BI629"/>
  <c r="BH629"/>
  <c r="BG629"/>
  <c r="BF629"/>
  <c r="T629"/>
  <c r="R629"/>
  <c r="P629"/>
  <c r="BK629"/>
  <c r="J629"/>
  <c r="BE629"/>
  <c r="BI626"/>
  <c r="BH626"/>
  <c r="BG626"/>
  <c r="BF626"/>
  <c r="T626"/>
  <c r="R626"/>
  <c r="P626"/>
  <c r="BK626"/>
  <c r="J626"/>
  <c r="BE626"/>
  <c r="BI624"/>
  <c r="BH624"/>
  <c r="BG624"/>
  <c r="BF624"/>
  <c r="T624"/>
  <c r="T623"/>
  <c r="R624"/>
  <c r="R623"/>
  <c r="P624"/>
  <c r="P623"/>
  <c r="BK624"/>
  <c r="BK623"/>
  <c r="J623"/>
  <c r="J624"/>
  <c r="BE624"/>
  <c r="J66"/>
  <c r="BI621"/>
  <c r="BH621"/>
  <c r="BG621"/>
  <c r="BF621"/>
  <c r="T621"/>
  <c r="R621"/>
  <c r="P621"/>
  <c r="BK621"/>
  <c r="J621"/>
  <c r="BE621"/>
  <c r="BI618"/>
  <c r="BH618"/>
  <c r="BG618"/>
  <c r="BF618"/>
  <c r="T618"/>
  <c r="R618"/>
  <c r="P618"/>
  <c r="BK618"/>
  <c r="J618"/>
  <c r="BE618"/>
  <c r="BI616"/>
  <c r="BH616"/>
  <c r="BG616"/>
  <c r="BF616"/>
  <c r="T616"/>
  <c r="R616"/>
  <c r="P616"/>
  <c r="BK616"/>
  <c r="J616"/>
  <c r="BE616"/>
  <c r="BI614"/>
  <c r="BH614"/>
  <c r="BG614"/>
  <c r="BF614"/>
  <c r="T614"/>
  <c r="R614"/>
  <c r="P614"/>
  <c r="BK614"/>
  <c r="J614"/>
  <c r="BE614"/>
  <c r="BI612"/>
  <c r="BH612"/>
  <c r="BG612"/>
  <c r="BF612"/>
  <c r="T612"/>
  <c r="R612"/>
  <c r="P612"/>
  <c r="BK612"/>
  <c r="J612"/>
  <c r="BE612"/>
  <c r="BI609"/>
  <c r="BH609"/>
  <c r="BG609"/>
  <c r="BF609"/>
  <c r="T609"/>
  <c r="R609"/>
  <c r="P609"/>
  <c r="BK609"/>
  <c r="J609"/>
  <c r="BE609"/>
  <c r="BI606"/>
  <c r="BH606"/>
  <c r="BG606"/>
  <c r="BF606"/>
  <c r="T606"/>
  <c r="R606"/>
  <c r="P606"/>
  <c r="BK606"/>
  <c r="J606"/>
  <c r="BE606"/>
  <c r="BI604"/>
  <c r="BH604"/>
  <c r="BG604"/>
  <c r="BF604"/>
  <c r="T604"/>
  <c r="R604"/>
  <c r="P604"/>
  <c r="BK604"/>
  <c r="J604"/>
  <c r="BE604"/>
  <c r="BI602"/>
  <c r="BH602"/>
  <c r="BG602"/>
  <c r="BF602"/>
  <c r="T602"/>
  <c r="R602"/>
  <c r="P602"/>
  <c r="BK602"/>
  <c r="J602"/>
  <c r="BE602"/>
  <c r="BI597"/>
  <c r="BH597"/>
  <c r="BG597"/>
  <c r="BF597"/>
  <c r="T597"/>
  <c r="R597"/>
  <c r="P597"/>
  <c r="BK597"/>
  <c r="J597"/>
  <c r="BE597"/>
  <c r="BI595"/>
  <c r="BH595"/>
  <c r="BG595"/>
  <c r="BF595"/>
  <c r="T595"/>
  <c r="R595"/>
  <c r="P595"/>
  <c r="BK595"/>
  <c r="J595"/>
  <c r="BE595"/>
  <c r="BI593"/>
  <c r="BH593"/>
  <c r="BG593"/>
  <c r="BF593"/>
  <c r="T593"/>
  <c r="R593"/>
  <c r="P593"/>
  <c r="BK593"/>
  <c r="J593"/>
  <c r="BE593"/>
  <c r="BI591"/>
  <c r="BH591"/>
  <c r="BG591"/>
  <c r="BF591"/>
  <c r="T591"/>
  <c r="R591"/>
  <c r="P591"/>
  <c r="BK591"/>
  <c r="J591"/>
  <c r="BE591"/>
  <c r="BI589"/>
  <c r="BH589"/>
  <c r="BG589"/>
  <c r="BF589"/>
  <c r="T589"/>
  <c r="R589"/>
  <c r="P589"/>
  <c r="BK589"/>
  <c r="J589"/>
  <c r="BE589"/>
  <c r="BI584"/>
  <c r="BH584"/>
  <c r="BG584"/>
  <c r="BF584"/>
  <c r="T584"/>
  <c r="R584"/>
  <c r="P584"/>
  <c r="BK584"/>
  <c r="J584"/>
  <c r="BE584"/>
  <c r="BI571"/>
  <c r="BH571"/>
  <c r="BG571"/>
  <c r="BF571"/>
  <c r="T571"/>
  <c r="R571"/>
  <c r="P571"/>
  <c r="BK571"/>
  <c r="J571"/>
  <c r="BE571"/>
  <c r="BI569"/>
  <c r="BH569"/>
  <c r="BG569"/>
  <c r="BF569"/>
  <c r="T569"/>
  <c r="R569"/>
  <c r="P569"/>
  <c r="BK569"/>
  <c r="J569"/>
  <c r="BE569"/>
  <c r="BI567"/>
  <c r="BH567"/>
  <c r="BG567"/>
  <c r="BF567"/>
  <c r="T567"/>
  <c r="R567"/>
  <c r="P567"/>
  <c r="BK567"/>
  <c r="J567"/>
  <c r="BE567"/>
  <c r="BI565"/>
  <c r="BH565"/>
  <c r="BG565"/>
  <c r="BF565"/>
  <c r="T565"/>
  <c r="R565"/>
  <c r="P565"/>
  <c r="BK565"/>
  <c r="J565"/>
  <c r="BE565"/>
  <c r="BI563"/>
  <c r="BH563"/>
  <c r="BG563"/>
  <c r="BF563"/>
  <c r="T563"/>
  <c r="R563"/>
  <c r="P563"/>
  <c r="BK563"/>
  <c r="J563"/>
  <c r="BE563"/>
  <c r="BI561"/>
  <c r="BH561"/>
  <c r="BG561"/>
  <c r="BF561"/>
  <c r="T561"/>
  <c r="R561"/>
  <c r="P561"/>
  <c r="BK561"/>
  <c r="J561"/>
  <c r="BE561"/>
  <c r="BI559"/>
  <c r="BH559"/>
  <c r="BG559"/>
  <c r="BF559"/>
  <c r="T559"/>
  <c r="R559"/>
  <c r="P559"/>
  <c r="BK559"/>
  <c r="J559"/>
  <c r="BE559"/>
  <c r="BI554"/>
  <c r="BH554"/>
  <c r="BG554"/>
  <c r="BF554"/>
  <c r="T554"/>
  <c r="R554"/>
  <c r="P554"/>
  <c r="BK554"/>
  <c r="J554"/>
  <c r="BE554"/>
  <c r="BI552"/>
  <c r="BH552"/>
  <c r="BG552"/>
  <c r="BF552"/>
  <c r="T552"/>
  <c r="R552"/>
  <c r="P552"/>
  <c r="BK552"/>
  <c r="J552"/>
  <c r="BE552"/>
  <c r="BI550"/>
  <c r="BH550"/>
  <c r="BG550"/>
  <c r="BF550"/>
  <c r="T550"/>
  <c r="R550"/>
  <c r="P550"/>
  <c r="BK550"/>
  <c r="J550"/>
  <c r="BE550"/>
  <c r="BI548"/>
  <c r="BH548"/>
  <c r="BG548"/>
  <c r="BF548"/>
  <c r="T548"/>
  <c r="R548"/>
  <c r="P548"/>
  <c r="BK548"/>
  <c r="J548"/>
  <c r="BE548"/>
  <c r="BI545"/>
  <c r="BH545"/>
  <c r="BG545"/>
  <c r="BF545"/>
  <c r="T545"/>
  <c r="R545"/>
  <c r="P545"/>
  <c r="BK545"/>
  <c r="J545"/>
  <c r="BE545"/>
  <c r="BI543"/>
  <c r="BH543"/>
  <c r="BG543"/>
  <c r="BF543"/>
  <c r="T543"/>
  <c r="R543"/>
  <c r="P543"/>
  <c r="BK543"/>
  <c r="J543"/>
  <c r="BE543"/>
  <c r="BI538"/>
  <c r="BH538"/>
  <c r="BG538"/>
  <c r="BF538"/>
  <c r="T538"/>
  <c r="R538"/>
  <c r="P538"/>
  <c r="BK538"/>
  <c r="J538"/>
  <c r="BE538"/>
  <c r="BI535"/>
  <c r="BH535"/>
  <c r="BG535"/>
  <c r="BF535"/>
  <c r="T535"/>
  <c r="R535"/>
  <c r="P535"/>
  <c r="BK535"/>
  <c r="J535"/>
  <c r="BE535"/>
  <c r="BI529"/>
  <c r="BH529"/>
  <c r="BG529"/>
  <c r="BF529"/>
  <c r="T529"/>
  <c r="R529"/>
  <c r="P529"/>
  <c r="BK529"/>
  <c r="J529"/>
  <c r="BE529"/>
  <c r="BI523"/>
  <c r="BH523"/>
  <c r="BG523"/>
  <c r="BF523"/>
  <c r="T523"/>
  <c r="R523"/>
  <c r="P523"/>
  <c r="BK523"/>
  <c r="J523"/>
  <c r="BE523"/>
  <c r="BI521"/>
  <c r="BH521"/>
  <c r="BG521"/>
  <c r="BF521"/>
  <c r="T521"/>
  <c r="R521"/>
  <c r="P521"/>
  <c r="BK521"/>
  <c r="J521"/>
  <c r="BE521"/>
  <c r="BI519"/>
  <c r="BH519"/>
  <c r="BG519"/>
  <c r="BF519"/>
  <c r="T519"/>
  <c r="R519"/>
  <c r="P519"/>
  <c r="BK519"/>
  <c r="J519"/>
  <c r="BE519"/>
  <c r="BI516"/>
  <c r="BH516"/>
  <c r="BG516"/>
  <c r="BF516"/>
  <c r="T516"/>
  <c r="R516"/>
  <c r="P516"/>
  <c r="BK516"/>
  <c r="J516"/>
  <c r="BE516"/>
  <c r="BI514"/>
  <c r="BH514"/>
  <c r="BG514"/>
  <c r="BF514"/>
  <c r="T514"/>
  <c r="R514"/>
  <c r="P514"/>
  <c r="BK514"/>
  <c r="J514"/>
  <c r="BE514"/>
  <c r="BI508"/>
  <c r="BH508"/>
  <c r="BG508"/>
  <c r="BF508"/>
  <c r="T508"/>
  <c r="R508"/>
  <c r="P508"/>
  <c r="BK508"/>
  <c r="J508"/>
  <c r="BE508"/>
  <c r="BI502"/>
  <c r="BH502"/>
  <c r="BG502"/>
  <c r="BF502"/>
  <c r="T502"/>
  <c r="R502"/>
  <c r="P502"/>
  <c r="BK502"/>
  <c r="J502"/>
  <c r="BE502"/>
  <c r="BI499"/>
  <c r="BH499"/>
  <c r="BG499"/>
  <c r="BF499"/>
  <c r="T499"/>
  <c r="T498"/>
  <c r="R499"/>
  <c r="R498"/>
  <c r="P499"/>
  <c r="P498"/>
  <c r="BK499"/>
  <c r="BK498"/>
  <c r="J498"/>
  <c r="J499"/>
  <c r="BE499"/>
  <c r="J65"/>
  <c r="BI496"/>
  <c r="BH496"/>
  <c r="BG496"/>
  <c r="BF496"/>
  <c r="T496"/>
  <c r="R496"/>
  <c r="P496"/>
  <c r="BK496"/>
  <c r="J496"/>
  <c r="BE496"/>
  <c r="BI494"/>
  <c r="BH494"/>
  <c r="BG494"/>
  <c r="BF494"/>
  <c r="T494"/>
  <c r="R494"/>
  <c r="P494"/>
  <c r="BK494"/>
  <c r="J494"/>
  <c r="BE494"/>
  <c r="BI492"/>
  <c r="BH492"/>
  <c r="BG492"/>
  <c r="BF492"/>
  <c r="T492"/>
  <c r="R492"/>
  <c r="P492"/>
  <c r="BK492"/>
  <c r="J492"/>
  <c r="BE492"/>
  <c r="BI490"/>
  <c r="BH490"/>
  <c r="BG490"/>
  <c r="BF490"/>
  <c r="T490"/>
  <c r="T489"/>
  <c r="R490"/>
  <c r="R489"/>
  <c r="P490"/>
  <c r="P489"/>
  <c r="BK490"/>
  <c r="BK489"/>
  <c r="J489"/>
  <c r="J490"/>
  <c r="BE490"/>
  <c r="J64"/>
  <c r="BI487"/>
  <c r="BH487"/>
  <c r="BG487"/>
  <c r="BF487"/>
  <c r="T487"/>
  <c r="R487"/>
  <c r="P487"/>
  <c r="BK487"/>
  <c r="J487"/>
  <c r="BE487"/>
  <c r="BI485"/>
  <c r="BH485"/>
  <c r="BG485"/>
  <c r="BF485"/>
  <c r="T485"/>
  <c r="T484"/>
  <c r="R485"/>
  <c r="R484"/>
  <c r="P485"/>
  <c r="P484"/>
  <c r="BK485"/>
  <c r="BK484"/>
  <c r="J484"/>
  <c r="J485"/>
  <c r="BE485"/>
  <c r="J63"/>
  <c r="BI481"/>
  <c r="BH481"/>
  <c r="BG481"/>
  <c r="BF481"/>
  <c r="T481"/>
  <c r="R481"/>
  <c r="P481"/>
  <c r="BK481"/>
  <c r="J481"/>
  <c r="BE481"/>
  <c r="BI478"/>
  <c r="BH478"/>
  <c r="BG478"/>
  <c r="BF478"/>
  <c r="T478"/>
  <c r="R478"/>
  <c r="P478"/>
  <c r="BK478"/>
  <c r="J478"/>
  <c r="BE478"/>
  <c r="BI474"/>
  <c r="BH474"/>
  <c r="BG474"/>
  <c r="BF474"/>
  <c r="T474"/>
  <c r="R474"/>
  <c r="P474"/>
  <c r="BK474"/>
  <c r="J474"/>
  <c r="BE474"/>
  <c r="BI471"/>
  <c r="BH471"/>
  <c r="BG471"/>
  <c r="BF471"/>
  <c r="T471"/>
  <c r="R471"/>
  <c r="P471"/>
  <c r="BK471"/>
  <c r="J471"/>
  <c r="BE471"/>
  <c r="BI468"/>
  <c r="BH468"/>
  <c r="BG468"/>
  <c r="BF468"/>
  <c r="T468"/>
  <c r="R468"/>
  <c r="P468"/>
  <c r="BK468"/>
  <c r="J468"/>
  <c r="BE468"/>
  <c r="BI465"/>
  <c r="BH465"/>
  <c r="BG465"/>
  <c r="BF465"/>
  <c r="T465"/>
  <c r="R465"/>
  <c r="P465"/>
  <c r="BK465"/>
  <c r="J465"/>
  <c r="BE465"/>
  <c r="BI462"/>
  <c r="BH462"/>
  <c r="BG462"/>
  <c r="BF462"/>
  <c r="T462"/>
  <c r="R462"/>
  <c r="P462"/>
  <c r="BK462"/>
  <c r="J462"/>
  <c r="BE462"/>
  <c r="BI460"/>
  <c r="BH460"/>
  <c r="BG460"/>
  <c r="BF460"/>
  <c r="T460"/>
  <c r="R460"/>
  <c r="P460"/>
  <c r="BK460"/>
  <c r="J460"/>
  <c r="BE460"/>
  <c r="BI458"/>
  <c r="BH458"/>
  <c r="BG458"/>
  <c r="BF458"/>
  <c r="T458"/>
  <c r="R458"/>
  <c r="P458"/>
  <c r="BK458"/>
  <c r="J458"/>
  <c r="BE458"/>
  <c r="BI456"/>
  <c r="BH456"/>
  <c r="BG456"/>
  <c r="BF456"/>
  <c r="T456"/>
  <c r="R456"/>
  <c r="P456"/>
  <c r="BK456"/>
  <c r="J456"/>
  <c r="BE456"/>
  <c r="BI454"/>
  <c r="BH454"/>
  <c r="BG454"/>
  <c r="BF454"/>
  <c r="T454"/>
  <c r="R454"/>
  <c r="P454"/>
  <c r="BK454"/>
  <c r="J454"/>
  <c r="BE454"/>
  <c r="BI451"/>
  <c r="BH451"/>
  <c r="BG451"/>
  <c r="BF451"/>
  <c r="T451"/>
  <c r="R451"/>
  <c r="P451"/>
  <c r="BK451"/>
  <c r="J451"/>
  <c r="BE451"/>
  <c r="BI448"/>
  <c r="BH448"/>
  <c r="BG448"/>
  <c r="BF448"/>
  <c r="T448"/>
  <c r="R448"/>
  <c r="P448"/>
  <c r="BK448"/>
  <c r="J448"/>
  <c r="BE448"/>
  <c r="BI445"/>
  <c r="BH445"/>
  <c r="BG445"/>
  <c r="BF445"/>
  <c r="T445"/>
  <c r="R445"/>
  <c r="P445"/>
  <c r="BK445"/>
  <c r="J445"/>
  <c r="BE445"/>
  <c r="BI442"/>
  <c r="BH442"/>
  <c r="BG442"/>
  <c r="BF442"/>
  <c r="T442"/>
  <c r="R442"/>
  <c r="P442"/>
  <c r="BK442"/>
  <c r="J442"/>
  <c r="BE442"/>
  <c r="BI437"/>
  <c r="BH437"/>
  <c r="BG437"/>
  <c r="BF437"/>
  <c r="T437"/>
  <c r="R437"/>
  <c r="P437"/>
  <c r="BK437"/>
  <c r="J437"/>
  <c r="BE437"/>
  <c r="BI435"/>
  <c r="BH435"/>
  <c r="BG435"/>
  <c r="BF435"/>
  <c r="T435"/>
  <c r="R435"/>
  <c r="P435"/>
  <c r="BK435"/>
  <c r="J435"/>
  <c r="BE435"/>
  <c r="BI433"/>
  <c r="BH433"/>
  <c r="BG433"/>
  <c r="BF433"/>
  <c r="T433"/>
  <c r="R433"/>
  <c r="P433"/>
  <c r="BK433"/>
  <c r="J433"/>
  <c r="BE433"/>
  <c r="BI431"/>
  <c r="BH431"/>
  <c r="BG431"/>
  <c r="BF431"/>
  <c r="T431"/>
  <c r="R431"/>
  <c r="P431"/>
  <c r="BK431"/>
  <c r="J431"/>
  <c r="BE431"/>
  <c r="BI429"/>
  <c r="BH429"/>
  <c r="BG429"/>
  <c r="BF429"/>
  <c r="T429"/>
  <c r="R429"/>
  <c r="P429"/>
  <c r="BK429"/>
  <c r="J429"/>
  <c r="BE429"/>
  <c r="BI426"/>
  <c r="BH426"/>
  <c r="BG426"/>
  <c r="BF426"/>
  <c r="T426"/>
  <c r="R426"/>
  <c r="P426"/>
  <c r="BK426"/>
  <c r="J426"/>
  <c r="BE426"/>
  <c r="BI418"/>
  <c r="BH418"/>
  <c r="BG418"/>
  <c r="BF418"/>
  <c r="T418"/>
  <c r="R418"/>
  <c r="P418"/>
  <c r="BK418"/>
  <c r="J418"/>
  <c r="BE418"/>
  <c r="BI411"/>
  <c r="BH411"/>
  <c r="BG411"/>
  <c r="BF411"/>
  <c r="T411"/>
  <c r="R411"/>
  <c r="P411"/>
  <c r="BK411"/>
  <c r="J411"/>
  <c r="BE411"/>
  <c r="BI406"/>
  <c r="BH406"/>
  <c r="BG406"/>
  <c r="BF406"/>
  <c r="T406"/>
  <c r="R406"/>
  <c r="P406"/>
  <c r="BK406"/>
  <c r="J406"/>
  <c r="BE406"/>
  <c r="BI400"/>
  <c r="BH400"/>
  <c r="BG400"/>
  <c r="BF400"/>
  <c r="T400"/>
  <c r="R400"/>
  <c r="P400"/>
  <c r="BK400"/>
  <c r="J400"/>
  <c r="BE400"/>
  <c r="BI394"/>
  <c r="BH394"/>
  <c r="BG394"/>
  <c r="BF394"/>
  <c r="T394"/>
  <c r="T393"/>
  <c r="R394"/>
  <c r="R393"/>
  <c r="P394"/>
  <c r="P393"/>
  <c r="BK394"/>
  <c r="BK393"/>
  <c r="J393"/>
  <c r="J394"/>
  <c r="BE394"/>
  <c r="J62"/>
  <c r="BI390"/>
  <c r="BH390"/>
  <c r="BG390"/>
  <c r="BF390"/>
  <c r="T390"/>
  <c r="R390"/>
  <c r="P390"/>
  <c r="BK390"/>
  <c r="J390"/>
  <c r="BE390"/>
  <c r="BI385"/>
  <c r="BH385"/>
  <c r="BG385"/>
  <c r="BF385"/>
  <c r="T385"/>
  <c r="R385"/>
  <c r="P385"/>
  <c r="BK385"/>
  <c r="J385"/>
  <c r="BE385"/>
  <c r="BI382"/>
  <c r="BH382"/>
  <c r="BG382"/>
  <c r="BF382"/>
  <c r="T382"/>
  <c r="R382"/>
  <c r="P382"/>
  <c r="BK382"/>
  <c r="J382"/>
  <c r="BE382"/>
  <c r="BI376"/>
  <c r="BH376"/>
  <c r="BG376"/>
  <c r="BF376"/>
  <c r="T376"/>
  <c r="R376"/>
  <c r="P376"/>
  <c r="BK376"/>
  <c r="J376"/>
  <c r="BE376"/>
  <c r="BI372"/>
  <c r="BH372"/>
  <c r="BG372"/>
  <c r="BF372"/>
  <c r="T372"/>
  <c r="R372"/>
  <c r="P372"/>
  <c r="BK372"/>
  <c r="J372"/>
  <c r="BE372"/>
  <c r="BI368"/>
  <c r="BH368"/>
  <c r="BG368"/>
  <c r="BF368"/>
  <c r="T368"/>
  <c r="R368"/>
  <c r="P368"/>
  <c r="BK368"/>
  <c r="J368"/>
  <c r="BE368"/>
  <c r="BI360"/>
  <c r="BH360"/>
  <c r="BG360"/>
  <c r="BF360"/>
  <c r="T360"/>
  <c r="T359"/>
  <c r="R360"/>
  <c r="R359"/>
  <c r="P360"/>
  <c r="P359"/>
  <c r="BK360"/>
  <c r="BK359"/>
  <c r="J359"/>
  <c r="J360"/>
  <c r="BE360"/>
  <c r="J61"/>
  <c r="BI357"/>
  <c r="BH357"/>
  <c r="BG357"/>
  <c r="BF357"/>
  <c r="T357"/>
  <c r="R357"/>
  <c r="P357"/>
  <c r="BK357"/>
  <c r="J357"/>
  <c r="BE357"/>
  <c r="BI355"/>
  <c r="BH355"/>
  <c r="BG355"/>
  <c r="BF355"/>
  <c r="T355"/>
  <c r="R355"/>
  <c r="P355"/>
  <c r="BK355"/>
  <c r="J355"/>
  <c r="BE355"/>
  <c r="BI353"/>
  <c r="BH353"/>
  <c r="BG353"/>
  <c r="BF353"/>
  <c r="T353"/>
  <c r="R353"/>
  <c r="P353"/>
  <c r="BK353"/>
  <c r="J353"/>
  <c r="BE353"/>
  <c r="BI349"/>
  <c r="BH349"/>
  <c r="BG349"/>
  <c r="BF349"/>
  <c r="T349"/>
  <c r="R349"/>
  <c r="P349"/>
  <c r="BK349"/>
  <c r="J349"/>
  <c r="BE349"/>
  <c r="BI345"/>
  <c r="BH345"/>
  <c r="BG345"/>
  <c r="BF345"/>
  <c r="T345"/>
  <c r="R345"/>
  <c r="P345"/>
  <c r="BK345"/>
  <c r="J345"/>
  <c r="BE345"/>
  <c r="BI341"/>
  <c r="BH341"/>
  <c r="BG341"/>
  <c r="BF341"/>
  <c r="T341"/>
  <c r="R341"/>
  <c r="P341"/>
  <c r="BK341"/>
  <c r="J341"/>
  <c r="BE341"/>
  <c r="BI338"/>
  <c r="BH338"/>
  <c r="BG338"/>
  <c r="BF338"/>
  <c r="T338"/>
  <c r="R338"/>
  <c r="P338"/>
  <c r="BK338"/>
  <c r="J338"/>
  <c r="BE338"/>
  <c r="BI335"/>
  <c r="BH335"/>
  <c r="BG335"/>
  <c r="BF335"/>
  <c r="T335"/>
  <c r="R335"/>
  <c r="P335"/>
  <c r="BK335"/>
  <c r="J335"/>
  <c r="BE335"/>
  <c r="BI333"/>
  <c r="BH333"/>
  <c r="BG333"/>
  <c r="BF333"/>
  <c r="T333"/>
  <c r="R333"/>
  <c r="P333"/>
  <c r="BK333"/>
  <c r="J333"/>
  <c r="BE333"/>
  <c r="BI331"/>
  <c r="BH331"/>
  <c r="BG331"/>
  <c r="BF331"/>
  <c r="T331"/>
  <c r="R331"/>
  <c r="P331"/>
  <c r="BK331"/>
  <c r="J331"/>
  <c r="BE331"/>
  <c r="BI328"/>
  <c r="BH328"/>
  <c r="BG328"/>
  <c r="BF328"/>
  <c r="T328"/>
  <c r="R328"/>
  <c r="P328"/>
  <c r="BK328"/>
  <c r="J328"/>
  <c r="BE328"/>
  <c r="BI325"/>
  <c r="BH325"/>
  <c r="BG325"/>
  <c r="BF325"/>
  <c r="T325"/>
  <c r="R325"/>
  <c r="P325"/>
  <c r="BK325"/>
  <c r="J325"/>
  <c r="BE325"/>
  <c r="BI322"/>
  <c r="BH322"/>
  <c r="BG322"/>
  <c r="BF322"/>
  <c r="T322"/>
  <c r="R322"/>
  <c r="P322"/>
  <c r="BK322"/>
  <c r="J322"/>
  <c r="BE322"/>
  <c r="BI320"/>
  <c r="BH320"/>
  <c r="BG320"/>
  <c r="BF320"/>
  <c r="T320"/>
  <c r="R320"/>
  <c r="P320"/>
  <c r="BK320"/>
  <c r="J320"/>
  <c r="BE320"/>
  <c r="BI318"/>
  <c r="BH318"/>
  <c r="BG318"/>
  <c r="BF318"/>
  <c r="T318"/>
  <c r="R318"/>
  <c r="P318"/>
  <c r="BK318"/>
  <c r="J318"/>
  <c r="BE318"/>
  <c r="BI312"/>
  <c r="BH312"/>
  <c r="BG312"/>
  <c r="BF312"/>
  <c r="T312"/>
  <c r="R312"/>
  <c r="P312"/>
  <c r="BK312"/>
  <c r="J312"/>
  <c r="BE312"/>
  <c r="BI306"/>
  <c r="BH306"/>
  <c r="BG306"/>
  <c r="BF306"/>
  <c r="T306"/>
  <c r="T305"/>
  <c r="R306"/>
  <c r="R305"/>
  <c r="P306"/>
  <c r="P305"/>
  <c r="BK306"/>
  <c r="BK305"/>
  <c r="J305"/>
  <c r="J306"/>
  <c r="BE306"/>
  <c r="J60"/>
  <c r="BI302"/>
  <c r="BH302"/>
  <c r="BG302"/>
  <c r="BF302"/>
  <c r="T302"/>
  <c r="R302"/>
  <c r="P302"/>
  <c r="BK302"/>
  <c r="J302"/>
  <c r="BE302"/>
  <c r="BI296"/>
  <c r="BH296"/>
  <c r="BG296"/>
  <c r="BF296"/>
  <c r="T296"/>
  <c r="R296"/>
  <c r="P296"/>
  <c r="BK296"/>
  <c r="J296"/>
  <c r="BE296"/>
  <c r="BI294"/>
  <c r="BH294"/>
  <c r="BG294"/>
  <c r="BF294"/>
  <c r="T294"/>
  <c r="R294"/>
  <c r="P294"/>
  <c r="BK294"/>
  <c r="J294"/>
  <c r="BE294"/>
  <c r="BI288"/>
  <c r="BH288"/>
  <c r="BG288"/>
  <c r="BF288"/>
  <c r="T288"/>
  <c r="R288"/>
  <c r="P288"/>
  <c r="BK288"/>
  <c r="J288"/>
  <c r="BE288"/>
  <c r="BI282"/>
  <c r="BH282"/>
  <c r="BG282"/>
  <c r="BF282"/>
  <c r="T282"/>
  <c r="R282"/>
  <c r="P282"/>
  <c r="BK282"/>
  <c r="J282"/>
  <c r="BE282"/>
  <c r="BI277"/>
  <c r="BH277"/>
  <c r="BG277"/>
  <c r="BF277"/>
  <c r="T277"/>
  <c r="R277"/>
  <c r="P277"/>
  <c r="BK277"/>
  <c r="J277"/>
  <c r="BE277"/>
  <c r="BI274"/>
  <c r="BH274"/>
  <c r="BG274"/>
  <c r="BF274"/>
  <c r="T274"/>
  <c r="R274"/>
  <c r="P274"/>
  <c r="BK274"/>
  <c r="J274"/>
  <c r="BE274"/>
  <c r="BI271"/>
  <c r="BH271"/>
  <c r="BG271"/>
  <c r="BF271"/>
  <c r="T271"/>
  <c r="R271"/>
  <c r="P271"/>
  <c r="BK271"/>
  <c r="J271"/>
  <c r="BE271"/>
  <c r="BI269"/>
  <c r="BH269"/>
  <c r="BG269"/>
  <c r="BF269"/>
  <c r="T269"/>
  <c r="R269"/>
  <c r="P269"/>
  <c r="BK269"/>
  <c r="J269"/>
  <c r="BE269"/>
  <c r="BI262"/>
  <c r="BH262"/>
  <c r="BG262"/>
  <c r="BF262"/>
  <c r="T262"/>
  <c r="R262"/>
  <c r="P262"/>
  <c r="BK262"/>
  <c r="J262"/>
  <c r="BE262"/>
  <c r="BI256"/>
  <c r="BH256"/>
  <c r="BG256"/>
  <c r="BF256"/>
  <c r="T256"/>
  <c r="R256"/>
  <c r="P256"/>
  <c r="BK256"/>
  <c r="J256"/>
  <c r="BE256"/>
  <c r="BI248"/>
  <c r="BH248"/>
  <c r="BG248"/>
  <c r="BF248"/>
  <c r="T248"/>
  <c r="R248"/>
  <c r="P248"/>
  <c r="BK248"/>
  <c r="J248"/>
  <c r="BE248"/>
  <c r="BI243"/>
  <c r="BH243"/>
  <c r="BG243"/>
  <c r="BF243"/>
  <c r="T243"/>
  <c r="R243"/>
  <c r="P243"/>
  <c r="BK243"/>
  <c r="J243"/>
  <c r="BE243"/>
  <c r="BI241"/>
  <c r="BH241"/>
  <c r="BG241"/>
  <c r="BF241"/>
  <c r="T241"/>
  <c r="R241"/>
  <c r="P241"/>
  <c r="BK241"/>
  <c r="J241"/>
  <c r="BE241"/>
  <c r="BI232"/>
  <c r="BH232"/>
  <c r="BG232"/>
  <c r="BF232"/>
  <c r="T232"/>
  <c r="R232"/>
  <c r="P232"/>
  <c r="BK232"/>
  <c r="J232"/>
  <c r="BE232"/>
  <c r="BI223"/>
  <c r="BH223"/>
  <c r="BG223"/>
  <c r="BF223"/>
  <c r="T223"/>
  <c r="R223"/>
  <c r="P223"/>
  <c r="BK223"/>
  <c r="J223"/>
  <c r="BE223"/>
  <c r="BI220"/>
  <c r="BH220"/>
  <c r="BG220"/>
  <c r="BF220"/>
  <c r="T220"/>
  <c r="R220"/>
  <c r="P220"/>
  <c r="BK220"/>
  <c r="J220"/>
  <c r="BE220"/>
  <c r="BI217"/>
  <c r="BH217"/>
  <c r="BG217"/>
  <c r="BF217"/>
  <c r="T217"/>
  <c r="R217"/>
  <c r="P217"/>
  <c r="BK217"/>
  <c r="J217"/>
  <c r="BE217"/>
  <c r="BI215"/>
  <c r="BH215"/>
  <c r="BG215"/>
  <c r="BF215"/>
  <c r="T215"/>
  <c r="R215"/>
  <c r="P215"/>
  <c r="BK215"/>
  <c r="J215"/>
  <c r="BE215"/>
  <c r="BI213"/>
  <c r="BH213"/>
  <c r="BG213"/>
  <c r="BF213"/>
  <c r="T213"/>
  <c r="R213"/>
  <c r="P213"/>
  <c r="BK213"/>
  <c r="J213"/>
  <c r="BE213"/>
  <c r="BI210"/>
  <c r="BH210"/>
  <c r="BG210"/>
  <c r="BF210"/>
  <c r="T210"/>
  <c r="R210"/>
  <c r="P210"/>
  <c r="BK210"/>
  <c r="J210"/>
  <c r="BE210"/>
  <c r="BI208"/>
  <c r="BH208"/>
  <c r="BG208"/>
  <c r="BF208"/>
  <c r="T208"/>
  <c r="R208"/>
  <c r="P208"/>
  <c r="BK208"/>
  <c r="J208"/>
  <c r="BE208"/>
  <c r="BI205"/>
  <c r="BH205"/>
  <c r="BG205"/>
  <c r="BF205"/>
  <c r="T205"/>
  <c r="R205"/>
  <c r="P205"/>
  <c r="BK205"/>
  <c r="J205"/>
  <c r="BE205"/>
  <c r="BI202"/>
  <c r="BH202"/>
  <c r="BG202"/>
  <c r="BF202"/>
  <c r="T202"/>
  <c r="T201"/>
  <c r="R202"/>
  <c r="R201"/>
  <c r="P202"/>
  <c r="P201"/>
  <c r="BK202"/>
  <c r="BK201"/>
  <c r="J201"/>
  <c r="J202"/>
  <c r="BE202"/>
  <c r="J59"/>
  <c r="BI199"/>
  <c r="BH199"/>
  <c r="BG199"/>
  <c r="BF199"/>
  <c r="T199"/>
  <c r="R199"/>
  <c r="P199"/>
  <c r="BK199"/>
  <c r="J199"/>
  <c r="BE199"/>
  <c r="BI196"/>
  <c r="BH196"/>
  <c r="BG196"/>
  <c r="BF196"/>
  <c r="T196"/>
  <c r="R196"/>
  <c r="P196"/>
  <c r="BK196"/>
  <c r="J196"/>
  <c r="BE196"/>
  <c r="BI194"/>
  <c r="BH194"/>
  <c r="BG194"/>
  <c r="BF194"/>
  <c r="T194"/>
  <c r="R194"/>
  <c r="P194"/>
  <c r="BK194"/>
  <c r="J194"/>
  <c r="BE194"/>
  <c r="BI192"/>
  <c r="BH192"/>
  <c r="BG192"/>
  <c r="BF192"/>
  <c r="T192"/>
  <c r="R192"/>
  <c r="P192"/>
  <c r="BK192"/>
  <c r="J192"/>
  <c r="BE192"/>
  <c r="BI189"/>
  <c r="BH189"/>
  <c r="BG189"/>
  <c r="BF189"/>
  <c r="T189"/>
  <c r="R189"/>
  <c r="P189"/>
  <c r="BK189"/>
  <c r="J189"/>
  <c r="BE189"/>
  <c r="BI184"/>
  <c r="BH184"/>
  <c r="BG184"/>
  <c r="BF184"/>
  <c r="T184"/>
  <c r="R184"/>
  <c r="P184"/>
  <c r="BK184"/>
  <c r="J184"/>
  <c r="BE184"/>
  <c r="BI181"/>
  <c r="BH181"/>
  <c r="BG181"/>
  <c r="BF181"/>
  <c r="T181"/>
  <c r="R181"/>
  <c r="P181"/>
  <c r="BK181"/>
  <c r="J181"/>
  <c r="BE181"/>
  <c r="BI176"/>
  <c r="BH176"/>
  <c r="BG176"/>
  <c r="BF176"/>
  <c r="T176"/>
  <c r="R176"/>
  <c r="P176"/>
  <c r="BK176"/>
  <c r="J176"/>
  <c r="BE176"/>
  <c r="BI170"/>
  <c r="BH170"/>
  <c r="BG170"/>
  <c r="BF170"/>
  <c r="T170"/>
  <c r="R170"/>
  <c r="P170"/>
  <c r="BK170"/>
  <c r="J170"/>
  <c r="BE170"/>
  <c r="BI167"/>
  <c r="BH167"/>
  <c r="BG167"/>
  <c r="BF167"/>
  <c r="T167"/>
  <c r="R167"/>
  <c r="P167"/>
  <c r="BK167"/>
  <c r="J167"/>
  <c r="BE167"/>
  <c r="BI164"/>
  <c r="BH164"/>
  <c r="BG164"/>
  <c r="BF164"/>
  <c r="T164"/>
  <c r="R164"/>
  <c r="P164"/>
  <c r="BK164"/>
  <c r="J164"/>
  <c r="BE164"/>
  <c r="BI161"/>
  <c r="BH161"/>
  <c r="BG161"/>
  <c r="BF161"/>
  <c r="T161"/>
  <c r="R161"/>
  <c r="P161"/>
  <c r="BK161"/>
  <c r="J161"/>
  <c r="BE161"/>
  <c r="BI159"/>
  <c r="BH159"/>
  <c r="BG159"/>
  <c r="BF159"/>
  <c r="T159"/>
  <c r="R159"/>
  <c r="P159"/>
  <c r="BK159"/>
  <c r="J159"/>
  <c r="BE159"/>
  <c r="BI156"/>
  <c r="BH156"/>
  <c r="BG156"/>
  <c r="BF156"/>
  <c r="T156"/>
  <c r="R156"/>
  <c r="P156"/>
  <c r="BK156"/>
  <c r="J156"/>
  <c r="BE156"/>
  <c r="BI154"/>
  <c r="BH154"/>
  <c r="BG154"/>
  <c r="BF154"/>
  <c r="T154"/>
  <c r="R154"/>
  <c r="P154"/>
  <c r="BK154"/>
  <c r="J154"/>
  <c r="BE154"/>
  <c r="BI152"/>
  <c r="BH152"/>
  <c r="BG152"/>
  <c r="BF152"/>
  <c r="T152"/>
  <c r="R152"/>
  <c r="P152"/>
  <c r="BK152"/>
  <c r="J152"/>
  <c r="BE152"/>
  <c r="BI147"/>
  <c r="BH147"/>
  <c r="BG147"/>
  <c r="BF147"/>
  <c r="T147"/>
  <c r="R147"/>
  <c r="P147"/>
  <c r="BK147"/>
  <c r="J147"/>
  <c r="BE147"/>
  <c r="BI144"/>
  <c r="BH144"/>
  <c r="BG144"/>
  <c r="BF144"/>
  <c r="T144"/>
  <c r="R144"/>
  <c r="P144"/>
  <c r="BK144"/>
  <c r="J144"/>
  <c r="BE144"/>
  <c r="BI139"/>
  <c r="BH139"/>
  <c r="BG139"/>
  <c r="BF139"/>
  <c r="T139"/>
  <c r="R139"/>
  <c r="P139"/>
  <c r="BK139"/>
  <c r="J139"/>
  <c r="BE139"/>
  <c r="BI136"/>
  <c r="BH136"/>
  <c r="BG136"/>
  <c r="BF136"/>
  <c r="T136"/>
  <c r="R136"/>
  <c r="P136"/>
  <c r="BK136"/>
  <c r="J136"/>
  <c r="BE136"/>
  <c r="BI133"/>
  <c r="BH133"/>
  <c r="BG133"/>
  <c r="BF133"/>
  <c r="T133"/>
  <c r="R133"/>
  <c r="P133"/>
  <c r="BK133"/>
  <c r="J133"/>
  <c r="BE133"/>
  <c r="BI130"/>
  <c r="BH130"/>
  <c r="BG130"/>
  <c r="BF130"/>
  <c r="T130"/>
  <c r="R130"/>
  <c r="P130"/>
  <c r="BK130"/>
  <c r="J130"/>
  <c r="BE130"/>
  <c r="BI118"/>
  <c r="BH118"/>
  <c r="BG118"/>
  <c r="BF118"/>
  <c r="T118"/>
  <c r="R118"/>
  <c r="P118"/>
  <c r="BK118"/>
  <c r="J118"/>
  <c r="BE118"/>
  <c r="BI110"/>
  <c r="BH110"/>
  <c r="BG110"/>
  <c r="BF110"/>
  <c r="T110"/>
  <c r="R110"/>
  <c r="P110"/>
  <c r="BK110"/>
  <c r="J110"/>
  <c r="BE110"/>
  <c r="BI107"/>
  <c r="BH107"/>
  <c r="BG107"/>
  <c r="BF107"/>
  <c r="T107"/>
  <c r="R107"/>
  <c r="P107"/>
  <c r="BK107"/>
  <c r="J107"/>
  <c r="BE107"/>
  <c r="BI105"/>
  <c r="BH105"/>
  <c r="BG105"/>
  <c r="BF105"/>
  <c r="T105"/>
  <c r="R105"/>
  <c r="P105"/>
  <c r="BK105"/>
  <c r="J105"/>
  <c r="BE105"/>
  <c r="BI102"/>
  <c r="BH102"/>
  <c r="BG102"/>
  <c r="BF102"/>
  <c r="T102"/>
  <c r="R102"/>
  <c r="P102"/>
  <c r="BK102"/>
  <c r="J102"/>
  <c r="BE102"/>
  <c r="BI100"/>
  <c r="BH100"/>
  <c r="BG100"/>
  <c r="BF100"/>
  <c r="T100"/>
  <c r="R100"/>
  <c r="P100"/>
  <c r="BK100"/>
  <c r="J100"/>
  <c r="BE100"/>
  <c r="BI97"/>
  <c r="F34"/>
  <c i="1" r="BD61"/>
  <c i="10" r="BH97"/>
  <c r="F33"/>
  <c i="1" r="BC61"/>
  <c i="10" r="BG97"/>
  <c r="F32"/>
  <c i="1" r="BB61"/>
  <c i="10" r="BF97"/>
  <c r="J31"/>
  <c i="1" r="AW61"/>
  <c i="10" r="F31"/>
  <c i="1" r="BA61"/>
  <c i="10" r="T97"/>
  <c r="T96"/>
  <c r="T95"/>
  <c r="T94"/>
  <c r="R97"/>
  <c r="R96"/>
  <c r="R95"/>
  <c r="R94"/>
  <c r="P97"/>
  <c r="P96"/>
  <c r="P95"/>
  <c r="P94"/>
  <c i="1" r="AU61"/>
  <c i="10" r="BK97"/>
  <c r="BK96"/>
  <c r="J96"/>
  <c r="BK95"/>
  <c r="J95"/>
  <c r="BK94"/>
  <c r="J94"/>
  <c r="J56"/>
  <c r="J27"/>
  <c i="1" r="AG61"/>
  <c i="10" r="J97"/>
  <c r="BE97"/>
  <c r="J30"/>
  <c i="1" r="AV61"/>
  <c i="10" r="F30"/>
  <c i="1" r="AZ61"/>
  <c i="10" r="J58"/>
  <c r="J57"/>
  <c r="J90"/>
  <c r="F90"/>
  <c r="F88"/>
  <c r="E86"/>
  <c r="J51"/>
  <c r="F51"/>
  <c r="F49"/>
  <c r="E47"/>
  <c r="J36"/>
  <c r="J18"/>
  <c r="E18"/>
  <c r="F91"/>
  <c r="F52"/>
  <c r="J17"/>
  <c r="J12"/>
  <c r="J88"/>
  <c r="J49"/>
  <c r="E7"/>
  <c r="E84"/>
  <c r="E45"/>
  <c i="9" r="J119"/>
  <c i="1" r="AY60"/>
  <c r="AX60"/>
  <c i="9" r="BI121"/>
  <c r="BH121"/>
  <c r="BG121"/>
  <c r="BF121"/>
  <c r="T121"/>
  <c r="T120"/>
  <c r="R121"/>
  <c r="R120"/>
  <c r="P121"/>
  <c r="P120"/>
  <c r="BK121"/>
  <c r="BK120"/>
  <c r="J120"/>
  <c r="J121"/>
  <c r="BE121"/>
  <c r="J65"/>
  <c r="J64"/>
  <c r="BI117"/>
  <c r="BH117"/>
  <c r="BG117"/>
  <c r="BF117"/>
  <c r="T117"/>
  <c r="R117"/>
  <c r="P117"/>
  <c r="BK117"/>
  <c r="J117"/>
  <c r="BE117"/>
  <c r="BI115"/>
  <c r="BH115"/>
  <c r="BG115"/>
  <c r="BF115"/>
  <c r="T115"/>
  <c r="R115"/>
  <c r="P115"/>
  <c r="BK115"/>
  <c r="J115"/>
  <c r="BE115"/>
  <c r="BI113"/>
  <c r="BH113"/>
  <c r="BG113"/>
  <c r="BF113"/>
  <c r="T113"/>
  <c r="R113"/>
  <c r="P113"/>
  <c r="BK113"/>
  <c r="J113"/>
  <c r="BE113"/>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T101"/>
  <c r="R102"/>
  <c r="R101"/>
  <c r="P102"/>
  <c r="P101"/>
  <c r="BK102"/>
  <c r="BK101"/>
  <c r="J101"/>
  <c r="J102"/>
  <c r="BE102"/>
  <c r="J63"/>
  <c r="BI99"/>
  <c r="BH99"/>
  <c r="BG99"/>
  <c r="BF99"/>
  <c r="T99"/>
  <c r="R99"/>
  <c r="P99"/>
  <c r="BK99"/>
  <c r="J99"/>
  <c r="BE99"/>
  <c r="BI97"/>
  <c r="BH97"/>
  <c r="BG97"/>
  <c r="BF97"/>
  <c r="T97"/>
  <c r="R97"/>
  <c r="P97"/>
  <c r="BK97"/>
  <c r="J97"/>
  <c r="BE97"/>
  <c r="BI95"/>
  <c r="BH95"/>
  <c r="BG95"/>
  <c r="BF95"/>
  <c r="T95"/>
  <c r="R95"/>
  <c r="P95"/>
  <c r="BK95"/>
  <c r="J95"/>
  <c r="BE95"/>
  <c r="BI92"/>
  <c r="BH92"/>
  <c r="BG92"/>
  <c r="BF92"/>
  <c r="T92"/>
  <c r="R92"/>
  <c r="P92"/>
  <c r="BK92"/>
  <c r="J92"/>
  <c r="BE92"/>
  <c r="BI90"/>
  <c r="F36"/>
  <c i="1" r="BD60"/>
  <c i="9" r="BH90"/>
  <c r="F35"/>
  <c i="1" r="BC60"/>
  <c i="9" r="BG90"/>
  <c r="F34"/>
  <c i="1" r="BB60"/>
  <c i="9" r="BF90"/>
  <c r="J33"/>
  <c i="1" r="AW60"/>
  <c i="9" r="F33"/>
  <c i="1" r="BA60"/>
  <c i="9" r="T90"/>
  <c r="T89"/>
  <c r="T88"/>
  <c r="T87"/>
  <c r="R90"/>
  <c r="R89"/>
  <c r="R88"/>
  <c r="R87"/>
  <c r="P90"/>
  <c r="P89"/>
  <c r="P88"/>
  <c r="P87"/>
  <c i="1" r="AU60"/>
  <c i="9" r="BK90"/>
  <c r="BK89"/>
  <c r="J89"/>
  <c r="BK88"/>
  <c r="J88"/>
  <c r="BK87"/>
  <c r="J87"/>
  <c r="J60"/>
  <c r="J29"/>
  <c i="1" r="AG60"/>
  <c i="9" r="J90"/>
  <c r="BE90"/>
  <c r="J32"/>
  <c i="1" r="AV60"/>
  <c i="9" r="F32"/>
  <c i="1" r="AZ60"/>
  <c i="9" r="J62"/>
  <c r="J61"/>
  <c r="F81"/>
  <c r="E79"/>
  <c r="F53"/>
  <c r="E51"/>
  <c r="J38"/>
  <c r="J23"/>
  <c r="E23"/>
  <c r="J83"/>
  <c r="J55"/>
  <c r="J22"/>
  <c r="J20"/>
  <c r="E20"/>
  <c r="F84"/>
  <c r="F56"/>
  <c r="J19"/>
  <c r="J17"/>
  <c r="E17"/>
  <c r="F83"/>
  <c r="F55"/>
  <c r="J16"/>
  <c r="J14"/>
  <c r="J81"/>
  <c r="J53"/>
  <c r="E7"/>
  <c r="E75"/>
  <c r="E47"/>
  <c i="1" r="AY59"/>
  <c r="AX59"/>
  <c i="8" r="BI155"/>
  <c r="BH155"/>
  <c r="BG155"/>
  <c r="BF155"/>
  <c r="T155"/>
  <c r="T154"/>
  <c r="R155"/>
  <c r="R154"/>
  <c r="P155"/>
  <c r="P154"/>
  <c r="BK155"/>
  <c r="BK154"/>
  <c r="J154"/>
  <c r="J155"/>
  <c r="BE155"/>
  <c r="J67"/>
  <c r="BI152"/>
  <c r="BH152"/>
  <c r="BG152"/>
  <c r="BF152"/>
  <c r="T152"/>
  <c r="R152"/>
  <c r="P152"/>
  <c r="BK152"/>
  <c r="J152"/>
  <c r="BE152"/>
  <c r="BI150"/>
  <c r="BH150"/>
  <c r="BG150"/>
  <c r="BF150"/>
  <c r="T150"/>
  <c r="T149"/>
  <c r="R150"/>
  <c r="R149"/>
  <c r="P150"/>
  <c r="P149"/>
  <c r="BK150"/>
  <c r="BK149"/>
  <c r="J149"/>
  <c r="J150"/>
  <c r="BE150"/>
  <c r="J66"/>
  <c r="BI148"/>
  <c r="BH148"/>
  <c r="BG148"/>
  <c r="BF148"/>
  <c r="T148"/>
  <c r="R148"/>
  <c r="P148"/>
  <c r="BK148"/>
  <c r="J148"/>
  <c r="BE148"/>
  <c r="BI145"/>
  <c r="BH145"/>
  <c r="BG145"/>
  <c r="BF145"/>
  <c r="T145"/>
  <c r="R145"/>
  <c r="P145"/>
  <c r="BK145"/>
  <c r="J145"/>
  <c r="BE145"/>
  <c r="BI143"/>
  <c r="BH143"/>
  <c r="BG143"/>
  <c r="BF143"/>
  <c r="T143"/>
  <c r="R143"/>
  <c r="P143"/>
  <c r="BK143"/>
  <c r="J143"/>
  <c r="BE143"/>
  <c r="BI141"/>
  <c r="BH141"/>
  <c r="BG141"/>
  <c r="BF141"/>
  <c r="T141"/>
  <c r="R141"/>
  <c r="P141"/>
  <c r="BK141"/>
  <c r="J141"/>
  <c r="BE141"/>
  <c r="BI138"/>
  <c r="BH138"/>
  <c r="BG138"/>
  <c r="BF138"/>
  <c r="T138"/>
  <c r="R138"/>
  <c r="P138"/>
  <c r="BK138"/>
  <c r="J138"/>
  <c r="BE138"/>
  <c r="BI137"/>
  <c r="BH137"/>
  <c r="BG137"/>
  <c r="BF137"/>
  <c r="T137"/>
  <c r="T136"/>
  <c r="R137"/>
  <c r="R136"/>
  <c r="P137"/>
  <c r="P136"/>
  <c r="BK137"/>
  <c r="BK136"/>
  <c r="J136"/>
  <c r="J137"/>
  <c r="BE137"/>
  <c r="J65"/>
  <c r="BI134"/>
  <c r="BH134"/>
  <c r="BG134"/>
  <c r="BF134"/>
  <c r="T134"/>
  <c r="R134"/>
  <c r="P134"/>
  <c r="BK134"/>
  <c r="J134"/>
  <c r="BE134"/>
  <c r="BI132"/>
  <c r="BH132"/>
  <c r="BG132"/>
  <c r="BF132"/>
  <c r="T132"/>
  <c r="R132"/>
  <c r="P132"/>
  <c r="BK132"/>
  <c r="J132"/>
  <c r="BE132"/>
  <c r="BI131"/>
  <c r="BH131"/>
  <c r="BG131"/>
  <c r="BF131"/>
  <c r="T131"/>
  <c r="R131"/>
  <c r="P131"/>
  <c r="BK131"/>
  <c r="J131"/>
  <c r="BE131"/>
  <c r="BI129"/>
  <c r="BH129"/>
  <c r="BG129"/>
  <c r="BF129"/>
  <c r="T129"/>
  <c r="T128"/>
  <c r="R129"/>
  <c r="R128"/>
  <c r="P129"/>
  <c r="P128"/>
  <c r="BK129"/>
  <c r="BK128"/>
  <c r="J128"/>
  <c r="J129"/>
  <c r="BE129"/>
  <c r="J64"/>
  <c r="BI124"/>
  <c r="BH124"/>
  <c r="BG124"/>
  <c r="BF124"/>
  <c r="T124"/>
  <c r="R124"/>
  <c r="P124"/>
  <c r="BK124"/>
  <c r="J124"/>
  <c r="BE124"/>
  <c r="BI122"/>
  <c r="BH122"/>
  <c r="BG122"/>
  <c r="BF122"/>
  <c r="T122"/>
  <c r="T121"/>
  <c r="R122"/>
  <c r="R121"/>
  <c r="P122"/>
  <c r="P121"/>
  <c r="BK122"/>
  <c r="BK121"/>
  <c r="J121"/>
  <c r="J122"/>
  <c r="BE122"/>
  <c r="J63"/>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7"/>
  <c r="BH107"/>
  <c r="BG107"/>
  <c r="BF107"/>
  <c r="T107"/>
  <c r="R107"/>
  <c r="P107"/>
  <c r="BK107"/>
  <c r="J107"/>
  <c r="BE107"/>
  <c r="BI105"/>
  <c r="BH105"/>
  <c r="BG105"/>
  <c r="BF105"/>
  <c r="T105"/>
  <c r="R105"/>
  <c r="P105"/>
  <c r="BK105"/>
  <c r="J105"/>
  <c r="BE105"/>
  <c r="BI102"/>
  <c r="BH102"/>
  <c r="BG102"/>
  <c r="BF102"/>
  <c r="T102"/>
  <c r="R102"/>
  <c r="P102"/>
  <c r="BK102"/>
  <c r="J102"/>
  <c r="BE102"/>
  <c r="BI98"/>
  <c r="BH98"/>
  <c r="BG98"/>
  <c r="BF98"/>
  <c r="T98"/>
  <c r="R98"/>
  <c r="P98"/>
  <c r="BK98"/>
  <c r="J98"/>
  <c r="BE98"/>
  <c r="BI95"/>
  <c r="BH95"/>
  <c r="BG95"/>
  <c r="BF95"/>
  <c r="T95"/>
  <c r="R95"/>
  <c r="P95"/>
  <c r="BK95"/>
  <c r="J95"/>
  <c r="BE95"/>
  <c r="BI92"/>
  <c r="F36"/>
  <c i="1" r="BD59"/>
  <c i="8" r="BH92"/>
  <c r="F35"/>
  <c i="1" r="BC59"/>
  <c i="8" r="BG92"/>
  <c r="F34"/>
  <c i="1" r="BB59"/>
  <c i="8" r="BF92"/>
  <c r="J33"/>
  <c i="1" r="AW59"/>
  <c i="8" r="F33"/>
  <c i="1" r="BA59"/>
  <c i="8" r="T92"/>
  <c r="T91"/>
  <c r="T90"/>
  <c r="T89"/>
  <c r="R92"/>
  <c r="R91"/>
  <c r="R90"/>
  <c r="R89"/>
  <c r="P92"/>
  <c r="P91"/>
  <c r="P90"/>
  <c r="P89"/>
  <c i="1" r="AU59"/>
  <c i="8" r="BK92"/>
  <c r="BK91"/>
  <c r="J91"/>
  <c r="BK90"/>
  <c r="J90"/>
  <c r="BK89"/>
  <c r="J89"/>
  <c r="J60"/>
  <c r="J29"/>
  <c i="1" r="AG59"/>
  <c i="8" r="J92"/>
  <c r="BE92"/>
  <c r="J32"/>
  <c i="1" r="AV59"/>
  <c i="8" r="F32"/>
  <c i="1" r="AZ59"/>
  <c i="8" r="J62"/>
  <c r="J61"/>
  <c r="F83"/>
  <c r="E81"/>
  <c r="F53"/>
  <c r="E51"/>
  <c r="J38"/>
  <c r="J23"/>
  <c r="E23"/>
  <c r="J85"/>
  <c r="J55"/>
  <c r="J22"/>
  <c r="J20"/>
  <c r="E20"/>
  <c r="F86"/>
  <c r="F56"/>
  <c r="J19"/>
  <c r="J17"/>
  <c r="E17"/>
  <c r="F85"/>
  <c r="F55"/>
  <c r="J16"/>
  <c r="J14"/>
  <c r="J83"/>
  <c r="J53"/>
  <c r="E7"/>
  <c r="E77"/>
  <c r="E47"/>
  <c i="1" r="AY58"/>
  <c r="AX58"/>
  <c i="7" r="BI208"/>
  <c r="BH208"/>
  <c r="BG208"/>
  <c r="BF208"/>
  <c r="T208"/>
  <c r="T207"/>
  <c r="R208"/>
  <c r="R207"/>
  <c r="P208"/>
  <c r="P207"/>
  <c r="BK208"/>
  <c r="BK207"/>
  <c r="J207"/>
  <c r="J208"/>
  <c r="BE208"/>
  <c r="J67"/>
  <c r="BI205"/>
  <c r="BH205"/>
  <c r="BG205"/>
  <c r="BF205"/>
  <c r="T205"/>
  <c r="R205"/>
  <c r="P205"/>
  <c r="BK205"/>
  <c r="J205"/>
  <c r="BE205"/>
  <c r="BI201"/>
  <c r="BH201"/>
  <c r="BG201"/>
  <c r="BF201"/>
  <c r="T201"/>
  <c r="R201"/>
  <c r="P201"/>
  <c r="BK201"/>
  <c r="J201"/>
  <c r="BE201"/>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T194"/>
  <c r="R195"/>
  <c r="R194"/>
  <c r="P195"/>
  <c r="P194"/>
  <c r="BK195"/>
  <c r="BK194"/>
  <c r="J194"/>
  <c r="J195"/>
  <c r="BE195"/>
  <c r="J66"/>
  <c r="BI193"/>
  <c r="BH193"/>
  <c r="BG193"/>
  <c r="BF193"/>
  <c r="T193"/>
  <c r="R193"/>
  <c r="P193"/>
  <c r="BK193"/>
  <c r="J193"/>
  <c r="BE193"/>
  <c r="BI191"/>
  <c r="BH191"/>
  <c r="BG191"/>
  <c r="BF191"/>
  <c r="T191"/>
  <c r="T190"/>
  <c r="R191"/>
  <c r="R190"/>
  <c r="P191"/>
  <c r="P190"/>
  <c r="BK191"/>
  <c r="BK190"/>
  <c r="J190"/>
  <c r="J191"/>
  <c r="BE191"/>
  <c r="J65"/>
  <c r="BI188"/>
  <c r="BH188"/>
  <c r="BG188"/>
  <c r="BF188"/>
  <c r="T188"/>
  <c r="R188"/>
  <c r="P188"/>
  <c r="BK188"/>
  <c r="J188"/>
  <c r="BE188"/>
  <c r="BI186"/>
  <c r="BH186"/>
  <c r="BG186"/>
  <c r="BF186"/>
  <c r="T186"/>
  <c r="R186"/>
  <c r="P186"/>
  <c r="BK186"/>
  <c r="J186"/>
  <c r="BE186"/>
  <c r="BI183"/>
  <c r="BH183"/>
  <c r="BG183"/>
  <c r="BF183"/>
  <c r="T183"/>
  <c r="R183"/>
  <c r="P183"/>
  <c r="BK183"/>
  <c r="J183"/>
  <c r="BE183"/>
  <c r="BI181"/>
  <c r="BH181"/>
  <c r="BG181"/>
  <c r="BF181"/>
  <c r="T181"/>
  <c r="R181"/>
  <c r="P181"/>
  <c r="BK181"/>
  <c r="J181"/>
  <c r="BE181"/>
  <c r="BI179"/>
  <c r="BH179"/>
  <c r="BG179"/>
  <c r="BF179"/>
  <c r="T179"/>
  <c r="R179"/>
  <c r="P179"/>
  <c r="BK179"/>
  <c r="J179"/>
  <c r="BE179"/>
  <c r="BI176"/>
  <c r="BH176"/>
  <c r="BG176"/>
  <c r="BF176"/>
  <c r="T176"/>
  <c r="R176"/>
  <c r="P176"/>
  <c r="BK176"/>
  <c r="J176"/>
  <c r="BE176"/>
  <c r="BI173"/>
  <c r="BH173"/>
  <c r="BG173"/>
  <c r="BF173"/>
  <c r="T173"/>
  <c r="R173"/>
  <c r="P173"/>
  <c r="BK173"/>
  <c r="J173"/>
  <c r="BE173"/>
  <c r="BI171"/>
  <c r="BH171"/>
  <c r="BG171"/>
  <c r="BF171"/>
  <c r="T171"/>
  <c r="R171"/>
  <c r="P171"/>
  <c r="BK171"/>
  <c r="J171"/>
  <c r="BE171"/>
  <c r="BI168"/>
  <c r="BH168"/>
  <c r="BG168"/>
  <c r="BF168"/>
  <c r="T168"/>
  <c r="R168"/>
  <c r="P168"/>
  <c r="BK168"/>
  <c r="J168"/>
  <c r="BE168"/>
  <c r="BI165"/>
  <c r="BH165"/>
  <c r="BG165"/>
  <c r="BF165"/>
  <c r="T165"/>
  <c r="R165"/>
  <c r="P165"/>
  <c r="BK165"/>
  <c r="J165"/>
  <c r="BE165"/>
  <c r="BI161"/>
  <c r="BH161"/>
  <c r="BG161"/>
  <c r="BF161"/>
  <c r="T161"/>
  <c r="R161"/>
  <c r="P161"/>
  <c r="BK161"/>
  <c r="J161"/>
  <c r="BE161"/>
  <c r="BI157"/>
  <c r="BH157"/>
  <c r="BG157"/>
  <c r="BF157"/>
  <c r="T157"/>
  <c r="R157"/>
  <c r="P157"/>
  <c r="BK157"/>
  <c r="J157"/>
  <c r="BE157"/>
  <c r="BI153"/>
  <c r="BH153"/>
  <c r="BG153"/>
  <c r="BF153"/>
  <c r="T153"/>
  <c r="R153"/>
  <c r="P153"/>
  <c r="BK153"/>
  <c r="J153"/>
  <c r="BE153"/>
  <c r="BI149"/>
  <c r="BH149"/>
  <c r="BG149"/>
  <c r="BF149"/>
  <c r="T149"/>
  <c r="T148"/>
  <c r="R149"/>
  <c r="R148"/>
  <c r="P149"/>
  <c r="P148"/>
  <c r="BK149"/>
  <c r="BK148"/>
  <c r="J148"/>
  <c r="J149"/>
  <c r="BE149"/>
  <c r="J64"/>
  <c r="BI146"/>
  <c r="BH146"/>
  <c r="BG146"/>
  <c r="BF146"/>
  <c r="T146"/>
  <c r="R146"/>
  <c r="P146"/>
  <c r="BK146"/>
  <c r="J146"/>
  <c r="BE146"/>
  <c r="BI144"/>
  <c r="BH144"/>
  <c r="BG144"/>
  <c r="BF144"/>
  <c r="T144"/>
  <c r="R144"/>
  <c r="P144"/>
  <c r="BK144"/>
  <c r="J144"/>
  <c r="BE144"/>
  <c r="BI142"/>
  <c r="BH142"/>
  <c r="BG142"/>
  <c r="BF142"/>
  <c r="T142"/>
  <c r="R142"/>
  <c r="P142"/>
  <c r="BK142"/>
  <c r="J142"/>
  <c r="BE142"/>
  <c r="BI141"/>
  <c r="BH141"/>
  <c r="BG141"/>
  <c r="BF141"/>
  <c r="T141"/>
  <c r="R141"/>
  <c r="P141"/>
  <c r="BK141"/>
  <c r="J141"/>
  <c r="BE141"/>
  <c r="BI137"/>
  <c r="BH137"/>
  <c r="BG137"/>
  <c r="BF137"/>
  <c r="T137"/>
  <c r="R137"/>
  <c r="P137"/>
  <c r="BK137"/>
  <c r="J137"/>
  <c r="BE137"/>
  <c r="BI136"/>
  <c r="BH136"/>
  <c r="BG136"/>
  <c r="BF136"/>
  <c r="T136"/>
  <c r="T135"/>
  <c r="R136"/>
  <c r="R135"/>
  <c r="P136"/>
  <c r="P135"/>
  <c r="BK136"/>
  <c r="BK135"/>
  <c r="J135"/>
  <c r="J136"/>
  <c r="BE136"/>
  <c r="J63"/>
  <c r="BI131"/>
  <c r="BH131"/>
  <c r="BG131"/>
  <c r="BF131"/>
  <c r="T131"/>
  <c r="R131"/>
  <c r="P131"/>
  <c r="BK131"/>
  <c r="J131"/>
  <c r="BE131"/>
  <c r="BI128"/>
  <c r="BH128"/>
  <c r="BG128"/>
  <c r="BF128"/>
  <c r="T128"/>
  <c r="R128"/>
  <c r="P128"/>
  <c r="BK128"/>
  <c r="J128"/>
  <c r="BE128"/>
  <c r="BI125"/>
  <c r="BH125"/>
  <c r="BG125"/>
  <c r="BF125"/>
  <c r="T125"/>
  <c r="R125"/>
  <c r="P125"/>
  <c r="BK125"/>
  <c r="J125"/>
  <c r="BE125"/>
  <c r="BI123"/>
  <c r="BH123"/>
  <c r="BG123"/>
  <c r="BF123"/>
  <c r="T123"/>
  <c r="R123"/>
  <c r="P123"/>
  <c r="BK123"/>
  <c r="J123"/>
  <c r="BE123"/>
  <c r="BI119"/>
  <c r="BH119"/>
  <c r="BG119"/>
  <c r="BF119"/>
  <c r="T119"/>
  <c r="R119"/>
  <c r="P119"/>
  <c r="BK119"/>
  <c r="J119"/>
  <c r="BE119"/>
  <c r="BI116"/>
  <c r="BH116"/>
  <c r="BG116"/>
  <c r="BF116"/>
  <c r="T116"/>
  <c r="R116"/>
  <c r="P116"/>
  <c r="BK116"/>
  <c r="J116"/>
  <c r="BE116"/>
  <c r="BI114"/>
  <c r="BH114"/>
  <c r="BG114"/>
  <c r="BF114"/>
  <c r="T114"/>
  <c r="R114"/>
  <c r="P114"/>
  <c r="BK114"/>
  <c r="J114"/>
  <c r="BE114"/>
  <c r="BI111"/>
  <c r="BH111"/>
  <c r="BG111"/>
  <c r="BF111"/>
  <c r="T111"/>
  <c r="R111"/>
  <c r="P111"/>
  <c r="BK111"/>
  <c r="J111"/>
  <c r="BE111"/>
  <c r="BI108"/>
  <c r="BH108"/>
  <c r="BG108"/>
  <c r="BF108"/>
  <c r="T108"/>
  <c r="R108"/>
  <c r="P108"/>
  <c r="BK108"/>
  <c r="J108"/>
  <c r="BE108"/>
  <c r="BI106"/>
  <c r="BH106"/>
  <c r="BG106"/>
  <c r="BF106"/>
  <c r="T106"/>
  <c r="R106"/>
  <c r="P106"/>
  <c r="BK106"/>
  <c r="J106"/>
  <c r="BE106"/>
  <c r="BI101"/>
  <c r="BH101"/>
  <c r="BG101"/>
  <c r="BF101"/>
  <c r="T101"/>
  <c r="R101"/>
  <c r="P101"/>
  <c r="BK101"/>
  <c r="J101"/>
  <c r="BE101"/>
  <c r="BI98"/>
  <c r="BH98"/>
  <c r="BG98"/>
  <c r="BF98"/>
  <c r="T98"/>
  <c r="R98"/>
  <c r="P98"/>
  <c r="BK98"/>
  <c r="J98"/>
  <c r="BE98"/>
  <c r="BI92"/>
  <c r="F36"/>
  <c i="1" r="BD58"/>
  <c i="7" r="BH92"/>
  <c r="F35"/>
  <c i="1" r="BC58"/>
  <c i="7" r="BG92"/>
  <c r="F34"/>
  <c i="1" r="BB58"/>
  <c i="7" r="BF92"/>
  <c r="J33"/>
  <c i="1" r="AW58"/>
  <c i="7" r="F33"/>
  <c i="1" r="BA58"/>
  <c i="7" r="T92"/>
  <c r="T91"/>
  <c r="T90"/>
  <c r="T89"/>
  <c r="R92"/>
  <c r="R91"/>
  <c r="R90"/>
  <c r="R89"/>
  <c r="P92"/>
  <c r="P91"/>
  <c r="P90"/>
  <c r="P89"/>
  <c i="1" r="AU58"/>
  <c i="7" r="BK92"/>
  <c r="BK91"/>
  <c r="J91"/>
  <c r="BK90"/>
  <c r="J90"/>
  <c r="BK89"/>
  <c r="J89"/>
  <c r="J60"/>
  <c r="J29"/>
  <c i="1" r="AG58"/>
  <c i="7" r="J92"/>
  <c r="BE92"/>
  <c r="J32"/>
  <c i="1" r="AV58"/>
  <c i="7" r="F32"/>
  <c i="1" r="AZ58"/>
  <c i="7" r="J62"/>
  <c r="J61"/>
  <c r="F83"/>
  <c r="E81"/>
  <c r="F53"/>
  <c r="E51"/>
  <c r="J38"/>
  <c r="J23"/>
  <c r="E23"/>
  <c r="J85"/>
  <c r="J55"/>
  <c r="J22"/>
  <c r="J20"/>
  <c r="E20"/>
  <c r="F86"/>
  <c r="F56"/>
  <c r="J19"/>
  <c r="J17"/>
  <c r="E17"/>
  <c r="F85"/>
  <c r="F55"/>
  <c r="J16"/>
  <c r="J14"/>
  <c r="J83"/>
  <c r="J53"/>
  <c r="E7"/>
  <c r="E77"/>
  <c r="E47"/>
  <c i="1" r="AY56"/>
  <c r="AX56"/>
  <c i="6" r="BI133"/>
  <c r="BH133"/>
  <c r="BG133"/>
  <c r="BF133"/>
  <c r="T133"/>
  <c r="T132"/>
  <c r="T131"/>
  <c r="R133"/>
  <c r="R132"/>
  <c r="R131"/>
  <c r="P133"/>
  <c r="P132"/>
  <c r="P131"/>
  <c r="BK133"/>
  <c r="BK132"/>
  <c r="J132"/>
  <c r="BK131"/>
  <c r="J131"/>
  <c r="J133"/>
  <c r="BE133"/>
  <c r="J65"/>
  <c r="J64"/>
  <c r="BI129"/>
  <c r="BH129"/>
  <c r="BG129"/>
  <c r="BF129"/>
  <c r="T129"/>
  <c r="T128"/>
  <c r="T127"/>
  <c r="R129"/>
  <c r="R128"/>
  <c r="R127"/>
  <c r="P129"/>
  <c r="P128"/>
  <c r="P127"/>
  <c r="BK129"/>
  <c r="BK128"/>
  <c r="J128"/>
  <c r="BK127"/>
  <c r="J127"/>
  <c r="J129"/>
  <c r="BE129"/>
  <c r="J63"/>
  <c r="J62"/>
  <c r="BI125"/>
  <c r="BH125"/>
  <c r="BG125"/>
  <c r="BF125"/>
  <c r="T125"/>
  <c r="R125"/>
  <c r="P125"/>
  <c r="BK125"/>
  <c r="J125"/>
  <c r="BE125"/>
  <c r="BI123"/>
  <c r="BH123"/>
  <c r="BG123"/>
  <c r="BF123"/>
  <c r="T123"/>
  <c r="R123"/>
  <c r="P123"/>
  <c r="BK123"/>
  <c r="J123"/>
  <c r="BE123"/>
  <c r="BI121"/>
  <c r="BH121"/>
  <c r="BG121"/>
  <c r="BF121"/>
  <c r="T121"/>
  <c r="R121"/>
  <c r="P121"/>
  <c r="BK121"/>
  <c r="J121"/>
  <c r="BE121"/>
  <c r="BI118"/>
  <c r="BH118"/>
  <c r="BG118"/>
  <c r="BF118"/>
  <c r="T118"/>
  <c r="R118"/>
  <c r="P118"/>
  <c r="BK118"/>
  <c r="J118"/>
  <c r="BE118"/>
  <c r="BI116"/>
  <c r="BH116"/>
  <c r="BG116"/>
  <c r="BF116"/>
  <c r="T116"/>
  <c r="T115"/>
  <c r="R116"/>
  <c r="R115"/>
  <c r="P116"/>
  <c r="P115"/>
  <c r="BK116"/>
  <c r="BK115"/>
  <c r="J115"/>
  <c r="J116"/>
  <c r="BE116"/>
  <c r="J61"/>
  <c r="BI113"/>
  <c r="BH113"/>
  <c r="BG113"/>
  <c r="BF113"/>
  <c r="T113"/>
  <c r="R113"/>
  <c r="P113"/>
  <c r="BK113"/>
  <c r="J113"/>
  <c r="BE113"/>
  <c r="BI111"/>
  <c r="BH111"/>
  <c r="BG111"/>
  <c r="BF111"/>
  <c r="T111"/>
  <c r="R111"/>
  <c r="P111"/>
  <c r="BK111"/>
  <c r="J111"/>
  <c r="BE111"/>
  <c r="BI109"/>
  <c r="BH109"/>
  <c r="BG109"/>
  <c r="BF109"/>
  <c r="T109"/>
  <c r="T108"/>
  <c r="R109"/>
  <c r="R108"/>
  <c r="P109"/>
  <c r="P108"/>
  <c r="BK109"/>
  <c r="BK108"/>
  <c r="J108"/>
  <c r="J109"/>
  <c r="BE109"/>
  <c r="J60"/>
  <c r="BI106"/>
  <c r="BH106"/>
  <c r="BG106"/>
  <c r="BF106"/>
  <c r="T106"/>
  <c r="T105"/>
  <c r="R106"/>
  <c r="R105"/>
  <c r="P106"/>
  <c r="P105"/>
  <c r="BK106"/>
  <c r="BK105"/>
  <c r="J105"/>
  <c r="J106"/>
  <c r="BE106"/>
  <c r="J59"/>
  <c r="BI103"/>
  <c r="BH103"/>
  <c r="BG103"/>
  <c r="BF103"/>
  <c r="T103"/>
  <c r="R103"/>
  <c r="P103"/>
  <c r="BK103"/>
  <c r="J103"/>
  <c r="BE103"/>
  <c r="BI101"/>
  <c r="BH101"/>
  <c r="BG101"/>
  <c r="BF101"/>
  <c r="T101"/>
  <c r="R101"/>
  <c r="P101"/>
  <c r="BK101"/>
  <c r="J101"/>
  <c r="BE101"/>
  <c r="BI99"/>
  <c r="BH99"/>
  <c r="BG99"/>
  <c r="BF99"/>
  <c r="T99"/>
  <c r="R99"/>
  <c r="P99"/>
  <c r="BK99"/>
  <c r="J99"/>
  <c r="BE99"/>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0"/>
  <c r="BH90"/>
  <c r="BG90"/>
  <c r="BF90"/>
  <c r="T90"/>
  <c r="R90"/>
  <c r="P90"/>
  <c r="BK90"/>
  <c r="J90"/>
  <c r="BE90"/>
  <c r="BI88"/>
  <c r="F34"/>
  <c i="1" r="BD56"/>
  <c i="6" r="BH88"/>
  <c r="F33"/>
  <c i="1" r="BC56"/>
  <c i="6" r="BG88"/>
  <c r="F32"/>
  <c i="1" r="BB56"/>
  <c i="6" r="BF88"/>
  <c r="J31"/>
  <c i="1" r="AW56"/>
  <c i="6" r="F31"/>
  <c i="1" r="BA56"/>
  <c i="6" r="T88"/>
  <c r="T87"/>
  <c r="T86"/>
  <c r="T85"/>
  <c r="R88"/>
  <c r="R87"/>
  <c r="R86"/>
  <c r="R85"/>
  <c r="P88"/>
  <c r="P87"/>
  <c r="P86"/>
  <c r="P85"/>
  <c i="1" r="AU56"/>
  <c i="6" r="BK88"/>
  <c r="BK87"/>
  <c r="J87"/>
  <c r="BK86"/>
  <c r="J86"/>
  <c r="BK85"/>
  <c r="J85"/>
  <c r="J56"/>
  <c r="J27"/>
  <c i="1" r="AG56"/>
  <c i="6" r="J88"/>
  <c r="BE88"/>
  <c r="J30"/>
  <c i="1" r="AV56"/>
  <c i="6" r="F30"/>
  <c i="1" r="AZ56"/>
  <c i="6" r="J58"/>
  <c r="J57"/>
  <c r="F79"/>
  <c r="E77"/>
  <c r="F49"/>
  <c r="E47"/>
  <c r="J36"/>
  <c r="J21"/>
  <c r="E21"/>
  <c r="J81"/>
  <c r="J51"/>
  <c r="J20"/>
  <c r="J18"/>
  <c r="E18"/>
  <c r="F82"/>
  <c r="F52"/>
  <c r="J17"/>
  <c r="J15"/>
  <c r="E15"/>
  <c r="F81"/>
  <c r="F51"/>
  <c r="J14"/>
  <c r="J12"/>
  <c r="J79"/>
  <c r="J49"/>
  <c r="E7"/>
  <c r="E75"/>
  <c r="E45"/>
  <c i="1" r="AY55"/>
  <c r="AX55"/>
  <c i="5" r="BI188"/>
  <c r="BH188"/>
  <c r="BG188"/>
  <c r="BF188"/>
  <c r="T188"/>
  <c r="R188"/>
  <c r="P188"/>
  <c r="BK188"/>
  <c r="J188"/>
  <c r="BE188"/>
  <c r="BI182"/>
  <c r="BH182"/>
  <c r="BG182"/>
  <c r="BF182"/>
  <c r="T182"/>
  <c r="R182"/>
  <c r="P182"/>
  <c r="BK182"/>
  <c r="J182"/>
  <c r="BE182"/>
  <c r="BI177"/>
  <c r="BH177"/>
  <c r="BG177"/>
  <c r="BF177"/>
  <c r="T177"/>
  <c r="R177"/>
  <c r="P177"/>
  <c r="BK177"/>
  <c r="J177"/>
  <c r="BE177"/>
  <c r="BI174"/>
  <c r="BH174"/>
  <c r="BG174"/>
  <c r="BF174"/>
  <c r="T174"/>
  <c r="R174"/>
  <c r="P174"/>
  <c r="BK174"/>
  <c r="J174"/>
  <c r="BE174"/>
  <c r="BI168"/>
  <c r="BH168"/>
  <c r="BG168"/>
  <c r="BF168"/>
  <c r="T168"/>
  <c r="T167"/>
  <c r="R168"/>
  <c r="R167"/>
  <c r="P168"/>
  <c r="P167"/>
  <c r="BK168"/>
  <c r="BK167"/>
  <c r="J167"/>
  <c r="J168"/>
  <c r="BE168"/>
  <c r="J60"/>
  <c r="BI163"/>
  <c r="BH163"/>
  <c r="BG163"/>
  <c r="BF163"/>
  <c r="T163"/>
  <c r="R163"/>
  <c r="P163"/>
  <c r="BK163"/>
  <c r="J163"/>
  <c r="BE163"/>
  <c r="BI159"/>
  <c r="BH159"/>
  <c r="BG159"/>
  <c r="BF159"/>
  <c r="T159"/>
  <c r="R159"/>
  <c r="P159"/>
  <c r="BK159"/>
  <c r="J159"/>
  <c r="BE159"/>
  <c r="BI155"/>
  <c r="BH155"/>
  <c r="BG155"/>
  <c r="BF155"/>
  <c r="T155"/>
  <c r="R155"/>
  <c r="P155"/>
  <c r="BK155"/>
  <c r="J155"/>
  <c r="BE155"/>
  <c r="BI150"/>
  <c r="BH150"/>
  <c r="BG150"/>
  <c r="BF150"/>
  <c r="T150"/>
  <c r="R150"/>
  <c r="P150"/>
  <c r="BK150"/>
  <c r="J150"/>
  <c r="BE150"/>
  <c r="BI144"/>
  <c r="BH144"/>
  <c r="BG144"/>
  <c r="BF144"/>
  <c r="T144"/>
  <c r="R144"/>
  <c r="P144"/>
  <c r="BK144"/>
  <c r="J144"/>
  <c r="BE144"/>
  <c r="BI139"/>
  <c r="BH139"/>
  <c r="BG139"/>
  <c r="BF139"/>
  <c r="T139"/>
  <c r="R139"/>
  <c r="P139"/>
  <c r="BK139"/>
  <c r="J139"/>
  <c r="BE139"/>
  <c r="BI134"/>
  <c r="BH134"/>
  <c r="BG134"/>
  <c r="BF134"/>
  <c r="T134"/>
  <c r="R134"/>
  <c r="P134"/>
  <c r="BK134"/>
  <c r="J134"/>
  <c r="BE134"/>
  <c r="BI130"/>
  <c r="BH130"/>
  <c r="BG130"/>
  <c r="BF130"/>
  <c r="T130"/>
  <c r="T129"/>
  <c r="R130"/>
  <c r="R129"/>
  <c r="P130"/>
  <c r="P129"/>
  <c r="BK130"/>
  <c r="BK129"/>
  <c r="J129"/>
  <c r="J130"/>
  <c r="BE130"/>
  <c r="J59"/>
  <c r="BI124"/>
  <c r="BH124"/>
  <c r="BG124"/>
  <c r="BF124"/>
  <c r="T124"/>
  <c r="R124"/>
  <c r="P124"/>
  <c r="BK124"/>
  <c r="J124"/>
  <c r="BE124"/>
  <c r="BI119"/>
  <c r="BH119"/>
  <c r="BG119"/>
  <c r="BF119"/>
  <c r="T119"/>
  <c r="R119"/>
  <c r="P119"/>
  <c r="BK119"/>
  <c r="J119"/>
  <c r="BE119"/>
  <c r="BI113"/>
  <c r="BH113"/>
  <c r="BG113"/>
  <c r="BF113"/>
  <c r="T113"/>
  <c r="R113"/>
  <c r="P113"/>
  <c r="BK113"/>
  <c r="J113"/>
  <c r="BE113"/>
  <c r="BI108"/>
  <c r="BH108"/>
  <c r="BG108"/>
  <c r="BF108"/>
  <c r="T108"/>
  <c r="R108"/>
  <c r="P108"/>
  <c r="BK108"/>
  <c r="J108"/>
  <c r="BE108"/>
  <c r="BI102"/>
  <c r="BH102"/>
  <c r="BG102"/>
  <c r="BF102"/>
  <c r="T102"/>
  <c r="R102"/>
  <c r="P102"/>
  <c r="BK102"/>
  <c r="J102"/>
  <c r="BE102"/>
  <c r="BI97"/>
  <c r="BH97"/>
  <c r="BG97"/>
  <c r="BF97"/>
  <c r="T97"/>
  <c r="R97"/>
  <c r="P97"/>
  <c r="BK97"/>
  <c r="J97"/>
  <c r="BE97"/>
  <c r="BI92"/>
  <c r="BH92"/>
  <c r="BG92"/>
  <c r="BF92"/>
  <c r="T92"/>
  <c r="R92"/>
  <c r="P92"/>
  <c r="BK92"/>
  <c r="J92"/>
  <c r="BE92"/>
  <c r="BI87"/>
  <c r="BH87"/>
  <c r="BG87"/>
  <c r="BF87"/>
  <c r="T87"/>
  <c r="R87"/>
  <c r="P87"/>
  <c r="BK87"/>
  <c r="J87"/>
  <c r="BE87"/>
  <c r="BI83"/>
  <c r="F34"/>
  <c i="1" r="BD55"/>
  <c i="5" r="BH83"/>
  <c r="F33"/>
  <c i="1" r="BC55"/>
  <c i="5" r="BG83"/>
  <c r="F32"/>
  <c i="1" r="BB55"/>
  <c i="5" r="BF83"/>
  <c r="J31"/>
  <c i="1" r="AW55"/>
  <c i="5" r="F31"/>
  <c i="1" r="BA55"/>
  <c i="5" r="T83"/>
  <c r="T82"/>
  <c r="T81"/>
  <c r="T80"/>
  <c r="R83"/>
  <c r="R82"/>
  <c r="R81"/>
  <c r="R80"/>
  <c r="P83"/>
  <c r="P82"/>
  <c r="P81"/>
  <c r="P80"/>
  <c i="1" r="AU55"/>
  <c i="5" r="BK83"/>
  <c r="BK82"/>
  <c r="J82"/>
  <c r="BK81"/>
  <c r="J81"/>
  <c r="BK80"/>
  <c r="J80"/>
  <c r="J56"/>
  <c r="J27"/>
  <c i="1" r="AG55"/>
  <c i="5" r="J83"/>
  <c r="BE83"/>
  <c r="J30"/>
  <c i="1" r="AV55"/>
  <c i="5" r="F30"/>
  <c i="1" r="AZ55"/>
  <c i="5" r="J58"/>
  <c r="J57"/>
  <c r="J76"/>
  <c r="F76"/>
  <c r="F74"/>
  <c r="E72"/>
  <c r="J51"/>
  <c r="F51"/>
  <c r="F49"/>
  <c r="E47"/>
  <c r="J36"/>
  <c r="J18"/>
  <c r="E18"/>
  <c r="F77"/>
  <c r="F52"/>
  <c r="J17"/>
  <c r="J12"/>
  <c r="J74"/>
  <c r="J49"/>
  <c r="E7"/>
  <c r="E70"/>
  <c r="E45"/>
  <c i="1" r="AY54"/>
  <c r="AX54"/>
  <c i="4" r="BI126"/>
  <c r="BH126"/>
  <c r="BG126"/>
  <c r="BF126"/>
  <c r="T126"/>
  <c r="R126"/>
  <c r="P126"/>
  <c r="BK126"/>
  <c r="J126"/>
  <c r="BE126"/>
  <c r="BI120"/>
  <c r="BH120"/>
  <c r="BG120"/>
  <c r="BF120"/>
  <c r="T120"/>
  <c r="R120"/>
  <c r="P120"/>
  <c r="BK120"/>
  <c r="J120"/>
  <c r="BE120"/>
  <c r="BI113"/>
  <c r="BH113"/>
  <c r="BG113"/>
  <c r="BF113"/>
  <c r="T113"/>
  <c r="R113"/>
  <c r="P113"/>
  <c r="BK113"/>
  <c r="J113"/>
  <c r="BE113"/>
  <c r="BI108"/>
  <c r="BH108"/>
  <c r="BG108"/>
  <c r="BF108"/>
  <c r="T108"/>
  <c r="R108"/>
  <c r="P108"/>
  <c r="BK108"/>
  <c r="J108"/>
  <c r="BE108"/>
  <c r="BI105"/>
  <c r="BH105"/>
  <c r="BG105"/>
  <c r="BF105"/>
  <c r="T105"/>
  <c r="T104"/>
  <c r="R105"/>
  <c r="R104"/>
  <c r="P105"/>
  <c r="P104"/>
  <c r="BK105"/>
  <c r="BK104"/>
  <c r="J104"/>
  <c r="J105"/>
  <c r="BE105"/>
  <c r="J59"/>
  <c r="BI100"/>
  <c r="BH100"/>
  <c r="BG100"/>
  <c r="BF100"/>
  <c r="T100"/>
  <c r="R100"/>
  <c r="P100"/>
  <c r="BK100"/>
  <c r="J100"/>
  <c r="BE100"/>
  <c r="BI95"/>
  <c r="BH95"/>
  <c r="BG95"/>
  <c r="BF95"/>
  <c r="T95"/>
  <c r="R95"/>
  <c r="P95"/>
  <c r="BK95"/>
  <c r="J95"/>
  <c r="BE95"/>
  <c r="BI87"/>
  <c r="BH87"/>
  <c r="BG87"/>
  <c r="BF87"/>
  <c r="T87"/>
  <c r="R87"/>
  <c r="P87"/>
  <c r="BK87"/>
  <c r="J87"/>
  <c r="BE87"/>
  <c r="BI82"/>
  <c r="F34"/>
  <c i="1" r="BD54"/>
  <c i="4" r="BH82"/>
  <c r="F33"/>
  <c i="1" r="BC54"/>
  <c i="4" r="BG82"/>
  <c r="F32"/>
  <c i="1" r="BB54"/>
  <c i="4" r="BF82"/>
  <c r="J31"/>
  <c i="1" r="AW54"/>
  <c i="4" r="F31"/>
  <c i="1" r="BA54"/>
  <c i="4" r="T82"/>
  <c r="T81"/>
  <c r="T80"/>
  <c r="T79"/>
  <c r="R82"/>
  <c r="R81"/>
  <c r="R80"/>
  <c r="R79"/>
  <c r="P82"/>
  <c r="P81"/>
  <c r="P80"/>
  <c r="P79"/>
  <c i="1" r="AU54"/>
  <c i="4" r="BK82"/>
  <c r="BK81"/>
  <c r="J81"/>
  <c r="BK80"/>
  <c r="J80"/>
  <c r="BK79"/>
  <c r="J79"/>
  <c r="J56"/>
  <c r="J27"/>
  <c i="1" r="AG54"/>
  <c i="4" r="J82"/>
  <c r="BE82"/>
  <c r="J30"/>
  <c i="1" r="AV54"/>
  <c i="4" r="F30"/>
  <c i="1" r="AZ54"/>
  <c i="4" r="J58"/>
  <c r="J57"/>
  <c r="J75"/>
  <c r="F75"/>
  <c r="F73"/>
  <c r="E71"/>
  <c r="J51"/>
  <c r="F51"/>
  <c r="F49"/>
  <c r="E47"/>
  <c r="J36"/>
  <c r="J18"/>
  <c r="E18"/>
  <c r="F76"/>
  <c r="F52"/>
  <c r="J17"/>
  <c r="J12"/>
  <c r="J73"/>
  <c r="J49"/>
  <c r="E7"/>
  <c r="E69"/>
  <c r="E45"/>
  <c i="1" r="AY53"/>
  <c r="AX53"/>
  <c i="3" r="BI256"/>
  <c r="BH256"/>
  <c r="BG256"/>
  <c r="BF256"/>
  <c r="T256"/>
  <c r="R256"/>
  <c r="P256"/>
  <c r="BK256"/>
  <c r="J256"/>
  <c r="BE256"/>
  <c r="BI254"/>
  <c r="BH254"/>
  <c r="BG254"/>
  <c r="BF254"/>
  <c r="T254"/>
  <c r="T253"/>
  <c r="T252"/>
  <c r="R254"/>
  <c r="R253"/>
  <c r="R252"/>
  <c r="P254"/>
  <c r="P253"/>
  <c r="P252"/>
  <c r="BK254"/>
  <c r="BK253"/>
  <c r="J253"/>
  <c r="BK252"/>
  <c r="J252"/>
  <c r="J254"/>
  <c r="BE254"/>
  <c r="J63"/>
  <c r="J62"/>
  <c r="BI249"/>
  <c r="BH249"/>
  <c r="BG249"/>
  <c r="BF249"/>
  <c r="T249"/>
  <c r="R249"/>
  <c r="P249"/>
  <c r="BK249"/>
  <c r="J249"/>
  <c r="BE249"/>
  <c r="BI247"/>
  <c r="BH247"/>
  <c r="BG247"/>
  <c r="BF247"/>
  <c r="T247"/>
  <c r="R247"/>
  <c r="P247"/>
  <c r="BK247"/>
  <c r="J247"/>
  <c r="BE247"/>
  <c r="BI245"/>
  <c r="BH245"/>
  <c r="BG245"/>
  <c r="BF245"/>
  <c r="T245"/>
  <c r="R245"/>
  <c r="P245"/>
  <c r="BK245"/>
  <c r="J245"/>
  <c r="BE245"/>
  <c r="BI241"/>
  <c r="BH241"/>
  <c r="BG241"/>
  <c r="BF241"/>
  <c r="T241"/>
  <c r="R241"/>
  <c r="P241"/>
  <c r="BK241"/>
  <c r="J241"/>
  <c r="BE241"/>
  <c r="BI239"/>
  <c r="BH239"/>
  <c r="BG239"/>
  <c r="BF239"/>
  <c r="T239"/>
  <c r="R239"/>
  <c r="P239"/>
  <c r="BK239"/>
  <c r="J239"/>
  <c r="BE239"/>
  <c r="BI235"/>
  <c r="BH235"/>
  <c r="BG235"/>
  <c r="BF235"/>
  <c r="T235"/>
  <c r="R235"/>
  <c r="P235"/>
  <c r="BK235"/>
  <c r="J235"/>
  <c r="BE235"/>
  <c r="BI233"/>
  <c r="BH233"/>
  <c r="BG233"/>
  <c r="BF233"/>
  <c r="T233"/>
  <c r="T232"/>
  <c r="R233"/>
  <c r="R232"/>
  <c r="P233"/>
  <c r="P232"/>
  <c r="BK233"/>
  <c r="BK232"/>
  <c r="J232"/>
  <c r="J233"/>
  <c r="BE233"/>
  <c r="J61"/>
  <c r="BI225"/>
  <c r="BH225"/>
  <c r="BG225"/>
  <c r="BF225"/>
  <c r="T225"/>
  <c r="R225"/>
  <c r="P225"/>
  <c r="BK225"/>
  <c r="J225"/>
  <c r="BE225"/>
  <c r="BI222"/>
  <c r="BH222"/>
  <c r="BG222"/>
  <c r="BF222"/>
  <c r="T222"/>
  <c r="R222"/>
  <c r="P222"/>
  <c r="BK222"/>
  <c r="J222"/>
  <c r="BE222"/>
  <c r="BI219"/>
  <c r="BH219"/>
  <c r="BG219"/>
  <c r="BF219"/>
  <c r="T219"/>
  <c r="R219"/>
  <c r="P219"/>
  <c r="BK219"/>
  <c r="J219"/>
  <c r="BE219"/>
  <c r="BI216"/>
  <c r="BH216"/>
  <c r="BG216"/>
  <c r="BF216"/>
  <c r="T216"/>
  <c r="R216"/>
  <c r="P216"/>
  <c r="BK216"/>
  <c r="J216"/>
  <c r="BE216"/>
  <c r="BI214"/>
  <c r="BH214"/>
  <c r="BG214"/>
  <c r="BF214"/>
  <c r="T214"/>
  <c r="R214"/>
  <c r="P214"/>
  <c r="BK214"/>
  <c r="J214"/>
  <c r="BE214"/>
  <c r="BI211"/>
  <c r="BH211"/>
  <c r="BG211"/>
  <c r="BF211"/>
  <c r="T211"/>
  <c r="R211"/>
  <c r="P211"/>
  <c r="BK211"/>
  <c r="J211"/>
  <c r="BE211"/>
  <c r="BI208"/>
  <c r="BH208"/>
  <c r="BG208"/>
  <c r="BF208"/>
  <c r="T208"/>
  <c r="R208"/>
  <c r="P208"/>
  <c r="BK208"/>
  <c r="J208"/>
  <c r="BE208"/>
  <c r="BI205"/>
  <c r="BH205"/>
  <c r="BG205"/>
  <c r="BF205"/>
  <c r="T205"/>
  <c r="R205"/>
  <c r="P205"/>
  <c r="BK205"/>
  <c r="J205"/>
  <c r="BE205"/>
  <c r="BI202"/>
  <c r="BH202"/>
  <c r="BG202"/>
  <c r="BF202"/>
  <c r="T202"/>
  <c r="R202"/>
  <c r="P202"/>
  <c r="BK202"/>
  <c r="J202"/>
  <c r="BE202"/>
  <c r="BI193"/>
  <c r="BH193"/>
  <c r="BG193"/>
  <c r="BF193"/>
  <c r="T193"/>
  <c r="R193"/>
  <c r="P193"/>
  <c r="BK193"/>
  <c r="J193"/>
  <c r="BE193"/>
  <c r="BI189"/>
  <c r="BH189"/>
  <c r="BG189"/>
  <c r="BF189"/>
  <c r="T189"/>
  <c r="R189"/>
  <c r="P189"/>
  <c r="BK189"/>
  <c r="J189"/>
  <c r="BE189"/>
  <c r="BI187"/>
  <c r="BH187"/>
  <c r="BG187"/>
  <c r="BF187"/>
  <c r="T187"/>
  <c r="T186"/>
  <c r="R187"/>
  <c r="R186"/>
  <c r="P187"/>
  <c r="P186"/>
  <c r="BK187"/>
  <c r="BK186"/>
  <c r="J186"/>
  <c r="J187"/>
  <c r="BE187"/>
  <c r="J60"/>
  <c r="BI184"/>
  <c r="BH184"/>
  <c r="BG184"/>
  <c r="BF184"/>
  <c r="T184"/>
  <c r="R184"/>
  <c r="P184"/>
  <c r="BK184"/>
  <c r="J184"/>
  <c r="BE184"/>
  <c r="BI183"/>
  <c r="BH183"/>
  <c r="BG183"/>
  <c r="BF183"/>
  <c r="T183"/>
  <c r="R183"/>
  <c r="P183"/>
  <c r="BK183"/>
  <c r="J183"/>
  <c r="BE183"/>
  <c r="BI181"/>
  <c r="BH181"/>
  <c r="BG181"/>
  <c r="BF181"/>
  <c r="T181"/>
  <c r="R181"/>
  <c r="P181"/>
  <c r="BK181"/>
  <c r="J181"/>
  <c r="BE181"/>
  <c r="BI178"/>
  <c r="BH178"/>
  <c r="BG178"/>
  <c r="BF178"/>
  <c r="T178"/>
  <c r="T177"/>
  <c r="R178"/>
  <c r="R177"/>
  <c r="P178"/>
  <c r="P177"/>
  <c r="BK178"/>
  <c r="BK177"/>
  <c r="J177"/>
  <c r="J178"/>
  <c r="BE178"/>
  <c r="J59"/>
  <c r="BI175"/>
  <c r="BH175"/>
  <c r="BG175"/>
  <c r="BF175"/>
  <c r="T175"/>
  <c r="R175"/>
  <c r="P175"/>
  <c r="BK175"/>
  <c r="J175"/>
  <c r="BE175"/>
  <c r="BI173"/>
  <c r="BH173"/>
  <c r="BG173"/>
  <c r="BF173"/>
  <c r="T173"/>
  <c r="R173"/>
  <c r="P173"/>
  <c r="BK173"/>
  <c r="J173"/>
  <c r="BE173"/>
  <c r="BI171"/>
  <c r="BH171"/>
  <c r="BG171"/>
  <c r="BF171"/>
  <c r="T171"/>
  <c r="R171"/>
  <c r="P171"/>
  <c r="BK171"/>
  <c r="J171"/>
  <c r="BE171"/>
  <c r="BI169"/>
  <c r="BH169"/>
  <c r="BG169"/>
  <c r="BF169"/>
  <c r="T169"/>
  <c r="R169"/>
  <c r="P169"/>
  <c r="BK169"/>
  <c r="J169"/>
  <c r="BE169"/>
  <c r="BI166"/>
  <c r="BH166"/>
  <c r="BG166"/>
  <c r="BF166"/>
  <c r="T166"/>
  <c r="R166"/>
  <c r="P166"/>
  <c r="BK166"/>
  <c r="J166"/>
  <c r="BE166"/>
  <c r="BI160"/>
  <c r="BH160"/>
  <c r="BG160"/>
  <c r="BF160"/>
  <c r="T160"/>
  <c r="R160"/>
  <c r="P160"/>
  <c r="BK160"/>
  <c r="J160"/>
  <c r="BE160"/>
  <c r="BI158"/>
  <c r="BH158"/>
  <c r="BG158"/>
  <c r="BF158"/>
  <c r="T158"/>
  <c r="R158"/>
  <c r="P158"/>
  <c r="BK158"/>
  <c r="J158"/>
  <c r="BE158"/>
  <c r="BI156"/>
  <c r="BH156"/>
  <c r="BG156"/>
  <c r="BF156"/>
  <c r="T156"/>
  <c r="R156"/>
  <c r="P156"/>
  <c r="BK156"/>
  <c r="J156"/>
  <c r="BE156"/>
  <c r="BI153"/>
  <c r="BH153"/>
  <c r="BG153"/>
  <c r="BF153"/>
  <c r="T153"/>
  <c r="R153"/>
  <c r="P153"/>
  <c r="BK153"/>
  <c r="J153"/>
  <c r="BE153"/>
  <c r="BI151"/>
  <c r="BH151"/>
  <c r="BG151"/>
  <c r="BF151"/>
  <c r="T151"/>
  <c r="R151"/>
  <c r="P151"/>
  <c r="BK151"/>
  <c r="J151"/>
  <c r="BE151"/>
  <c r="BI149"/>
  <c r="BH149"/>
  <c r="BG149"/>
  <c r="BF149"/>
  <c r="T149"/>
  <c r="R149"/>
  <c r="P149"/>
  <c r="BK149"/>
  <c r="J149"/>
  <c r="BE149"/>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6"/>
  <c r="BH136"/>
  <c r="BG136"/>
  <c r="BF136"/>
  <c r="T136"/>
  <c r="R136"/>
  <c r="P136"/>
  <c r="BK136"/>
  <c r="J136"/>
  <c r="BE136"/>
  <c r="BI133"/>
  <c r="BH133"/>
  <c r="BG133"/>
  <c r="BF133"/>
  <c r="T133"/>
  <c r="R133"/>
  <c r="P133"/>
  <c r="BK133"/>
  <c r="J133"/>
  <c r="BE133"/>
  <c r="BI131"/>
  <c r="BH131"/>
  <c r="BG131"/>
  <c r="BF131"/>
  <c r="T131"/>
  <c r="R131"/>
  <c r="P131"/>
  <c r="BK131"/>
  <c r="J131"/>
  <c r="BE131"/>
  <c r="BI128"/>
  <c r="BH128"/>
  <c r="BG128"/>
  <c r="BF128"/>
  <c r="T128"/>
  <c r="R128"/>
  <c r="P128"/>
  <c r="BK128"/>
  <c r="J128"/>
  <c r="BE128"/>
  <c r="BI126"/>
  <c r="BH126"/>
  <c r="BG126"/>
  <c r="BF126"/>
  <c r="T126"/>
  <c r="R126"/>
  <c r="P126"/>
  <c r="BK126"/>
  <c r="J126"/>
  <c r="BE126"/>
  <c r="BI124"/>
  <c r="BH124"/>
  <c r="BG124"/>
  <c r="BF124"/>
  <c r="T124"/>
  <c r="R124"/>
  <c r="P124"/>
  <c r="BK124"/>
  <c r="J124"/>
  <c r="BE124"/>
  <c r="BI120"/>
  <c r="BH120"/>
  <c r="BG120"/>
  <c r="BF120"/>
  <c r="T120"/>
  <c r="R120"/>
  <c r="P120"/>
  <c r="BK120"/>
  <c r="J120"/>
  <c r="BE120"/>
  <c r="BI114"/>
  <c r="BH114"/>
  <c r="BG114"/>
  <c r="BF114"/>
  <c r="T114"/>
  <c r="R114"/>
  <c r="P114"/>
  <c r="BK114"/>
  <c r="J114"/>
  <c r="BE114"/>
  <c r="BI112"/>
  <c r="BH112"/>
  <c r="BG112"/>
  <c r="BF112"/>
  <c r="T112"/>
  <c r="R112"/>
  <c r="P112"/>
  <c r="BK112"/>
  <c r="J112"/>
  <c r="BE112"/>
  <c r="BI110"/>
  <c r="BH110"/>
  <c r="BG110"/>
  <c r="BF110"/>
  <c r="T110"/>
  <c r="R110"/>
  <c r="P110"/>
  <c r="BK110"/>
  <c r="J110"/>
  <c r="BE110"/>
  <c r="BI107"/>
  <c r="BH107"/>
  <c r="BG107"/>
  <c r="BF107"/>
  <c r="T107"/>
  <c r="R107"/>
  <c r="P107"/>
  <c r="BK107"/>
  <c r="J107"/>
  <c r="BE107"/>
  <c r="BI105"/>
  <c r="BH105"/>
  <c r="BG105"/>
  <c r="BF105"/>
  <c r="T105"/>
  <c r="R105"/>
  <c r="P105"/>
  <c r="BK105"/>
  <c r="J105"/>
  <c r="BE105"/>
  <c r="BI103"/>
  <c r="BH103"/>
  <c r="BG103"/>
  <c r="BF103"/>
  <c r="T103"/>
  <c r="R103"/>
  <c r="P103"/>
  <c r="BK103"/>
  <c r="J103"/>
  <c r="BE103"/>
  <c r="BI101"/>
  <c r="BH101"/>
  <c r="BG101"/>
  <c r="BF101"/>
  <c r="T101"/>
  <c r="R101"/>
  <c r="P101"/>
  <c r="BK101"/>
  <c r="J101"/>
  <c r="BE101"/>
  <c r="BI99"/>
  <c r="BH99"/>
  <c r="BG99"/>
  <c r="BF99"/>
  <c r="T99"/>
  <c r="R99"/>
  <c r="P99"/>
  <c r="BK99"/>
  <c r="J99"/>
  <c r="BE99"/>
  <c r="BI96"/>
  <c r="BH96"/>
  <c r="BG96"/>
  <c r="BF96"/>
  <c r="T96"/>
  <c r="R96"/>
  <c r="P96"/>
  <c r="BK96"/>
  <c r="J96"/>
  <c r="BE96"/>
  <c r="BI94"/>
  <c r="BH94"/>
  <c r="BG94"/>
  <c r="BF94"/>
  <c r="T94"/>
  <c r="R94"/>
  <c r="P94"/>
  <c r="BK94"/>
  <c r="J94"/>
  <c r="BE94"/>
  <c r="BI92"/>
  <c r="BH92"/>
  <c r="BG92"/>
  <c r="BF92"/>
  <c r="T92"/>
  <c r="R92"/>
  <c r="P92"/>
  <c r="BK92"/>
  <c r="J92"/>
  <c r="BE92"/>
  <c r="BI90"/>
  <c r="BH90"/>
  <c r="BG90"/>
  <c r="BF90"/>
  <c r="T90"/>
  <c r="R90"/>
  <c r="P90"/>
  <c r="BK90"/>
  <c r="J90"/>
  <c r="BE90"/>
  <c r="BI88"/>
  <c r="BH88"/>
  <c r="BG88"/>
  <c r="BF88"/>
  <c r="T88"/>
  <c r="R88"/>
  <c r="P88"/>
  <c r="BK88"/>
  <c r="J88"/>
  <c r="BE88"/>
  <c r="BI86"/>
  <c r="F34"/>
  <c i="1" r="BD53"/>
  <c i="3" r="BH86"/>
  <c r="F33"/>
  <c i="1" r="BC53"/>
  <c i="3" r="BG86"/>
  <c r="F32"/>
  <c i="1" r="BB53"/>
  <c i="3" r="BF86"/>
  <c r="J31"/>
  <c i="1" r="AW53"/>
  <c i="3" r="F31"/>
  <c i="1" r="BA53"/>
  <c i="3" r="T86"/>
  <c r="T85"/>
  <c r="T84"/>
  <c r="T83"/>
  <c r="R86"/>
  <c r="R85"/>
  <c r="R84"/>
  <c r="R83"/>
  <c r="P86"/>
  <c r="P85"/>
  <c r="P84"/>
  <c r="P83"/>
  <c i="1" r="AU53"/>
  <c i="3" r="BK86"/>
  <c r="BK85"/>
  <c r="J85"/>
  <c r="BK84"/>
  <c r="J84"/>
  <c r="BK83"/>
  <c r="J83"/>
  <c r="J56"/>
  <c r="J27"/>
  <c i="1" r="AG53"/>
  <c i="3" r="J86"/>
  <c r="BE86"/>
  <c r="J30"/>
  <c i="1" r="AV53"/>
  <c i="3" r="F30"/>
  <c i="1" r="AZ53"/>
  <c i="3" r="J58"/>
  <c r="J57"/>
  <c r="F77"/>
  <c r="E75"/>
  <c r="F49"/>
  <c r="E47"/>
  <c r="J36"/>
  <c r="J21"/>
  <c r="E21"/>
  <c r="J79"/>
  <c r="J51"/>
  <c r="J20"/>
  <c r="J18"/>
  <c r="E18"/>
  <c r="F80"/>
  <c r="F52"/>
  <c r="J17"/>
  <c r="J15"/>
  <c r="E15"/>
  <c r="F79"/>
  <c r="F51"/>
  <c r="J14"/>
  <c r="J12"/>
  <c r="J77"/>
  <c r="J49"/>
  <c r="E7"/>
  <c r="E73"/>
  <c r="E45"/>
  <c i="1" r="AY52"/>
  <c r="AX52"/>
  <c i="2"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T129"/>
  <c r="R130"/>
  <c r="R129"/>
  <c r="P130"/>
  <c r="P129"/>
  <c r="BK130"/>
  <c r="BK129"/>
  <c r="J129"/>
  <c r="J130"/>
  <c r="BE130"/>
  <c r="J61"/>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T120"/>
  <c r="R121"/>
  <c r="R120"/>
  <c r="P121"/>
  <c r="P120"/>
  <c r="BK121"/>
  <c r="BK120"/>
  <c r="J120"/>
  <c r="J121"/>
  <c r="BE121"/>
  <c r="J60"/>
  <c r="BI118"/>
  <c r="BH118"/>
  <c r="BG118"/>
  <c r="BF118"/>
  <c r="T118"/>
  <c r="R118"/>
  <c r="P118"/>
  <c r="BK118"/>
  <c r="J118"/>
  <c r="BE118"/>
  <c r="BI116"/>
  <c r="BH116"/>
  <c r="BG116"/>
  <c r="BF116"/>
  <c r="T116"/>
  <c r="R116"/>
  <c r="P116"/>
  <c r="BK116"/>
  <c r="J116"/>
  <c r="BE116"/>
  <c r="BI114"/>
  <c r="BH114"/>
  <c r="BG114"/>
  <c r="BF114"/>
  <c r="T114"/>
  <c r="R114"/>
  <c r="P114"/>
  <c r="BK114"/>
  <c r="J114"/>
  <c r="BE114"/>
  <c r="BI113"/>
  <c r="BH113"/>
  <c r="BG113"/>
  <c r="BF113"/>
  <c r="T113"/>
  <c r="R113"/>
  <c r="P113"/>
  <c r="BK113"/>
  <c r="J113"/>
  <c r="BE113"/>
  <c r="BI111"/>
  <c r="BH111"/>
  <c r="BG111"/>
  <c r="BF111"/>
  <c r="T111"/>
  <c r="R111"/>
  <c r="P111"/>
  <c r="BK111"/>
  <c r="J111"/>
  <c r="BE111"/>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T101"/>
  <c r="R102"/>
  <c r="R101"/>
  <c r="P102"/>
  <c r="P101"/>
  <c r="BK102"/>
  <c r="BK101"/>
  <c r="J101"/>
  <c r="J102"/>
  <c r="BE102"/>
  <c r="J59"/>
  <c r="BI99"/>
  <c r="BH99"/>
  <c r="BG99"/>
  <c r="BF99"/>
  <c r="T99"/>
  <c r="R99"/>
  <c r="P99"/>
  <c r="BK99"/>
  <c r="J99"/>
  <c r="BE99"/>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0"/>
  <c r="BH90"/>
  <c r="BG90"/>
  <c r="BF90"/>
  <c r="T90"/>
  <c r="R90"/>
  <c r="P90"/>
  <c r="BK90"/>
  <c r="J90"/>
  <c r="BE90"/>
  <c r="BI88"/>
  <c r="BH88"/>
  <c r="BG88"/>
  <c r="BF88"/>
  <c r="T88"/>
  <c r="R88"/>
  <c r="P88"/>
  <c r="BK88"/>
  <c r="J88"/>
  <c r="BE88"/>
  <c r="BI86"/>
  <c r="BH86"/>
  <c r="BG86"/>
  <c r="BF86"/>
  <c r="T86"/>
  <c r="R86"/>
  <c r="P86"/>
  <c r="BK86"/>
  <c r="J86"/>
  <c r="BE86"/>
  <c r="BI84"/>
  <c r="F34"/>
  <c i="1" r="BD52"/>
  <c i="2" r="BH84"/>
  <c r="F33"/>
  <c i="1" r="BC52"/>
  <c i="2" r="BG84"/>
  <c r="F32"/>
  <c i="1" r="BB52"/>
  <c i="2" r="BF84"/>
  <c r="J31"/>
  <c i="1" r="AW52"/>
  <c i="2" r="F31"/>
  <c i="1" r="BA52"/>
  <c i="2" r="T84"/>
  <c r="T83"/>
  <c r="T82"/>
  <c r="T81"/>
  <c r="R84"/>
  <c r="R83"/>
  <c r="R82"/>
  <c r="R81"/>
  <c r="P84"/>
  <c r="P83"/>
  <c r="P82"/>
  <c r="P81"/>
  <c i="1" r="AU52"/>
  <c i="2" r="BK84"/>
  <c r="BK83"/>
  <c r="J83"/>
  <c r="BK82"/>
  <c r="J82"/>
  <c r="BK81"/>
  <c r="J81"/>
  <c r="J56"/>
  <c r="J27"/>
  <c i="1" r="AG52"/>
  <c i="2" r="J84"/>
  <c r="BE84"/>
  <c r="J30"/>
  <c i="1" r="AV52"/>
  <c i="2" r="F30"/>
  <c i="1" r="AZ52"/>
  <c i="2" r="J58"/>
  <c r="J57"/>
  <c r="F75"/>
  <c r="E73"/>
  <c r="F49"/>
  <c r="E47"/>
  <c r="J36"/>
  <c r="J21"/>
  <c r="E21"/>
  <c r="J77"/>
  <c r="J51"/>
  <c r="J20"/>
  <c r="J18"/>
  <c r="E18"/>
  <c r="F78"/>
  <c r="F52"/>
  <c r="J17"/>
  <c r="J15"/>
  <c r="E15"/>
  <c r="F77"/>
  <c r="F51"/>
  <c r="J14"/>
  <c r="J12"/>
  <c r="J75"/>
  <c r="J49"/>
  <c r="E7"/>
  <c r="E71"/>
  <c r="E45"/>
  <c i="1" r="BD84"/>
  <c r="BC84"/>
  <c r="BB84"/>
  <c r="BA84"/>
  <c r="AZ84"/>
  <c r="AY84"/>
  <c r="AX84"/>
  <c r="AW84"/>
  <c r="AV84"/>
  <c r="AU84"/>
  <c r="AT84"/>
  <c r="AS84"/>
  <c r="AG84"/>
  <c r="BD79"/>
  <c r="BC79"/>
  <c r="BB79"/>
  <c r="BA79"/>
  <c r="AZ79"/>
  <c r="AY79"/>
  <c r="AX79"/>
  <c r="AW79"/>
  <c r="AV79"/>
  <c r="AU79"/>
  <c r="AT79"/>
  <c r="AS79"/>
  <c r="AG79"/>
  <c r="BD76"/>
  <c r="BC76"/>
  <c r="BB76"/>
  <c r="BA76"/>
  <c r="AZ76"/>
  <c r="AY76"/>
  <c r="AX76"/>
  <c r="AW76"/>
  <c r="AV76"/>
  <c r="AU76"/>
  <c r="AT76"/>
  <c r="AS76"/>
  <c r="AG76"/>
  <c r="BD57"/>
  <c r="BC57"/>
  <c r="BB57"/>
  <c r="BA57"/>
  <c r="AZ57"/>
  <c r="AY57"/>
  <c r="AX57"/>
  <c r="AW57"/>
  <c r="AV57"/>
  <c r="AU57"/>
  <c r="AT57"/>
  <c r="AS57"/>
  <c r="AG57"/>
  <c r="BD51"/>
  <c r="W30"/>
  <c r="BC51"/>
  <c r="W29"/>
  <c r="BB51"/>
  <c r="W28"/>
  <c r="BA51"/>
  <c r="W27"/>
  <c r="AZ51"/>
  <c r="W26"/>
  <c r="AY51"/>
  <c r="AX51"/>
  <c r="AW51"/>
  <c r="AK27"/>
  <c r="AV51"/>
  <c r="AK26"/>
  <c r="AU51"/>
  <c r="AT51"/>
  <c r="AS51"/>
  <c r="AG51"/>
  <c r="AK23"/>
  <c r="AT87"/>
  <c r="AN87"/>
  <c r="AT86"/>
  <c r="AN86"/>
  <c r="AT85"/>
  <c r="AN85"/>
  <c r="AN84"/>
  <c r="AT83"/>
  <c r="AN83"/>
  <c r="AT82"/>
  <c r="AN82"/>
  <c r="AT81"/>
  <c r="AN81"/>
  <c r="AT80"/>
  <c r="AN80"/>
  <c r="AN79"/>
  <c r="AT78"/>
  <c r="AN78"/>
  <c r="AT77"/>
  <c r="AN77"/>
  <c r="AN76"/>
  <c r="AT75"/>
  <c r="AN75"/>
  <c r="AT74"/>
  <c r="AN74"/>
  <c r="AT73"/>
  <c r="AN73"/>
  <c r="AT72"/>
  <c r="AN72"/>
  <c r="AT71"/>
  <c r="AN71"/>
  <c r="AT70"/>
  <c r="AN70"/>
  <c r="AT69"/>
  <c r="AN69"/>
  <c r="AT68"/>
  <c r="AN68"/>
  <c r="AT67"/>
  <c r="AN67"/>
  <c r="AT66"/>
  <c r="AN66"/>
  <c r="AT65"/>
  <c r="AN65"/>
  <c r="AT64"/>
  <c r="AN64"/>
  <c r="AT63"/>
  <c r="AN63"/>
  <c r="AT62"/>
  <c r="AN62"/>
  <c r="AT61"/>
  <c r="AN61"/>
  <c r="AT60"/>
  <c r="AN60"/>
  <c r="AT59"/>
  <c r="AN59"/>
  <c r="AT58"/>
  <c r="AN58"/>
  <c r="AN57"/>
  <c r="AT56"/>
  <c r="AN56"/>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<sst xmlns="http://schemas.openxmlformats.org/spreadsheetml/2006/main">
  <si>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</si>
  <si>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</si>
  <si>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</si>
  <si>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</si>
  <si>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</si>
  <si>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</si>
  <si>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</si>
  <si>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{12cae427-de3a-4ade-bd29-77397130e143}</t>
  </si>
  <si>
    <t>0,01</t>
  </si>
  <si>
    <t>21</t>
  </si>
  <si>
    <t>15</t>
  </si>
  <si>
    <t>REKAPITULACE STAVBY</t>
  </si>
  <si>
    <t xml:space="preserve">v ---  níže se nacházejí doplnkové a pomocné údaje k sestavám  --- v</t>
  </si>
  <si>
    <t>Návod na vyplnění</t>
  </si>
  <si>
    <t>0,001</t>
  </si>
  <si>
    <t>Kód:</t>
  </si>
  <si>
    <t>170009</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</si>
  <si>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</si>
  <si>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</si>
  <si>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Revitalizace centra města Kopřivnice - projektová dokumentace II.</t>
  </si>
  <si>
    <t>KSO:</t>
  </si>
  <si>
    <t/>
  </si>
  <si>
    <t>CC-CZ:</t>
  </si>
  <si>
    <t>Místo:</t>
  </si>
  <si>
    <t xml:space="preserve"> </t>
  </si>
  <si>
    <t>Datum:</t>
  </si>
  <si>
    <t>14. 1. 2019</t>
  </si>
  <si>
    <t>Zadavatel:</t>
  </si>
  <si>
    <t>IČ:</t>
  </si>
  <si>
    <t>Město Kopřivnice</t>
  </si>
  <si>
    <t>DIČ:</t>
  </si>
  <si>
    <t>Uchazeč:</t>
  </si>
  <si>
    <t>Vyplň údaj</t>
  </si>
  <si>
    <t>Projektant:</t>
  </si>
  <si>
    <t>Dopravoprojekt Ostrava a.s.</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</si>
  <si>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</si>
  <si>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</si>
  <si>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</si>
  <si>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</si>
  <si>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</si>
  <si>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</si>
  <si>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</si>
  <si>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</si>
  <si>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</si>
  <si>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</si>
  <si>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</si>
  <si>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</si>
  <si>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</si>
  <si>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</si>
  <si>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</si>
  <si>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</si>
  <si>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</si>
  <si>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</si>
  <si>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</si>
  <si>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</si>
  <si>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</si>
  <si>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</si>
  <si>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</si>
  <si>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</si>
  <si>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</si>
  <si>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</si>
  <si>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</si>
  <si>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</si>
  <si>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</si>
  <si>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</si>
  <si>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</si>
  <si>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</si>
  <si>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</si>
  <si>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</si>
  <si>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</si>
  <si>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</si>
  <si>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</si>
  <si>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</si>
  <si>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</si>
  <si>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</si>
  <si>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</si>
  <si>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</si>
  <si>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000</t>
  </si>
  <si>
    <t>Vedlejší rozpočtové náklady</t>
  </si>
  <si>
    <t>STA</t>
  </si>
  <si>
    <t>1</t>
  </si>
  <si>
    <t>{251e827c-7dd8-42b7-b93c-2ce68c9d392f}</t>
  </si>
  <si>
    <t>2</t>
  </si>
  <si>
    <t>SO 001</t>
  </si>
  <si>
    <t>Příprava území</t>
  </si>
  <si>
    <t>{af023093-d801-40c2-be03-2b15db6f6e68}</t>
  </si>
  <si>
    <t>SO 002</t>
  </si>
  <si>
    <t>Odstranění zatrubnění Kopřivničky</t>
  </si>
  <si>
    <t>{d0080b36-23c7-475d-9a7a-40dc82e37deb}</t>
  </si>
  <si>
    <t>SO 003</t>
  </si>
  <si>
    <t>Odstranění mostu pod parkovištěm</t>
  </si>
  <si>
    <t>{85cccdf5-489a-436c-a4a0-dcf2394eab96}</t>
  </si>
  <si>
    <t>SO 004</t>
  </si>
  <si>
    <t>Odstranění fontány</t>
  </si>
  <si>
    <t>{6558c7d9-7785-4c12-abaf-92b190df48ba}</t>
  </si>
  <si>
    <t>SO 101</t>
  </si>
  <si>
    <t>Místní komunikace a parkoviště</t>
  </si>
  <si>
    <t>{90c6dad9-e06d-4be2-9cb5-ec9e73cc32b7}</t>
  </si>
  <si>
    <t>101a</t>
  </si>
  <si>
    <t>část komunikace</t>
  </si>
  <si>
    <t>Soupis</t>
  </si>
  <si>
    <t>{73614420-99cd-4510-9117-013c739739e1}</t>
  </si>
  <si>
    <t>101b</t>
  </si>
  <si>
    <t>část kontejnerové stání</t>
  </si>
  <si>
    <t>{56d03a62-65eb-4145-abbd-5018ba281147}</t>
  </si>
  <si>
    <t>101c</t>
  </si>
  <si>
    <t>část dopravní značení</t>
  </si>
  <si>
    <t>{fc3ac1d2-8a16-416a-88a7-ccf789097f03}</t>
  </si>
  <si>
    <t>SO 102</t>
  </si>
  <si>
    <t>Zpevněné plochy</t>
  </si>
  <si>
    <t>{e0936c88-19ab-481d-93b9-2f36867768e8}</t>
  </si>
  <si>
    <t>SO 201</t>
  </si>
  <si>
    <t>Zatrubnění Kopřivničky</t>
  </si>
  <si>
    <t>{7ace2ba3-591a-481f-938e-aba23452af28}</t>
  </si>
  <si>
    <t>SO 301</t>
  </si>
  <si>
    <t>Odvodnění parkoviště</t>
  </si>
  <si>
    <t>{277df8d8-f0e4-4754-b6e9-e884fe8fe904}</t>
  </si>
  <si>
    <t>SO 302</t>
  </si>
  <si>
    <t>Odvodnění zpevněných ploch</t>
  </si>
  <si>
    <t>{1c4c3e0d-35cd-4b4f-b367-0aee8099e0bc}</t>
  </si>
  <si>
    <t>SO 303</t>
  </si>
  <si>
    <t>Úpravy jednotné kanalizace DN500</t>
  </si>
  <si>
    <t>{cb67e7f4-bf2b-425d-b08d-a700ef7d8a31}</t>
  </si>
  <si>
    <t>SO 304</t>
  </si>
  <si>
    <t>Přípojka kanalizace k fontáně</t>
  </si>
  <si>
    <t>{5a438d5a-ed9a-409a-a698-1ec44aeef53d}</t>
  </si>
  <si>
    <t>SO 351</t>
  </si>
  <si>
    <t>Přeložka vodovodu</t>
  </si>
  <si>
    <t>{e14370a2-b853-4248-ab5d-f7a779585fbe}</t>
  </si>
  <si>
    <t>SO 352</t>
  </si>
  <si>
    <t>Přípojka vodovodu k fontáně</t>
  </si>
  <si>
    <t>{4429e435-3eda-4f93-b63a-8f0188e54462}</t>
  </si>
  <si>
    <t>SO 353</t>
  </si>
  <si>
    <t>Přípojka vodovodu k závlahovému systému</t>
  </si>
  <si>
    <t>{8c920220-113d-4895-a54c-001f78589fe8}</t>
  </si>
  <si>
    <t>SO 361</t>
  </si>
  <si>
    <t>Závlahový systém</t>
  </si>
  <si>
    <t>{5a694442-57f3-4de0-9977-a699d1595d5f}</t>
  </si>
  <si>
    <t>SO 441</t>
  </si>
  <si>
    <t>Rozvody NN</t>
  </si>
  <si>
    <t>{ebe8b0e2-5f2c-47e1-a23f-c8268129a806}</t>
  </si>
  <si>
    <t>SO 451</t>
  </si>
  <si>
    <t>Veřejné osvětlení</t>
  </si>
  <si>
    <t>{6d1f932d-d814-426f-95ad-90490a6cd1a4}</t>
  </si>
  <si>
    <t>SO 471</t>
  </si>
  <si>
    <t>Ozvučení náměstí</t>
  </si>
  <si>
    <t>{9301c015-ed4a-4575-a73c-e6913e4511c2}</t>
  </si>
  <si>
    <t>SO 472</t>
  </si>
  <si>
    <t>Slaboproudé rozvody</t>
  </si>
  <si>
    <t>{1730c7e4-c772-4475-9a7b-ee0726d729c9}</t>
  </si>
  <si>
    <t>SO 801</t>
  </si>
  <si>
    <t>Vegetační a sadové úpravy</t>
  </si>
  <si>
    <t>{e2a3f966-c8ea-4093-aea5-c2ac91c33e4c}</t>
  </si>
  <si>
    <t>SO 901</t>
  </si>
  <si>
    <t>Přístřešek</t>
  </si>
  <si>
    <t>{a6d30b76-3287-4533-b47f-70bf5d50cf9a}</t>
  </si>
  <si>
    <t>###NOINSERT###</t>
  </si>
  <si>
    <t>SO901_1</t>
  </si>
  <si>
    <t>Část elektroinstalace</t>
  </si>
  <si>
    <t>{8782d503-e389-43fc-b1af-994592a98ea1}</t>
  </si>
  <si>
    <t>SO 902</t>
  </si>
  <si>
    <t>Prosklený pavilón</t>
  </si>
  <si>
    <t>{a044da7e-2a8a-4d6b-b841-fe9519151c2e}</t>
  </si>
  <si>
    <t>SO 902_1</t>
  </si>
  <si>
    <t>Prosklený pavilon - dešťová kanalizace</t>
  </si>
  <si>
    <t>{8c4e1362-bb2b-4837-8023-b362cdf33741}</t>
  </si>
  <si>
    <t>SO 902_2</t>
  </si>
  <si>
    <t>{68c1d668-05f1-40ea-8ba1-e53f0119a636}</t>
  </si>
  <si>
    <t>SO 903</t>
  </si>
  <si>
    <t>Pergola</t>
  </si>
  <si>
    <t>{439a35f8-d4bc-431b-b6ac-25667164e13b}</t>
  </si>
  <si>
    <t>SO 904</t>
  </si>
  <si>
    <t>Fontána</t>
  </si>
  <si>
    <t>{05ceb8d2-2709-4d84-863e-7fd179b11e2f}</t>
  </si>
  <si>
    <t>SO 904_1</t>
  </si>
  <si>
    <t>Stavební část</t>
  </si>
  <si>
    <t>{fde366a2-92ca-4200-a815-14e45622fcdb}</t>
  </si>
  <si>
    <t>SO 905</t>
  </si>
  <si>
    <t>Mobiliář</t>
  </si>
  <si>
    <t>{d6b5fb2a-3477-4df0-9abb-8a8c8e9faf76}</t>
  </si>
  <si>
    <t>1) Krycí list soupisu</t>
  </si>
  <si>
    <t>2) Rekapitulace</t>
  </si>
  <si>
    <t>3) Soupis prací</t>
  </si>
  <si>
    <t>Zpět na list:</t>
  </si>
  <si>
    <t>Rekapitulace stavby</t>
  </si>
  <si>
    <t>KRYCÍ LIST SOUPISU</t>
  </si>
  <si>
    <t>Objekt:</t>
  </si>
  <si>
    <t>SO 000 - Vedlejší rozpočtové náklady</t>
  </si>
  <si>
    <t>Cenová soustava ÚRS</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</si>
  <si>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</si>
  <si>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</si>
  <si>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</si>
  <si>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</si>
  <si>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</si>
  <si>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</si>
  <si>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</si>
  <si>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</si>
  <si>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</si>
  <si>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</si>
  <si>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</si>
  <si>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</si>
  <si>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</si>
  <si>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</si>
  <si>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</si>
  <si>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</si>
  <si>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</si>
  <si>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</si>
  <si>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</si>
  <si>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</si>
  <si>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</si>
  <si>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</si>
  <si>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</si>
  <si>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</si>
  <si>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</si>
  <si>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5</t>
  </si>
  <si>
    <t>ROZPOCET</t>
  </si>
  <si>
    <t>VRN1</t>
  </si>
  <si>
    <t>Průzkumné, geodetické a projektové práce</t>
  </si>
  <si>
    <t>K</t>
  </si>
  <si>
    <t>011514000</t>
  </si>
  <si>
    <t>Stavebně-statický průzkum</t>
  </si>
  <si>
    <t>kompl.</t>
  </si>
  <si>
    <t>CS ÚRS 2018 01</t>
  </si>
  <si>
    <t>1024</t>
  </si>
  <si>
    <t>-1785019595</t>
  </si>
  <si>
    <t>P</t>
  </si>
  <si>
    <t xml:space="preserve">Poznámka k položce:
Monitoring vlivu stavby na objekty - bude vyhotovena pasportizace nemovitosti, včetně vyhotovení fotodokumentace. Pasportizace bude provedena před zahájením stavby a po ukončení stavby - množství 2x.
</t>
  </si>
  <si>
    <t>3</t>
  </si>
  <si>
    <t>011603000</t>
  </si>
  <si>
    <t>Diagnostika komunikace</t>
  </si>
  <si>
    <t>313121055</t>
  </si>
  <si>
    <t>Poznámka k položce:
Diagnostika vozovky na ul. Československé armády</t>
  </si>
  <si>
    <t>4</t>
  </si>
  <si>
    <t>012002000</t>
  </si>
  <si>
    <t>Geodetické práce</t>
  </si>
  <si>
    <t>-955234918</t>
  </si>
  <si>
    <t>Poznámka k položce:
Vyhotovení zaměření skutečného provedení stavby</t>
  </si>
  <si>
    <t>012103000</t>
  </si>
  <si>
    <t>Geodetické práce před výstavbou</t>
  </si>
  <si>
    <t>-183372412</t>
  </si>
  <si>
    <t xml:space="preserve">Poznámka k položce:
Náklady na vytýčení všech sítí technického vybavení na staveništi před zahájením stavebních prací  vč. kopaných sond. Zhotovitel v případě potřeby zajistí aktualizaci vyjádření majitelů všech stávajících sítí technického vybavení a následně zajistí jejich vytýčení na staveništi u jednotlivých správců a majitelů, včetně kopaných sond realizovaných v dostatečném časovém předstihu za účelem ověření hloubky a polohy podz. sítí při realizaci - sondy mimo kontrolní a montážní jámy</t>
  </si>
  <si>
    <t>6</t>
  </si>
  <si>
    <t>012203000</t>
  </si>
  <si>
    <t>Geodetické práce při provádění stavby</t>
  </si>
  <si>
    <t>793930732</t>
  </si>
  <si>
    <t>Poznámka k položce:
měření po dobu stavby</t>
  </si>
  <si>
    <t>7</t>
  </si>
  <si>
    <t>012303000</t>
  </si>
  <si>
    <t>Geodetické práce po výstavbě</t>
  </si>
  <si>
    <t>-1733679112</t>
  </si>
  <si>
    <t>Poznámka k položce:
zhotovení geometrického plánu</t>
  </si>
  <si>
    <t>9</t>
  </si>
  <si>
    <t>013203000R</t>
  </si>
  <si>
    <t>Výrobní a realizační dokumentace stavby</t>
  </si>
  <si>
    <t>-1571558958</t>
  </si>
  <si>
    <t xml:space="preserve">Poznámka k položce:
Výrobní dokumentace stavby a vypracování RDS mimo objektů SO 001, SO 002, SO 003, SO 004, SO 361, SO 801, SO 901 (stavební část), SO 902 (stavební část), SO 903, SO 904
</t>
  </si>
  <si>
    <t>10</t>
  </si>
  <si>
    <t>013254000</t>
  </si>
  <si>
    <t>Dokumentace skutečného provedení stavby</t>
  </si>
  <si>
    <t>-621932646</t>
  </si>
  <si>
    <t>11</t>
  </si>
  <si>
    <t>013294000</t>
  </si>
  <si>
    <t>Ostatní dokumentace</t>
  </si>
  <si>
    <t>1736954860</t>
  </si>
  <si>
    <t xml:space="preserve">Poznámka k položce:
"mostní list, 1.HMP"
"Vypracování projektové dokumentace pro postup odkrývání horkovodu" 
"Vypracování povodňových a havarijních plánů" 	
"Zajištění vyřízení požadavků orgánů nutných před započetím stavby a v průběhu stavby" </t>
  </si>
  <si>
    <t>VRN3</t>
  </si>
  <si>
    <t>Zařízení staveniště</t>
  </si>
  <si>
    <t>12</t>
  </si>
  <si>
    <t>031002000</t>
  </si>
  <si>
    <t>Související práce pro zařízení staveniště</t>
  </si>
  <si>
    <t>-1140864732</t>
  </si>
  <si>
    <t>Poznámka k položce:
Vybudování zařízení staveniště - Náklady spojedné s případným vypracováním projektové dokumentace, zřízením přípojek energií k objektům zařízení staveniště, vybudování případných měřících odběrných míst, případná příprava území pro objekty ZS a vlastní vybudování objektů ZS včetně oplocení</t>
  </si>
  <si>
    <t>13</t>
  </si>
  <si>
    <t>032002000</t>
  </si>
  <si>
    <t>Vybavení staveniště</t>
  </si>
  <si>
    <t>846486468</t>
  </si>
  <si>
    <t>Poznámka k položce:
Náklady na vybavení objektů ZS, náklady na energie spotřebované dodavatelem v rámci provozu ZS, náklady na potřebný úklid v prostorách ZS, náklady na nutnou údržbu a opravy na objektech ZS a na přípojkách energií</t>
  </si>
  <si>
    <t>14</t>
  </si>
  <si>
    <t>032403000</t>
  </si>
  <si>
    <t>Provizorní komunikace</t>
  </si>
  <si>
    <t>587094370</t>
  </si>
  <si>
    <t>Poznámka k položce:
Provizorní komunikace v prostoru stavby dle HMG zhotovitele v souladu s POV (příloha A08).</t>
  </si>
  <si>
    <t>032403000R</t>
  </si>
  <si>
    <t>Zajištění bezpečného průchodu chodců přes staveniště</t>
  </si>
  <si>
    <t>-333783228</t>
  </si>
  <si>
    <t xml:space="preserve">Poznámka k položce:
Zajištění bezpečného průchodu chodců přes staveniště
Případné provizorní lávky a zábrany  - montáž, údržba, demontáž</t>
  </si>
  <si>
    <t>16</t>
  </si>
  <si>
    <t>034103000</t>
  </si>
  <si>
    <t>Oplocení staveniště</t>
  </si>
  <si>
    <t>-920099875</t>
  </si>
  <si>
    <t>17</t>
  </si>
  <si>
    <t>034403000R</t>
  </si>
  <si>
    <t>Zajištění provozu VO po dobu stavby</t>
  </si>
  <si>
    <t>778208255</t>
  </si>
  <si>
    <t>Poznámka k položce:
Po celou dobu výstavby musí být veřejný prostor kolem stavby nasvětlen.</t>
  </si>
  <si>
    <t>18</t>
  </si>
  <si>
    <t>034503000</t>
  </si>
  <si>
    <t>Informační tabule na staveništi</t>
  </si>
  <si>
    <t>kus</t>
  </si>
  <si>
    <t>-2104665568</t>
  </si>
  <si>
    <t>19</t>
  </si>
  <si>
    <t>039002000</t>
  </si>
  <si>
    <t>Zrušení zařízení staveniště</t>
  </si>
  <si>
    <t>331797830</t>
  </si>
  <si>
    <t>Poznámka k položce:
Odstranění objektů ZS, oplocení včetně přípojek energií a jejich odvoz. Položka zahrnuje i náklady na úpravu povrchů po odstranění staveniště a úklid ploch, na kterých bylo ZS provozováno</t>
  </si>
  <si>
    <t>20</t>
  </si>
  <si>
    <t>091704000R</t>
  </si>
  <si>
    <t>Náklady na údržbu komunikací</t>
  </si>
  <si>
    <t>1881272275</t>
  </si>
  <si>
    <t>Poznámka k položce:
Zajištění čištění komunikací po celou dobu realizace stavby v prostoru stavby.</t>
  </si>
  <si>
    <t>R008</t>
  </si>
  <si>
    <t>Publicita - pamětní deska</t>
  </si>
  <si>
    <t>-682448904</t>
  </si>
  <si>
    <t>Poznámka k položce:
pamětní deska</t>
  </si>
  <si>
    <t>VRN4</t>
  </si>
  <si>
    <t>Inženýrská činnost</t>
  </si>
  <si>
    <t>22</t>
  </si>
  <si>
    <t>04190300R</t>
  </si>
  <si>
    <t>Geotechnický dozor</t>
  </si>
  <si>
    <t>-449843904</t>
  </si>
  <si>
    <t>Poznámka k položce:
Zhotovitel zajistí odpovědného geotechnika po dobu realizace stavby. Geotechnik vyhodnocuje vytěžené zeminy, rovněž zpracovává návrhy, v případě potřeby, na konkrétní operativní opatření. Účast na staveništi činí min. 1 hod. týdně po celou dobu realizace stavby.</t>
  </si>
  <si>
    <t>23</t>
  </si>
  <si>
    <t>043002000</t>
  </si>
  <si>
    <t>Zkoušky a ostatní měření</t>
  </si>
  <si>
    <t>-1490339234</t>
  </si>
  <si>
    <t xml:space="preserve">Poznámka k položce:
"Zkoušení materiálů nezávislou zkušebnou" 
"Zkoušení materiálů zkušebnou zhotovitele"
Zkoušky v souladu s TKP vydaných Ministerstvem dopravy, např.:
Zkoušky materiálů - laboratorní rozbor + zatřídění zemin, příp. materiálu podkladních vrstev, který by se dal zpětně použít do k-ce zpevněných ploch, zkušební vzorky materiálů (výroba min.  3 vzorků litého betonu vč.protokolu ze zkušební laboratoře)
</t>
  </si>
  <si>
    <t>24</t>
  </si>
  <si>
    <t>043194000</t>
  </si>
  <si>
    <t>Ostatní zkoušky</t>
  </si>
  <si>
    <t>-2106117154</t>
  </si>
  <si>
    <t>Poznámka k položce:
"Zkoušení konstrukcí a prací zkušebnou zhotovitele"
"Zkoušení konstrukcí a prací nezávislou zkušebnou" 
Zkoušky v souladu s TKP vydaných Ministerstvem dopravy, např.:
zkoušky pevnosti betonů, zkoušky únosnosti pláně, konstrukčních vrstev</t>
  </si>
  <si>
    <t>25</t>
  </si>
  <si>
    <t>049103000</t>
  </si>
  <si>
    <t>Náklady vzniklé v souvislosti s realizací stavby</t>
  </si>
  <si>
    <t>-1710292715</t>
  </si>
  <si>
    <t xml:space="preserve">Poznámka k položce:
"Zajištění vydání stanovení trvalého dopravního značení"
"Zajištění vydání stanovení přechodného dopravního značení a vyjádření rozhodnutí o uzavírce"
"Zajištění dokladů nezbytných k vydání kolaudačního souhlasu" </t>
  </si>
  <si>
    <t>VRN9</t>
  </si>
  <si>
    <t>Ostatní náklady</t>
  </si>
  <si>
    <t>28</t>
  </si>
  <si>
    <t>091002R</t>
  </si>
  <si>
    <t>Ochrana inženýrských sítí po dobu výstavby</t>
  </si>
  <si>
    <t>50300619</t>
  </si>
  <si>
    <t>Poznámka k položce:
Ochrana všech inženýrských sítí dotčených stavbou, které nejsou překládany nebo chráněny v rámci jednotlivých SO.</t>
  </si>
  <si>
    <t>29</t>
  </si>
  <si>
    <t>09100R</t>
  </si>
  <si>
    <t>Ochrana obnaženého potrubí horkovodu</t>
  </si>
  <si>
    <t>478746496</t>
  </si>
  <si>
    <t>Poznámka k položce:
vč. Ochrany obnaženého potrubí horkovodu</t>
  </si>
  <si>
    <t>30</t>
  </si>
  <si>
    <t>091504000</t>
  </si>
  <si>
    <t>Náklady související s publikační činností</t>
  </si>
  <si>
    <t>1254222330</t>
  </si>
  <si>
    <t>Poznámka k položce:
Fotodokumentace stavby</t>
  </si>
  <si>
    <t>31</t>
  </si>
  <si>
    <t>092002000</t>
  </si>
  <si>
    <t>Ostatní náklady související s provozem</t>
  </si>
  <si>
    <t>1240802884</t>
  </si>
  <si>
    <t>Poznámka k položce:
Údržba provedených prací po dobu stavby</t>
  </si>
  <si>
    <t>32</t>
  </si>
  <si>
    <t>092002000R</t>
  </si>
  <si>
    <t>Dopravně inženýrská opatření</t>
  </si>
  <si>
    <t>1682132852</t>
  </si>
  <si>
    <t>Poznámka k položce:
POV - dopravně inženýrská opatření během stavby dle přílohy A08</t>
  </si>
  <si>
    <t>SO 001 - Příprava území</t>
  </si>
  <si>
    <t>HSV - Práce a dodávky HSV</t>
  </si>
  <si>
    <t xml:space="preserve">    1 - Zemní práce</t>
  </si>
  <si>
    <t xml:space="preserve">    2 - Zakládání</t>
  </si>
  <si>
    <t xml:space="preserve">    9 - Ostatní konstrukce a práce, bourání</t>
  </si>
  <si>
    <t xml:space="preserve">    997 - Přesun sutě</t>
  </si>
  <si>
    <t>PSV - PSV</t>
  </si>
  <si>
    <t xml:space="preserve">    733 - Ústřední vytápění - rozvodné potrubí</t>
  </si>
  <si>
    <t>HSV</t>
  </si>
  <si>
    <t>Práce a dodávky HSV</t>
  </si>
  <si>
    <t>Zemní práce</t>
  </si>
  <si>
    <t>111201101</t>
  </si>
  <si>
    <t>Odstranění křovin a stromů průměru kmene do 100 mm i s kořeny z celkové plochy do 1000 m2</t>
  </si>
  <si>
    <t>m2</t>
  </si>
  <si>
    <t>484654563</t>
  </si>
  <si>
    <t>Poznámka k položce:
viz H02 Inventarizace kácené zeleně, mýcená plocha=273m2, plus průměr kmene do 10cm=9ks</t>
  </si>
  <si>
    <t>111251111</t>
  </si>
  <si>
    <t>Drcení ořezaných větví D do 100 mm s odvozem do 20 km</t>
  </si>
  <si>
    <t>m3</t>
  </si>
  <si>
    <t>1735996541</t>
  </si>
  <si>
    <t>PSC</t>
  </si>
  <si>
    <t xml:space="preserve">Poznámka k souboru cen:_x000d_
1. V cenách jsou započteny i náklady na naložení na dopravní prostředek, odvoz dřevní drtě do 20 km a se složením. 2. V cenách nejsou započteny náklady na uložení drti na skládku. 3. Měří se objem nadrcené hmoty. </t>
  </si>
  <si>
    <t>111301111</t>
  </si>
  <si>
    <t>Sejmutí drnu tl do 100 mm s přemístěním do 50 m nebo naložením na dopravní prostředek</t>
  </si>
  <si>
    <t>-1082359974</t>
  </si>
  <si>
    <t>Poznámka k položce:
planimetrováno programem Microstation z přílohy SO 001</t>
  </si>
  <si>
    <t>112101101</t>
  </si>
  <si>
    <t>Kácení stromů listnatých D kmene do 300 mm</t>
  </si>
  <si>
    <t>886159214</t>
  </si>
  <si>
    <t>Poznámka k položce:
viz H02 Inventarizace kácené zeleně</t>
  </si>
  <si>
    <t>112101121</t>
  </si>
  <si>
    <t>Kácení stromů jehličnatých D kmene do 300 mm</t>
  </si>
  <si>
    <t>1588215111</t>
  </si>
  <si>
    <t>112101122</t>
  </si>
  <si>
    <t>Kácení stromů jehličnatých D kmene do 500 mm</t>
  </si>
  <si>
    <t>-1507089364</t>
  </si>
  <si>
    <t xml:space="preserve">Poznámka k souboru cen:_x000d_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</si>
  <si>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Poznámka k položce:
viz H02 Inventarizace kácené zeleně, č. 12, 16, 17, 18, 20</t>
  </si>
  <si>
    <t>112201101</t>
  </si>
  <si>
    <t>Odstranění pařezů D do 300 mm</t>
  </si>
  <si>
    <t>-1447033923</t>
  </si>
  <si>
    <t>Poznámka k položce:
viz H02 Inventarizace kácené zeleně, 25+8</t>
  </si>
  <si>
    <t>8</t>
  </si>
  <si>
    <t>112201102</t>
  </si>
  <si>
    <t>Odstranění pařezů D do 500 mm</t>
  </si>
  <si>
    <t>-924212731</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</si>
  <si>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</si>
  <si>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113106121</t>
  </si>
  <si>
    <t>Rozebrání dlažeb komunikací pro pěší z betonových nebo kamenných dlaždic</t>
  </si>
  <si>
    <t>647260184</t>
  </si>
  <si>
    <t>Poznámka k položce:
odstranění krytu dlážděných pochůzích ploch, planimetrováno programem Microstation z přílohy SO 001,
bude uloženo na vybrané místo investorem</t>
  </si>
  <si>
    <t>113106123</t>
  </si>
  <si>
    <t>Rozebrání dlažeb komunikací pro pěší ze zámkových dlaždic</t>
  </si>
  <si>
    <t>1830488537</t>
  </si>
  <si>
    <t>Poznámka k položce:
odstranění krytu dlážděných pochůzích ploch, planimetrováno programem Microstation z přílohy SO 001,
bude uloženo na vybranné místo investorem</t>
  </si>
  <si>
    <t>113107222</t>
  </si>
  <si>
    <t>Odstranění podkladu z kameniva drceného tl 200 mm strojně pl přes 200 m2</t>
  </si>
  <si>
    <t>1636265636</t>
  </si>
  <si>
    <t>Poznámka k položce:
podklad ploch živičných pochůzích, planimetrováno programem Microstation z přílohy SO 001</t>
  </si>
  <si>
    <t>VV</t>
  </si>
  <si>
    <t>1,2*5542+243,771</t>
  </si>
  <si>
    <t>113107223</t>
  </si>
  <si>
    <t>Odstranění podkladu pl přes 200 m2 z kameniva drceného tl 300 mm</t>
  </si>
  <si>
    <t>-1909517727</t>
  </si>
  <si>
    <t>Poznámka k položce:
podklad ploch dlážděných betonových a dlážděných žulových, planimetrováno programem Microstation z přílohy SO 001
1,2*(113106123+113106121)=1,2*(1179+106)</t>
  </si>
  <si>
    <t>113107225</t>
  </si>
  <si>
    <t>Odstranění podkladu z kameniva drceného tl 500 mm strojně pl přes 200 m2</t>
  </si>
  <si>
    <t>-872733713</t>
  </si>
  <si>
    <t>Poznámka k položce:
podklad ploch živičných pojížděných, planimetrováno programem Microstation z přílohy SO 001, 1,2*113154364= 1,2*1210</t>
  </si>
  <si>
    <t>113107232</t>
  </si>
  <si>
    <t>Odstranění podkladu z betonu prostého tl 300 mm strojně pl přes 200 m2</t>
  </si>
  <si>
    <t>484245430</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</si>
  <si>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</si>
  <si>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Poznámka k položce:
podklad asfaltových pochůzích ploch, planimetrováno programem Microstation z přílohy SO 001, 1,1*(113107242)+podesty schodště u wc)</t>
  </si>
  <si>
    <t>"plochy živičné pochůzí" 5542</t>
  </si>
  <si>
    <t>"podesty schodišť" 10</t>
  </si>
  <si>
    <t>Součet</t>
  </si>
  <si>
    <t>113107242</t>
  </si>
  <si>
    <t>Odstranění podkladu pl přes 200 m2 živičných tl 100 mm</t>
  </si>
  <si>
    <t>398508941</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</si>
  <si>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</si>
  <si>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 xml:space="preserve">Poznámka k položce:
odstranění pochůzího živičného krytu tl. 80mm,  planimetrováno programem Microstation z přílohy SO 001, úseky a plochy viz. výkres 02 situace objektu SO001</t>
  </si>
  <si>
    <t>5542+121,886</t>
  </si>
  <si>
    <t>113154364</t>
  </si>
  <si>
    <t>Frézování živičného krytu tl 100 mm pruh š 2 m pl do 10000 m2 s překážkami v trase</t>
  </si>
  <si>
    <t>482601510</t>
  </si>
  <si>
    <t>Poznámka k položce:
frézování stávající vozovky, planimetrováno programem Microstation z přílohy SO 001,
úseky a plochy viz. výkres 02 situace objektu SO001</t>
  </si>
  <si>
    <t>113202111</t>
  </si>
  <si>
    <t>Vytrhání obrub krajníků obrubníků stojatých</t>
  </si>
  <si>
    <t>m</t>
  </si>
  <si>
    <t>1920805395</t>
  </si>
  <si>
    <t>Poznámka k položce:
změřeno programem Microstation z přílohy SO 001</t>
  </si>
  <si>
    <t>65</t>
  </si>
  <si>
    <t>122101101</t>
  </si>
  <si>
    <t>Odkopávky a prokopávky nezapažené v hornině tř. 1 a 2 objem do 100 m3</t>
  </si>
  <si>
    <t>937582399</t>
  </si>
  <si>
    <t>Poznámka k položce:
- odkopávky rubu zídek při jejich demolici, odvoz součástí SO102</t>
  </si>
  <si>
    <t>0,5*1,2*139</t>
  </si>
  <si>
    <t>122201109</t>
  </si>
  <si>
    <t>Příplatek za lepivost u odkopávek v hornině tř. 1 až 3</t>
  </si>
  <si>
    <t>915494894</t>
  </si>
  <si>
    <t>83,4*0,5 'Přepočtené koeficientem množství</t>
  </si>
  <si>
    <t>122201402</t>
  </si>
  <si>
    <t>Vykopávky v zemníku na suchu v hornině tř. 3 objem do 1000 m3</t>
  </si>
  <si>
    <t>-550805289</t>
  </si>
  <si>
    <t>Poznámka k položce:
pro zásyp po demolici teplovodu</t>
  </si>
  <si>
    <t>2,4*(154+21+62)+0,7*(154+21+62)</t>
  </si>
  <si>
    <t>M</t>
  </si>
  <si>
    <t>583R</t>
  </si>
  <si>
    <t>zemina vhodná, zásyp po demolici teplovodu</t>
  </si>
  <si>
    <t>t</t>
  </si>
  <si>
    <t>2019876976</t>
  </si>
  <si>
    <t>Poznámka k položce:
50% nákup materiálu, 50% zpětné použítí z výkopu z obj. SO201</t>
  </si>
  <si>
    <t>1,9*(2,4*(154+21+62)+0,7*(154+21+62))</t>
  </si>
  <si>
    <t>1395,93*0,5 'Přepočtené koeficientem množství</t>
  </si>
  <si>
    <t>64</t>
  </si>
  <si>
    <t>132201202</t>
  </si>
  <si>
    <t>Hloubení rýh š do 2000 mm v hornině tř. 3 objemu do 1000 m3</t>
  </si>
  <si>
    <t>636811376</t>
  </si>
  <si>
    <t>"odkopávky při demolici teplovodu" 2,4*(154+21+62)</t>
  </si>
  <si>
    <t>162301401</t>
  </si>
  <si>
    <t>Vodorovné přemístění větví stromů listnatých do 5 km D kmene do 300 mm</t>
  </si>
  <si>
    <t>959092720</t>
  </si>
  <si>
    <t>Poznámka k položce:
viz pol. 112101101</t>
  </si>
  <si>
    <t>162301405</t>
  </si>
  <si>
    <t>Vodorovné přemístění větví stromů jehličnatých do 5 km D kmene do 300 mm</t>
  </si>
  <si>
    <t>-1673954353</t>
  </si>
  <si>
    <t>Poznámka k položce:
viz pol. 112101121</t>
  </si>
  <si>
    <t>162301406</t>
  </si>
  <si>
    <t>Vodorovné přemístění větví stromů jehličnatých do 5 km D kmene do 500 mm</t>
  </si>
  <si>
    <t>-10777385</t>
  </si>
  <si>
    <t xml:space="preserve">Poznámka k souboru cen:_x000d_
1. Průměr kmene i pařezu se měří v místě řezu. 2. Měrná jednotka je 1 strom. </t>
  </si>
  <si>
    <t>Poznámka k položce:
viz pol. 112101122</t>
  </si>
  <si>
    <t>162301411</t>
  </si>
  <si>
    <t>Vodorovné přemístění kmenů stromů listnatých do 5 km D kmene do 300 mm</t>
  </si>
  <si>
    <t>-1015632490</t>
  </si>
  <si>
    <t>26</t>
  </si>
  <si>
    <t>162301415</t>
  </si>
  <si>
    <t>Vodorovné přemístění kmenů stromů jehličnatých do 5 km D kmene do 300 mm</t>
  </si>
  <si>
    <t>-1485889220</t>
  </si>
  <si>
    <t>27</t>
  </si>
  <si>
    <t>162301416</t>
  </si>
  <si>
    <t>Vodorovné přemístění kmenů stromů jehličnatých do 5 km D kmene do 500 mm</t>
  </si>
  <si>
    <t>-2136674352</t>
  </si>
  <si>
    <t>162301421</t>
  </si>
  <si>
    <t>Vodorovné přemístění pařezů do 5 km D do 300 mm</t>
  </si>
  <si>
    <t>-482678833</t>
  </si>
  <si>
    <t>Poznámka k položce:
viz pol. 112101101+112101121</t>
  </si>
  <si>
    <t>162301501</t>
  </si>
  <si>
    <t>Vodorovné přemístění křovin do 5 km D kmene do 100 mm</t>
  </si>
  <si>
    <t>1195121681</t>
  </si>
  <si>
    <t>Poznámka k položce:
viz pol.č.111201101</t>
  </si>
  <si>
    <t>67</t>
  </si>
  <si>
    <t>162601102</t>
  </si>
  <si>
    <t>Vodorovné přemístění do 5000 m výkopku/sypaniny z horniny tř. 1 až 4</t>
  </si>
  <si>
    <t>-1999184391</t>
  </si>
  <si>
    <t>Poznámka k položce:
- dovoz zeminy pro zásypy po demolici teplovodu
- odvoz drnu
- odvoz zeminy po demolici teplovodu</t>
  </si>
  <si>
    <t>"odvoz drnu" 6400*0,1</t>
  </si>
  <si>
    <t>"odvoz zeminy po demolici teplovodu" 568,8</t>
  </si>
  <si>
    <t>"dovoz zeminy pro zásypy po demolici teplovodu" 2,4*(154+21+62)+0,7*(154+21+62)</t>
  </si>
  <si>
    <t>171102112</t>
  </si>
  <si>
    <t>Uložení sypaniny z hornin nesoudržných a sypkých do násypů zhutněných mimo aktivní zónu</t>
  </si>
  <si>
    <t>-774994159</t>
  </si>
  <si>
    <t>Poznámka k položce:
zásyp výkopů po demolici teplovodu</t>
  </si>
  <si>
    <t>33</t>
  </si>
  <si>
    <t>184818231</t>
  </si>
  <si>
    <t>Ochrana kmene průměru do 300 mm bedněním výšky do 2 m</t>
  </si>
  <si>
    <t>-964281714</t>
  </si>
  <si>
    <t>Poznámka k položce:
viz Dendrologický průzkum, č. 39</t>
  </si>
  <si>
    <t>34</t>
  </si>
  <si>
    <t>184818232</t>
  </si>
  <si>
    <t>Ochrana kmene průměru přes 300 do 500 mm bedněním výšky do 2 m</t>
  </si>
  <si>
    <t>1159626847</t>
  </si>
  <si>
    <t>Poznámka k položce:
viz Dendrologický průzkum, č. 1, 2, 3, 4, 52</t>
  </si>
  <si>
    <t>35</t>
  </si>
  <si>
    <t>184818233</t>
  </si>
  <si>
    <t>Ochrana kmene průměru přes 500 do 700 mm bedněním výšky do 2 m</t>
  </si>
  <si>
    <t>-501240131</t>
  </si>
  <si>
    <t>Poznámka k položce:
viz Dendrologický průzkum, č.36</t>
  </si>
  <si>
    <t>36</t>
  </si>
  <si>
    <t>184818234</t>
  </si>
  <si>
    <t>Ochrana kmene průměru přes 700 do 900 mm bedněním výšky do 2 m</t>
  </si>
  <si>
    <t>-463490707</t>
  </si>
  <si>
    <t>Poznámka k položce:
viz Dendrologický průzkum, č.5</t>
  </si>
  <si>
    <t>Zakládání</t>
  </si>
  <si>
    <t>37</t>
  </si>
  <si>
    <t>274322511</t>
  </si>
  <si>
    <t>Základové pasy ze ŽB se zvýšenými nároky na prostředí tř. C 25/30</t>
  </si>
  <si>
    <t>-314673826</t>
  </si>
  <si>
    <t>Poznámka k položce:
uslepení rušeného teplovodního kanálu</t>
  </si>
  <si>
    <t>2,1*1*0,3*3</t>
  </si>
  <si>
    <t>38</t>
  </si>
  <si>
    <t>274354111</t>
  </si>
  <si>
    <t>Bednění základových pasů - zřízení</t>
  </si>
  <si>
    <t>-620276195</t>
  </si>
  <si>
    <t>3*(0,3*1*2+2,1*1)</t>
  </si>
  <si>
    <t>39</t>
  </si>
  <si>
    <t>274354211</t>
  </si>
  <si>
    <t>Bednění základových pasů - odstranění</t>
  </si>
  <si>
    <t>-452627115</t>
  </si>
  <si>
    <t>40</t>
  </si>
  <si>
    <t>274361412</t>
  </si>
  <si>
    <t>Výztuž základových pasů, prahů, věnců a ostruh ze svařovaných sítí do 6 kg/m2</t>
  </si>
  <si>
    <t>34217351</t>
  </si>
  <si>
    <t>3*(2*0,9*0,002)</t>
  </si>
  <si>
    <t>Ostatní konstrukce a práce, bourání</t>
  </si>
  <si>
    <t>62</t>
  </si>
  <si>
    <t>919735112</t>
  </si>
  <si>
    <t>Řezání stávajícího živičného krytu hl do 100 mm</t>
  </si>
  <si>
    <t>631092492</t>
  </si>
  <si>
    <t>Poznámka k položce:
Řezání- 19+6+16+10m (na parkovišti), 40+5+40 (před KD při rekonstrukci zatrubnění), celkem= 136m</t>
  </si>
  <si>
    <t>41</t>
  </si>
  <si>
    <t>961043111</t>
  </si>
  <si>
    <t>Bourání základů z betonu proloženého kamenem</t>
  </si>
  <si>
    <t>-2073243561</t>
  </si>
  <si>
    <t xml:space="preserve">Poznámka k položce:
dle TZ SO 001
</t>
  </si>
  <si>
    <t>4*8*0,4*1,2 "žardiniéry stromů"</t>
  </si>
  <si>
    <t>42</t>
  </si>
  <si>
    <t>961055111</t>
  </si>
  <si>
    <t>Bourání základů ze ŽB</t>
  </si>
  <si>
    <t>-1861787348</t>
  </si>
  <si>
    <t>2*0,6*139 "terénní vyrovnávací zídky"</t>
  </si>
  <si>
    <t>4*(12*0,2*1,5+2*4*0,2) "květináče"</t>
  </si>
  <si>
    <t>3*0,5*86 "schodišťové zídky"</t>
  </si>
  <si>
    <t>1,5*1,5*1,5 "základ uličních hodin"</t>
  </si>
  <si>
    <t>0,70*(154+21+62) "demolice teplovodního kanálu"</t>
  </si>
  <si>
    <t>5*0,4*4,4*0,2+5*0,4*6,2*0,2+3*0,4*6,2*0,2+4*0,4*3,3*0,2+2*0,4*5,6*0,2+6*0,4*6,2*0,2+6*1,2*4,5*0,2 "terénní schodiště"</t>
  </si>
  <si>
    <t>43</t>
  </si>
  <si>
    <t>966001212</t>
  </si>
  <si>
    <t>Odstranění lavičky stabilní kotvené šrouby na pevný podklad</t>
  </si>
  <si>
    <t>-596005666</t>
  </si>
  <si>
    <t xml:space="preserve">Poznámka k souboru cen:_x000d_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</si>
  <si>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Poznámka k položce:
- bet kce=12ks
- ocel kce=33ks
odečteno z fotodokumentace, předání správci</t>
  </si>
  <si>
    <t>44</t>
  </si>
  <si>
    <t>966001312</t>
  </si>
  <si>
    <t>Odstranění odpadkového koše přichyceného páskováním nebo šrouby</t>
  </si>
  <si>
    <t>375949694</t>
  </si>
  <si>
    <t xml:space="preserve">Poznámka k souboru cen:_x000d_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</si>
  <si>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Poznámka k položce:
odečteno z fotodokumentace, předání správci</t>
  </si>
  <si>
    <t>45</t>
  </si>
  <si>
    <t>966001411</t>
  </si>
  <si>
    <t>Odstranění stojanu na kola kotveného šrouby</t>
  </si>
  <si>
    <t>191704897</t>
  </si>
  <si>
    <t xml:space="preserve">Poznámka k souboru cen:_x000d_
1. V cenách jsou započteny i náklady na odklizení materiálu na vzdálenost do 20 m nebo naložení na dopravní prostředek. 2. Přemístění vybouraných houpaček na vzdálenost přes 20 m se oceňuje cenami souboru cen 997 22-1 . Vodorovná doprava vybouraných hmot katalogu 822-1 Komunikace pozemní a letiště. </t>
  </si>
  <si>
    <t>46</t>
  </si>
  <si>
    <t>966005111</t>
  </si>
  <si>
    <t>Rozebrání a odstranění silničního zábradlí se sloupky osazenými s betonovými patkami</t>
  </si>
  <si>
    <t>1952124306</t>
  </si>
  <si>
    <t xml:space="preserve">Poznámka k souboru cen:_x000d_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</si>
  <si>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Poznámka k položce:
zábradlí terénních schodišť, odečteno ze zaměření stavby a fotodokumentace, předání správci</t>
  </si>
  <si>
    <t>47</t>
  </si>
  <si>
    <t>966006132</t>
  </si>
  <si>
    <t>Odstranění značek dopravních nebo orientačních se sloupky s betonovými patkami</t>
  </si>
  <si>
    <t>504137530</t>
  </si>
  <si>
    <t>Poznámka k položce:
odečteno z přílohy SO 101, včetně sloupku a základku, předání správci,
vč. 3ks směrníku</t>
  </si>
  <si>
    <t>48</t>
  </si>
  <si>
    <t>966006231R</t>
  </si>
  <si>
    <t>Odstranění uličních hodin</t>
  </si>
  <si>
    <t>181726651</t>
  </si>
  <si>
    <t xml:space="preserve">Poznámka k souboru cen:_x000d_
1. Cena je určena pro odstranění dopravního zrcadla upevněného na sloupku nebo konzole. 2. V ceně nejsou započteny náklady na zásyp jam po sloupku popř. na zazdění otvoru ve zdivu po konzole. 3. Přemístění demontovaného zrcadla a zrcadlové části na vzdálenost přes 20 m se oceňuje cenami souborů cen 997 22-1 Vodorovné přemístění vybouraných hmot. </t>
  </si>
  <si>
    <t>Poznámka k položce:
hodiny předány investorovi k renovaci, v rámci projektu nebudou znovu osazeny</t>
  </si>
  <si>
    <t>49</t>
  </si>
  <si>
    <t>966008222</t>
  </si>
  <si>
    <t>Bourání betonového nebo polymerbetonového odvodňovacího žlabu š přes 200 mm</t>
  </si>
  <si>
    <t>693646616</t>
  </si>
  <si>
    <t xml:space="preserve">Poznámka k souboru cen:_x000d_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</si>
  <si>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Poznámka k položce:
odstranění podélných odvodňovačů, odměřeno programem Microstation z přílohy SO 001</t>
  </si>
  <si>
    <t>50</t>
  </si>
  <si>
    <t>981011111</t>
  </si>
  <si>
    <t>Demolice budov dřevěných jednostranně obitých postupným rozebíráním</t>
  </si>
  <si>
    <t>-1984391916</t>
  </si>
  <si>
    <t xml:space="preserve">Poznámka k souboru cen:_x000d_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</si>
  <si>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Poznámka k položce:
dle TZ SO 001:
- předzahrádka 15,21*6,39*3,4
- mobilní prodejna (předána majiteli) 3,7*2*3</t>
  </si>
  <si>
    <t>51</t>
  </si>
  <si>
    <t>981011716</t>
  </si>
  <si>
    <t>Demolice budov ze železobetonu podíl konstrukcí do 35 % postupným rozebíráním</t>
  </si>
  <si>
    <t>-1024187615</t>
  </si>
  <si>
    <t>Poznámka k položce:
dle TZ SO 001</t>
  </si>
  <si>
    <t>6,11*6,11*2,5+6,11*6,11*2*0,5 "přístřešek"</t>
  </si>
  <si>
    <t>1,38*2,2 "plakátovací plocha"</t>
  </si>
  <si>
    <t>3,22*4,61*3,6 "pergola"</t>
  </si>
  <si>
    <t>997</t>
  </si>
  <si>
    <t>Přesun sutě</t>
  </si>
  <si>
    <t>52</t>
  </si>
  <si>
    <t>997013501</t>
  </si>
  <si>
    <t>Odvoz suti a vybouraných hmot na skládku nebo meziskládku do 1 km se složením</t>
  </si>
  <si>
    <t>1863454229</t>
  </si>
  <si>
    <t>Poznámka k položce:
podkladní vrstvy z kameniva+ frézovaný materiál na pozemek města, materiál bude tříděn při ukládání podle druhu odpadu</t>
  </si>
  <si>
    <t>53</t>
  </si>
  <si>
    <t>997013509</t>
  </si>
  <si>
    <t>Příplatek k odvozu suti a vybouraných hmot na skládku ZKD 1 km přes 1 km</t>
  </si>
  <si>
    <t>1254553308</t>
  </si>
  <si>
    <t>Poznámka k položce:
odvozní vzdálenost 5 km</t>
  </si>
  <si>
    <t>4*6348,301</t>
  </si>
  <si>
    <t>54</t>
  </si>
  <si>
    <t>997221561</t>
  </si>
  <si>
    <t>Vodorovná doprava suti z kusových materiálů do 1 km</t>
  </si>
  <si>
    <t>-1329052897</t>
  </si>
  <si>
    <t>Poznámka k položce:
dlažby+žlaby+obrubníky+podklady z betonu+potrubí</t>
  </si>
  <si>
    <t>55</t>
  </si>
  <si>
    <t>997221569</t>
  </si>
  <si>
    <t>Příplatek ZKD 1 km u vodorovné dopravy suti z kusových materiálů</t>
  </si>
  <si>
    <t>-686138508</t>
  </si>
  <si>
    <t>Poznámka k položce:
vypočítáno automaticky programem Kros</t>
  </si>
  <si>
    <t>4*4200,136</t>
  </si>
  <si>
    <t>56</t>
  </si>
  <si>
    <t>997221815</t>
  </si>
  <si>
    <t>Poplatek za uložení betonového odpadu na skládce (skládkovné)</t>
  </si>
  <si>
    <t>341118158</t>
  </si>
  <si>
    <t>Poznámka k položce:
Bez poplatku, bude uloženo na mezideponii města, kde bude zhotovitelem recyklováno</t>
  </si>
  <si>
    <t>57</t>
  </si>
  <si>
    <t>997221845</t>
  </si>
  <si>
    <t>Poplatek za uložení odpadu z asfaltových povrchů na skládce (skládkovné)</t>
  </si>
  <si>
    <t>-1377628523</t>
  </si>
  <si>
    <t>Poznámka k položce:
Bez poplatku,bude uloženo na mezideponii města, kde bude zhotovitelem recyklováno</t>
  </si>
  <si>
    <t>58</t>
  </si>
  <si>
    <t>997221855</t>
  </si>
  <si>
    <t>Poplatek za uložení odpadu z kameniva na skládce (skládkovné)</t>
  </si>
  <si>
    <t>1825185296</t>
  </si>
  <si>
    <t>Poznámka k položce:
- podkladní vrstvy z kameniva 113107223+113107225+113107223
- zemina po odkopu teplovodu 122101102
- zemina po oddrnování 111301111
Bez poplatku, bude uloženo na mezideponii města, kde bude zhotovitelem recyklováno</t>
  </si>
  <si>
    <t>1,9*(1542*0,3+1210*0,5+6650*0,2+568,8+6400*0,1)</t>
  </si>
  <si>
    <t>PSV</t>
  </si>
  <si>
    <t>733</t>
  </si>
  <si>
    <t>Ústřední vytápění - rozvodné potrubí</t>
  </si>
  <si>
    <t>61</t>
  </si>
  <si>
    <t>733120839</t>
  </si>
  <si>
    <t>Demontáž potrubí ocelového hladkého D 219</t>
  </si>
  <si>
    <t>775947077</t>
  </si>
  <si>
    <t>2*(154+21+62)</t>
  </si>
  <si>
    <t>66</t>
  </si>
  <si>
    <t>73312R</t>
  </si>
  <si>
    <t>Vrácení potrubí ocelového hladkého D 219 do kovošrotu</t>
  </si>
  <si>
    <t>kg</t>
  </si>
  <si>
    <t>1431381914</t>
  </si>
  <si>
    <t>474*33,05</t>
  </si>
  <si>
    <t>dlažba</t>
  </si>
  <si>
    <t>885,75</t>
  </si>
  <si>
    <t>SO 002 - Odstranění zatrubnění Kopřivničky</t>
  </si>
  <si>
    <t>961041211</t>
  </si>
  <si>
    <t>Bourání mostních základů z betonu prostého</t>
  </si>
  <si>
    <t>-1946004372</t>
  </si>
  <si>
    <t xml:space="preserve">Poznámka k souboru cen:_x000d_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</si>
  <si>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"vybourání podkladního betonu pod kamennou dlažbou na dně rámu v proměnné tl. 0,17-0,99 m"</t>
  </si>
  <si>
    <t>1,42"m2"*140,5</t>
  </si>
  <si>
    <t>962051111</t>
  </si>
  <si>
    <t>Bourání mostních zdí a pilířů z ŽB</t>
  </si>
  <si>
    <t>-67632973</t>
  </si>
  <si>
    <t>"vybourání stávajících monolitických čel a části opěrné zdi"</t>
  </si>
  <si>
    <t>"čelo na vtoku" 0,55*18,7"m2"</t>
  </si>
  <si>
    <t>"čelo na výtoku" 0,55*33,4"m2"</t>
  </si>
  <si>
    <t>"část opěrné zdi" 0,25*0,85*8,74</t>
  </si>
  <si>
    <t>"římsa na opěrné zdi"0,45*9,5*0,2</t>
  </si>
  <si>
    <t>963051111</t>
  </si>
  <si>
    <t>Bourání mostní nosné konstrukce z ŽB</t>
  </si>
  <si>
    <t>-318850955</t>
  </si>
  <si>
    <t>"vybourání železobetonové stropní desky rámu"</t>
  </si>
  <si>
    <t>(0,5*4+0,1*0,5*2)*140,5</t>
  </si>
  <si>
    <t>966075141</t>
  </si>
  <si>
    <t>Odstranění kovového zábradlí vcelku</t>
  </si>
  <si>
    <t>1188799272</t>
  </si>
  <si>
    <t>Poznámka k položce:
bude odevzdáno správci</t>
  </si>
  <si>
    <t>8,6+17,7</t>
  </si>
  <si>
    <t>997211511</t>
  </si>
  <si>
    <t>Vodorovná doprava suti po suchu na vzdálenost do 1 km</t>
  </si>
  <si>
    <t>275716716</t>
  </si>
  <si>
    <t xml:space="preserve">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</si>
  <si>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Poznámka k položce:
na pozemek města, materiál bude tříděn při ukládání podle druhu odpadu</t>
  </si>
  <si>
    <t>997211519</t>
  </si>
  <si>
    <t>Příplatek ZKD 1 km u vodorovné dopravy suti</t>
  </si>
  <si>
    <t>1662397136</t>
  </si>
  <si>
    <t>"vzdálenost 5 km"</t>
  </si>
  <si>
    <t>1889,746*4</t>
  </si>
  <si>
    <t>Poplatek za uložení na skládce (skládkovné) stavebního odpadu betonového kód odpadu 170 101</t>
  </si>
  <si>
    <t>1381883533</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</si>
  <si>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</si>
  <si>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"podkladní beton pod dlažbou (2200 kg/m3)"</t>
  </si>
  <si>
    <t>"na dně rámu" 1,42*140,5*2,2</t>
  </si>
  <si>
    <t>"na vtoku a výtoku" (10,2*12,5+10,2*10,7)*0,15*2,2</t>
  </si>
  <si>
    <t>997221825</t>
  </si>
  <si>
    <t>Poplatek za uložení na skládce (skládkovné) stavebního odpadu železobetonového kód odpadu 170 101</t>
  </si>
  <si>
    <t>-760978330</t>
  </si>
  <si>
    <t>"vybouraný železobeton (2400 kg/m3)"</t>
  </si>
  <si>
    <t>(31,367+295,05)*2,4</t>
  </si>
  <si>
    <t>Poplatek za uložení na skládce (skládkovné) zeminy a kameniva kód odpadu 170 504</t>
  </si>
  <si>
    <t>-1596635400</t>
  </si>
  <si>
    <t>"dlažba z lomového kamene (2600 kg/m3)"</t>
  </si>
  <si>
    <t>dlažba*0,25*2,6</t>
  </si>
  <si>
    <t>výkop</t>
  </si>
  <si>
    <t>179,95</t>
  </si>
  <si>
    <t>zásyp1</t>
  </si>
  <si>
    <t>387,5</t>
  </si>
  <si>
    <t>zásyp2</t>
  </si>
  <si>
    <t>152,502</t>
  </si>
  <si>
    <t>SO 003 - Odstranění mostu pod parkovištěm</t>
  </si>
  <si>
    <t>147032992</t>
  </si>
  <si>
    <t xml:space="preserve">Poznámka k souboru cen:_x000d_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</si>
  <si>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131201102</t>
  </si>
  <si>
    <t>Hloubení jam nezapažených v hornině tř. 3 objemu do 1000 m3</t>
  </si>
  <si>
    <t>-1131610167</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</si>
  <si>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</si>
  <si>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"svahovaný výkop do hl. 1,5 m pod úroveň terénu"</t>
  </si>
  <si>
    <t>5,9*30,5</t>
  </si>
  <si>
    <t>131201109</t>
  </si>
  <si>
    <t>Příplatek za lepivost u hloubení jam nezapažených v hornině tř. 3</t>
  </si>
  <si>
    <t>-981690068</t>
  </si>
  <si>
    <t>"předpoklad 50%"</t>
  </si>
  <si>
    <t>0,5*výkop</t>
  </si>
  <si>
    <t>151101301</t>
  </si>
  <si>
    <t>Zřízení rozepření stěn při pažení příložném hl do 4 m</t>
  </si>
  <si>
    <t>28890942</t>
  </si>
  <si>
    <t xml:space="preserve">Poznámka k souboru cen:_x000d_
1. Ceny nelze použít pro oceňování rozepření stěn rýh pro podzemní vedení v hloubce do 8m; toto rozepření je započteno v cenách souboru cen 151 . 0-11 Zřízení pažení a rozepření stěn rýh pro podzemní vedení pro všechny šířky rýhy. </t>
  </si>
  <si>
    <t>"rozepření stěn rozpěrami po odbourání nosné kostrukce"</t>
  </si>
  <si>
    <t>8,0*16</t>
  </si>
  <si>
    <t>162501102</t>
  </si>
  <si>
    <t>Vodorovné přemístění do 3000 m výkopku/sypaniny z horniny tř. 1 až 4</t>
  </si>
  <si>
    <t>-454588800</t>
  </si>
  <si>
    <t>"odvoz vykopané zeminy"</t>
  </si>
  <si>
    <t>"dovoz zásypového materiálu"</t>
  </si>
  <si>
    <t>zásyp1+zásyp2</t>
  </si>
  <si>
    <t>171101103</t>
  </si>
  <si>
    <t>Uložení sypaniny z hornin soudržných do násypů zhutněných do 100 % PS</t>
  </si>
  <si>
    <t>-2135430773</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</si>
  <si>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</si>
  <si>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"zásyp výkopu hutněnou zeminou"</t>
  </si>
  <si>
    <t>12,5*31</t>
  </si>
  <si>
    <t>12220140_R</t>
  </si>
  <si>
    <t>Nákup materiálu tř.3</t>
  </si>
  <si>
    <t>446449270</t>
  </si>
  <si>
    <t>Poznámka k položce:
50% nákup materiálu, 50% z výkopů</t>
  </si>
  <si>
    <t>"nákup zeminy"</t>
  </si>
  <si>
    <t>387,5*0,5 'Přepočtené koeficientem množství</t>
  </si>
  <si>
    <t>174101102</t>
  </si>
  <si>
    <t>Zásyp v uzavřených prostorech sypaninou se zhutněním</t>
  </si>
  <si>
    <t>-1203532000</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</si>
  <si>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</si>
  <si>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prostoru mezi opěrami hutněným zásypovým materiálem (betonový recyklát, štěrkovékamenivo apod.)"</t>
  </si>
  <si>
    <t>72,62*2,1</t>
  </si>
  <si>
    <t>58333690_R</t>
  </si>
  <si>
    <t>kamenivo těžené hrubé frakce 0-125</t>
  </si>
  <si>
    <t>-196641072</t>
  </si>
  <si>
    <t>Poznámka k položce:
50% nákup materiálu, 50% z vhodného odstraněného materiálu obj. SO001</t>
  </si>
  <si>
    <t>zásyp2*1,9</t>
  </si>
  <si>
    <t>289,754*0,5 'Přepočtené koeficientem množství</t>
  </si>
  <si>
    <t>9167300_R</t>
  </si>
  <si>
    <t>Upevňovací konstrukce - ocelový stojan - dodávka, montáž, demontáž</t>
  </si>
  <si>
    <t>-309429822</t>
  </si>
  <si>
    <t xml:space="preserve">"ocelová konstrukce k vyvěšení plynovodu" </t>
  </si>
  <si>
    <t>"vč. PKO, systému zavěšení a podkladních panelů, vč. zpracování VTD"</t>
  </si>
  <si>
    <t>919726124</t>
  </si>
  <si>
    <t>Geotextilie pro ochranu, separaci a filtraci netkaná měrná hmotnost do 800 g/m2</t>
  </si>
  <si>
    <t>95281000</t>
  </si>
  <si>
    <t xml:space="preserve">Poznámka k souboru cen:_x000d_
1. V cenách jsou započteny i náklady na položení a dodání geotextilie včetně přesahů. </t>
  </si>
  <si>
    <t>"zakrytí dna objektu geotextilií"</t>
  </si>
  <si>
    <t>72,62</t>
  </si>
  <si>
    <t>962021112</t>
  </si>
  <si>
    <t>Bourání mostních zdí a pilířů z kamene nebo cihel</t>
  </si>
  <si>
    <t>-1870420289</t>
  </si>
  <si>
    <t>"vybourání stávající zděné vstupní šachy po úroveň dna výkopu"</t>
  </si>
  <si>
    <t>4,1*0,45*1,5</t>
  </si>
  <si>
    <t>"vybourání opěr a vstupní šachty po úroveň dna výkopu, lokálně po úroveň přeložky kanalizace"</t>
  </si>
  <si>
    <t>"opěry" (18,7+19,7)*0,75*0,72+2*1,0*0,75*1,2</t>
  </si>
  <si>
    <t>"šachta" 11,2*0,4*1,5</t>
  </si>
  <si>
    <t>"vybourání železobetonové nosné konstrukce"</t>
  </si>
  <si>
    <t>102,6*0,55</t>
  </si>
  <si>
    <t>976081111</t>
  </si>
  <si>
    <t>Vybourání pozedního madla zazděného</t>
  </si>
  <si>
    <t>-1096066891</t>
  </si>
  <si>
    <t>"likvidace je v režii zhotovitele stavby"</t>
  </si>
  <si>
    <t>0,5*3*2</t>
  </si>
  <si>
    <t>976085411</t>
  </si>
  <si>
    <t>Vybourání kanalizačních rámů včetně poklopů nebo mříží pl přes 0,6 m2</t>
  </si>
  <si>
    <t>13980416</t>
  </si>
  <si>
    <t>977131119</t>
  </si>
  <si>
    <t>Vrty příklepovými vrtáky D do 32 mm do cihelného zdiva nebo prostého betonu</t>
  </si>
  <si>
    <t>2040469189</t>
  </si>
  <si>
    <t>"rozrušení dna pro odvedení vody do podloží, průměr 32 mm, rozteč 1,0 m"</t>
  </si>
  <si>
    <t>0,3*70</t>
  </si>
  <si>
    <t>997013803</t>
  </si>
  <si>
    <t>Poplatek za uložení na skládce (skládkovné) stavebního odpadu cihelného kód odpadu 170 102</t>
  </si>
  <si>
    <t>-73907054</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</si>
  <si>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</si>
  <si>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"vybourané zdivo (1900 kg/m3)"</t>
  </si>
  <si>
    <t>2,768*1,9</t>
  </si>
  <si>
    <t>Poznámka k položce:
Na pozemek města, materiál bude tříděn při ukládání podle druhu odpadu</t>
  </si>
  <si>
    <t>"předpoklad vzdálenosti 5 km"</t>
  </si>
  <si>
    <t>213,022*4</t>
  </si>
  <si>
    <t>(29,256+56,43+3,14*0,075*0,075*6,9)*2,4</t>
  </si>
  <si>
    <t>"zemina"</t>
  </si>
  <si>
    <t>výkop*2,0</t>
  </si>
  <si>
    <t>SO 004 - Odstranění fontány</t>
  </si>
  <si>
    <t xml:space="preserve">    8 - Trubní vedení</t>
  </si>
  <si>
    <t>PSV - Práce a dodávky PSV</t>
  </si>
  <si>
    <t xml:space="preserve">    741 - Elektroinstalace - silnoproud</t>
  </si>
  <si>
    <t>M - Práce a dodávky M</t>
  </si>
  <si>
    <t xml:space="preserve">    21-M - Elektromontáže</t>
  </si>
  <si>
    <t>113107530</t>
  </si>
  <si>
    <t>Odstranění podkladu z betonu prostého tl 100 mm při překopech strojně pl přes 15 m2</t>
  </si>
  <si>
    <t>1961887822</t>
  </si>
  <si>
    <t>Poznámka k položce:
Odstranění betonové přídlažby kolem fontány a uvnitř fontány uložené do betonového lože.</t>
  </si>
  <si>
    <t>113201112</t>
  </si>
  <si>
    <t>Vytrhání obrub silničních ležatých</t>
  </si>
  <si>
    <t>1668896785</t>
  </si>
  <si>
    <t>Poznámka k položce:
Vytrhání obrub po obvodu fontány</t>
  </si>
  <si>
    <t>114203202</t>
  </si>
  <si>
    <t>Očištění lomového kamene nebo betonových tvárnic od malty</t>
  </si>
  <si>
    <t>-1302169326</t>
  </si>
  <si>
    <t>Poznámka k položce:
Odstraněná žulová kostka bude očištěna a odvezena na meziskládku</t>
  </si>
  <si>
    <t>115101201</t>
  </si>
  <si>
    <t>Čerpání vody na dopravní výšku do 10 m průměrný přítok do 500 l/min</t>
  </si>
  <si>
    <t>hod</t>
  </si>
  <si>
    <t>1518914980</t>
  </si>
  <si>
    <t>Poznámka k položce:
Odčerpání vody z akumulační nádrže pro fontánu, celkem 7050l</t>
  </si>
  <si>
    <t>130901123</t>
  </si>
  <si>
    <t>Bourání kcí v hloubených vykopávkách ze zdiva ze ŽB nebo předpjatého ručně</t>
  </si>
  <si>
    <t>317941372</t>
  </si>
  <si>
    <t>Poznámka k položce:
Vybourání betonové konstrukce technického zázemí do hl. 1,5m pod povrchem. Zbytek stěn a dno budou rozrušeny, aby nedocházelo k zadržování vody.
V rámci bourání objektu dojde k odstranění všech armatur.</t>
  </si>
  <si>
    <t>161101151</t>
  </si>
  <si>
    <t>Svislé přemístění výkopku z horniny tř. 5 až 7 hl výkopu do 2,5 m</t>
  </si>
  <si>
    <t>-1925008040</t>
  </si>
  <si>
    <t>162301101</t>
  </si>
  <si>
    <t>Vodorovné přemístění do 500 m výkopku/sypaniny z horniny tř. 1 až 4</t>
  </si>
  <si>
    <t>127053749</t>
  </si>
  <si>
    <t xml:space="preserve">Poznámka k položce:
Vodorová doprava zeminy pro zásyp z meziskládky k místu zásypu. </t>
  </si>
  <si>
    <t>167101101</t>
  </si>
  <si>
    <t>Nakládání výkopku z hornin tř. 1 až 4 do 100 m3</t>
  </si>
  <si>
    <t>-781851887</t>
  </si>
  <si>
    <t>Poznámka k položce:
Naložení zeminy pro zásyp z meziskládky na dopravní prostředek</t>
  </si>
  <si>
    <t>174101101</t>
  </si>
  <si>
    <t>Zásyp jam, šachet rýh nebo kolem objektů sypaninou se zhutněním</t>
  </si>
  <si>
    <t>-270822520</t>
  </si>
  <si>
    <t>Poznámka k položce:
Zásyp jámy po odstranění stěn stávající šachty zázemí fontány. Zásyp bude provedenou vhodnou zeminou z meziskládky (použito v rámci stavby z objektu SO201).</t>
  </si>
  <si>
    <t>Trubní vedení</t>
  </si>
  <si>
    <t>899102211</t>
  </si>
  <si>
    <t>Demontáž poklopů litinových nebo ocelových včetně rámů hmotnosti přes 50 do 100 kg</t>
  </si>
  <si>
    <t>1789742438</t>
  </si>
  <si>
    <t xml:space="preserve">Poznámka k položce:
Odstranění poklopů, vč. rámu umožňujících přístup do technického zázemí fontány
Vč. odvozu na skládku
</t>
  </si>
  <si>
    <t>969011121R</t>
  </si>
  <si>
    <t>Vybourání vodovodního nebo plynového vedení DN do 52</t>
  </si>
  <si>
    <t>1036349184</t>
  </si>
  <si>
    <t xml:space="preserve">Poznámka k položce:
Zrušení vodovodní přípojky k fontáně, DN 25 - 1´´ IPE
včetně demontáže technologie
</t>
  </si>
  <si>
    <t>981513116</t>
  </si>
  <si>
    <t>Demolice konstrukcí objektů z betonu prostého těžkou mechanizací</t>
  </si>
  <si>
    <t>-1959668540</t>
  </si>
  <si>
    <t>Poznámka k položce:
Bourání betonu fontány vč. základu.</t>
  </si>
  <si>
    <t>981513117</t>
  </si>
  <si>
    <t>Demolice konstrukcí objektů zděných z kamene na sucho těžkou mechanizací</t>
  </si>
  <si>
    <t>-409623276</t>
  </si>
  <si>
    <t>Poznámka k položce:
Odstranění a separace žulových kostek</t>
  </si>
  <si>
    <t>1175132934</t>
  </si>
  <si>
    <t>150,36-27,225</t>
  </si>
  <si>
    <t>1710082984</t>
  </si>
  <si>
    <t>Poznámka k položce:
na skládku 30km</t>
  </si>
  <si>
    <t>123,135*29</t>
  </si>
  <si>
    <t>997013801</t>
  </si>
  <si>
    <t>1006728451</t>
  </si>
  <si>
    <t>12+9,28+101,2</t>
  </si>
  <si>
    <t>997013802</t>
  </si>
  <si>
    <t>849110525</t>
  </si>
  <si>
    <t>26,3*2,8</t>
  </si>
  <si>
    <t>997013831</t>
  </si>
  <si>
    <t>Poplatek za uložení na skládce (skládkovné) stavebního odpadu směsného kód odpadu 170 904</t>
  </si>
  <si>
    <t>1900847000</t>
  </si>
  <si>
    <t>0,455</t>
  </si>
  <si>
    <t>Práce a dodávky PSV</t>
  </si>
  <si>
    <t>741</t>
  </si>
  <si>
    <t>Elektroinstalace - silnoproud</t>
  </si>
  <si>
    <t>741213811</t>
  </si>
  <si>
    <t>Demontáž kabelu silového z rozvodnice průřezu žil do 4 mm2 bez zachování funkčnosti</t>
  </si>
  <si>
    <t>-468716188</t>
  </si>
  <si>
    <t>Poznámka k položce:
Odstranění vedení NN k fontáně</t>
  </si>
  <si>
    <t>Práce a dodávky M</t>
  </si>
  <si>
    <t>21-M</t>
  </si>
  <si>
    <t>Elektromontáže</t>
  </si>
  <si>
    <t>210900601-D</t>
  </si>
  <si>
    <t>Demontáž vodičů Al izolovaných plných a laněných žíla 16 až 35 mm2 uložených volně (AY, AYY)</t>
  </si>
  <si>
    <t>-404491919</t>
  </si>
  <si>
    <t>SO 101 - Místní komunikace a parkoviště</t>
  </si>
  <si>
    <t>Soupis:</t>
  </si>
  <si>
    <t>101a - část komunikace</t>
  </si>
  <si>
    <t xml:space="preserve">    5 - Komunikace pozemní</t>
  </si>
  <si>
    <t xml:space="preserve">    998 - Přesun hmot</t>
  </si>
  <si>
    <t>122201103</t>
  </si>
  <si>
    <t>Odkopávky a prokopávky nezapažené v hornině tř. 3 objem do 5000 m3</t>
  </si>
  <si>
    <t>625452017</t>
  </si>
  <si>
    <t xml:space="preserve">Poznámka k položce:
- odkop pro aktivní zónu, planimetrováno programem microstation z přílohy SO101_02 Situace, 05 Vzorové příčné řezy a 06 Příčné řezy
</t>
  </si>
  <si>
    <t>"odkop provizorního zpevnění po výstavbě mostu" 335*0,6</t>
  </si>
  <si>
    <t>"odkop provizorního zpevnění po přeložce ČEZ" 28*0,8*0,6</t>
  </si>
  <si>
    <t>"odkop pro AZ parkoviště" 1362,443</t>
  </si>
  <si>
    <t>1258589153</t>
  </si>
  <si>
    <t>Poznámka k položce:
viz. pol.č. 122201103</t>
  </si>
  <si>
    <t>1576,883*0,5 'Přepočtené koeficientem množství</t>
  </si>
  <si>
    <t>122201403</t>
  </si>
  <si>
    <t>Vykopávky v zemníku na suchu v hornině tř. 3 objem do 5000 m3</t>
  </si>
  <si>
    <t>-1718587776</t>
  </si>
  <si>
    <t>Poznámka k položce:
pro aktivní zónu, viz pol.č. 181951102*0,5
pro zřízení krajnic, viz pol.č. 569903311</t>
  </si>
  <si>
    <t>17,1</t>
  </si>
  <si>
    <t>2543,04*0,5</t>
  </si>
  <si>
    <t>materiál do aktivní zóny</t>
  </si>
  <si>
    <t>-418498139</t>
  </si>
  <si>
    <t>Poznámka k položce:
1271,52*1.9</t>
  </si>
  <si>
    <t>583R1</t>
  </si>
  <si>
    <t>zemina pro zřízení zemních krajnic</t>
  </si>
  <si>
    <t>355445069</t>
  </si>
  <si>
    <t xml:space="preserve">Poznámka k položce:
materiál musí splňovat ČSN 736133
</t>
  </si>
  <si>
    <t>17,1*1.9</t>
  </si>
  <si>
    <t>122201409</t>
  </si>
  <si>
    <t>Příplatek za lepivost u vykopávek v zemníku na suchu v hornině tř. 3</t>
  </si>
  <si>
    <t>1650155295</t>
  </si>
  <si>
    <t xml:space="preserve">Poznámka k položce:
viz. pol.č. 122201403
</t>
  </si>
  <si>
    <t>1288,62*0,5 'Přepočtené koeficientem množství</t>
  </si>
  <si>
    <t>132201101</t>
  </si>
  <si>
    <t>Hloubení rýh š do 600 mm v hornině tř. 3 objemu do 100 m3</t>
  </si>
  <si>
    <t>270215552</t>
  </si>
  <si>
    <t>Poznámka k položce:
pro drenáže, změřeno programem microstation ze situace SO 101, 170*0.5*0.40</t>
  </si>
  <si>
    <t>132201109</t>
  </si>
  <si>
    <t>Příplatek za lepivost k hloubení rýh š do 600 mm v hornině tř. 3</t>
  </si>
  <si>
    <t>600643947</t>
  </si>
  <si>
    <t>Poznámka k položce:
viz. pol.č.132201102</t>
  </si>
  <si>
    <t>34*0,5 'Přepočtené koeficientem množství</t>
  </si>
  <si>
    <t>384805018</t>
  </si>
  <si>
    <t>Poznámka k položce:
viz. pol.č. 122201103+122201403+132201101</t>
  </si>
  <si>
    <t>1576,883+1288,62+34</t>
  </si>
  <si>
    <t>171102111</t>
  </si>
  <si>
    <t>Uložení sypaniny z hornin nesoudržných a sypkých do násypů zhutněných v aktivní zóně</t>
  </si>
  <si>
    <t>-218661072</t>
  </si>
  <si>
    <t>171201201</t>
  </si>
  <si>
    <t>Uložení sypaniny na skládky</t>
  </si>
  <si>
    <t>-872512033</t>
  </si>
  <si>
    <t>Poznámka k položce:
viz. pol.č. 122201103+132201101</t>
  </si>
  <si>
    <t>1576,883+34</t>
  </si>
  <si>
    <t>171201211</t>
  </si>
  <si>
    <t>Poplatek za uložení odpadu ze sypaniny na skládce (skládkovné)</t>
  </si>
  <si>
    <t>-467317867</t>
  </si>
  <si>
    <t>Poznámka k položce:
viz. pol .č. 162701105 *1,9
Bez poplatku,bude uloženo na mezideponii města, kde bude zhotovitelem recyklováno, materiál bude tříděn při ukládání podle druhu odpadu</t>
  </si>
  <si>
    <t>2899,503*1,9</t>
  </si>
  <si>
    <t>181951102</t>
  </si>
  <si>
    <t>Úprava pláně v hornině tř. 1 až 4 se zhutněním</t>
  </si>
  <si>
    <t>931290237</t>
  </si>
  <si>
    <t>Poznámka k položce:
viz plochy pol.č. (564861111+564871111)</t>
  </si>
  <si>
    <t>1657,44+885,6</t>
  </si>
  <si>
    <t>211531111</t>
  </si>
  <si>
    <t>Výplň odvodňovacích žeber nebo trativodů kamenivem hrubým drceným frakce 16 až 63 mm</t>
  </si>
  <si>
    <t>2099699761</t>
  </si>
  <si>
    <t>211971121</t>
  </si>
  <si>
    <t>Zřízení opláštění žeber nebo trativodů geotextilií v rýze nebo zářezu sklonu přes 1:2 š do 2,5 m</t>
  </si>
  <si>
    <t>1759631745</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</si>
  <si>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</si>
  <si>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1,8*170*1,3</t>
  </si>
  <si>
    <t>69311006</t>
  </si>
  <si>
    <t>geotextilie tkaná PP 15kN/m</t>
  </si>
  <si>
    <t>-1713578733</t>
  </si>
  <si>
    <t>212752212</t>
  </si>
  <si>
    <t>Trativod z drenážních trubek plastových flexibilních D do 100 mm včetně lože otevřený výkop</t>
  </si>
  <si>
    <t>-1757401855</t>
  </si>
  <si>
    <t xml:space="preserve">Poznámka k položce:
změřeno programem microstation ze situace SO 101, z trubky PVC DN100, lože z kameniva 0-32 tl. 100mm, obsyp ŠP 8/32, obaleno filtrační netkanou geotextilií </t>
  </si>
  <si>
    <t>213141112</t>
  </si>
  <si>
    <t>Zřízení vrstvy z geotextilie v rovině nebo ve sklonu do 1:5 š do 6 m</t>
  </si>
  <si>
    <t>-1262451744</t>
  </si>
  <si>
    <t>Poznámka k položce:
viz pol.č. 564861111+564871111= 1,2*(885,6+1657,4)</t>
  </si>
  <si>
    <t>69311226</t>
  </si>
  <si>
    <t>geotextilie netkaná PES 150 g/m2</t>
  </si>
  <si>
    <t>-428140436</t>
  </si>
  <si>
    <t>Poznámka k položce:
CBR&gt; 3kN, odolnost proti proražení&lt;10 mm, tažnost &gt;50% , koef.1,3</t>
  </si>
  <si>
    <t>Komunikace pozemní</t>
  </si>
  <si>
    <t>564851114</t>
  </si>
  <si>
    <t>Podklad ze štěrkodrtě ŠD tl 180 mm</t>
  </si>
  <si>
    <t>-4293469</t>
  </si>
  <si>
    <t>Poznámka k položce:
planimetrováno programem Microstation z přílohy SO 101_02 Situace, ŠDA 0/63 Ge</t>
  </si>
  <si>
    <t>1,2*1151</t>
  </si>
  <si>
    <t>564861111</t>
  </si>
  <si>
    <t>Podklad ze štěrkodrtě ŠD tl 200 mm</t>
  </si>
  <si>
    <t>1660061959</t>
  </si>
  <si>
    <t>Poznámka k položce:
planimetrováno programem Microstation z přílohy SO 101_02 Situace, ŠDA 16/32 Ge</t>
  </si>
  <si>
    <t>1,07*(615+1151)</t>
  </si>
  <si>
    <t>564871111</t>
  </si>
  <si>
    <t>Podklad ze štěrkodrtě ŠD tl 250 mm</t>
  </si>
  <si>
    <t>-949148073</t>
  </si>
  <si>
    <t>1,2*615</t>
  </si>
  <si>
    <t>565155121</t>
  </si>
  <si>
    <t>Asfaltový beton vrstva podkladní ACP 16 (obalované kamenivo OKS) tl 70 mm š přes 3 m</t>
  </si>
  <si>
    <t>323302696</t>
  </si>
  <si>
    <t>Poznámka k položce:
planimetrováno programem Microstation z přílohy SO 102.1_02 Situace, ACP 16 base 50/70</t>
  </si>
  <si>
    <t>0,97*31</t>
  </si>
  <si>
    <t>569903311</t>
  </si>
  <si>
    <t>Zřízení zemních krajnic se zhutněním</t>
  </si>
  <si>
    <t>70292289</t>
  </si>
  <si>
    <t>Poznámka k položce:
materiálem min. podmínečně vhodným</t>
  </si>
  <si>
    <t>0,18*95</t>
  </si>
  <si>
    <t>573231107</t>
  </si>
  <si>
    <t>Postřik živičný spojovací ze silniční emulze v množství 0,40 kg/m2</t>
  </si>
  <si>
    <t>-215246949</t>
  </si>
  <si>
    <t>Poznámka k položce:
planimetrováno programem Microstation z přílohy SO 101_02 Situace, PS-C, 0,35kg/m2, viz pol.565155121</t>
  </si>
  <si>
    <t>31+30,07</t>
  </si>
  <si>
    <t>577144141</t>
  </si>
  <si>
    <t>Asfaltový beton vrstva obrusná ACO 11 (ABS) tř. I tl 50 mm š přes 3 m z modifikovaného asfaltu</t>
  </si>
  <si>
    <t>-921535879</t>
  </si>
  <si>
    <t xml:space="preserve">Poznámka k položce:
planimetrováno programem Microstation z přílohy SO 101_02 Situace, AC 11 surf 50/70 </t>
  </si>
  <si>
    <t>591111111</t>
  </si>
  <si>
    <t>Kladení dlažby z kostek velkých z kamene do lože z kameniva těženého tl 50 mm</t>
  </si>
  <si>
    <t>-689400374</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</si>
  <si>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</si>
  <si>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Poznámka k položce:
odměřeno z přílohy SO 101</t>
  </si>
  <si>
    <t>58380160R</t>
  </si>
  <si>
    <t>kostka dlažební žula velká</t>
  </si>
  <si>
    <t>1000151361</t>
  </si>
  <si>
    <t xml:space="preserve">Poznámka k položce:
dlažba žulová 15/17
</t>
  </si>
  <si>
    <t>731/2,8</t>
  </si>
  <si>
    <t>591111111R</t>
  </si>
  <si>
    <t>-1267789179</t>
  </si>
  <si>
    <t>Poznámka k položce:
Dlažbu poskytne město Kopřivnice, dlažba žulová 15/17 včetně třídění, čištění a dovoz dlažby z meziskládky města Kopřivnice</t>
  </si>
  <si>
    <t>591211111</t>
  </si>
  <si>
    <t>Kladení dlažby z kostek drobných z kamene do lože z kameniva těženého tl 50 mm</t>
  </si>
  <si>
    <t>-930374919</t>
  </si>
  <si>
    <t>Poznámka k položce:
kladení dlažby do obrazce, finální podoba provedení bude upřesněna s Autorským dozorem architekta</t>
  </si>
  <si>
    <t>58380124</t>
  </si>
  <si>
    <t>kostka dlažební žula drobná</t>
  </si>
  <si>
    <t>1192101421</t>
  </si>
  <si>
    <t>Poznámka k položce:
velikost 8/10 cm</t>
  </si>
  <si>
    <t>615/4,5</t>
  </si>
  <si>
    <t>591411111</t>
  </si>
  <si>
    <t>Kladení dlažby z mozaiky jednobarevné komunikací pro pěší lože z kameniva</t>
  </si>
  <si>
    <t>-440814778</t>
  </si>
  <si>
    <t>Poznámka k položce:
místo pro přecházení, kříže na plochách, parkování, piktogramy</t>
  </si>
  <si>
    <t>58380010</t>
  </si>
  <si>
    <t>mozaika dlažební žula 4/6cm šedá</t>
  </si>
  <si>
    <t>-2092271967</t>
  </si>
  <si>
    <t>(6+6)*0,5*0,125+5,5*10*0,125+348*0,125+3*1,5</t>
  </si>
  <si>
    <t>894812611</t>
  </si>
  <si>
    <t>Vyříznutí a utěsnění otvoru ve stěně šachty DN 110</t>
  </si>
  <si>
    <t>-885174734</t>
  </si>
  <si>
    <t>Poznámka k položce:
zaústění drenáže do uv</t>
  </si>
  <si>
    <t>899231111</t>
  </si>
  <si>
    <t>Výšková úprava uličního vstupu nebo vpusti do 200 mm zvýšením mříže</t>
  </si>
  <si>
    <t>-174929034</t>
  </si>
  <si>
    <t>916241113</t>
  </si>
  <si>
    <t>Osazení obrubníku kamenného ležatého s boční opěrou do lože z betonu prostého</t>
  </si>
  <si>
    <t>-1926650019</t>
  </si>
  <si>
    <t>58380002</t>
  </si>
  <si>
    <t>obrubník kamenný přímý, žula 32x24</t>
  </si>
  <si>
    <t>-1397192893</t>
  </si>
  <si>
    <t>58380420</t>
  </si>
  <si>
    <t>obrubník kamenný obloukový , žula, r=1÷3 m 32x24</t>
  </si>
  <si>
    <t>33924168</t>
  </si>
  <si>
    <t>58380430</t>
  </si>
  <si>
    <t>obrubník kamenný obloukový , žula, r=3÷5 m 32x24</t>
  </si>
  <si>
    <t>-1680375708</t>
  </si>
  <si>
    <t>919122112</t>
  </si>
  <si>
    <t>Těsnění spár zálivkou za tepla pro komůrky š 10 mm hl 25 mm s těsnicím profilem</t>
  </si>
  <si>
    <t>-1111193926</t>
  </si>
  <si>
    <t>Poznámka k položce:
odměřeno programem Microstation z přílohy SO 101_02 Situace, styk nové asf plochy se starou</t>
  </si>
  <si>
    <t>-1338361390</t>
  </si>
  <si>
    <t>Poznámka k položce:
řezání stávajícího krytu</t>
  </si>
  <si>
    <t>17+6</t>
  </si>
  <si>
    <t>935114112R</t>
  </si>
  <si>
    <t>Štěrbinový žlab s nerezovou štěrbinou se základem</t>
  </si>
  <si>
    <t>-1235030642</t>
  </si>
  <si>
    <t xml:space="preserve">Poznámka k položce:
odměřeno programem Microstation z přílohy SO 101_02 Situace, odvodňovací žlab, včetně 4ks čelní stěny, 3ks adaptér, 4ks vpustí, 7ks revizních dílů, 84ks žlabových dílů, osazení a zapojení, včetně dopravy
</t>
  </si>
  <si>
    <t>998</t>
  </si>
  <si>
    <t>Přesun hmot</t>
  </si>
  <si>
    <t>998223011</t>
  </si>
  <si>
    <t>Přesun hmot pro pozemní komunikace s krytem dlážděným</t>
  </si>
  <si>
    <t>-1699169382</t>
  </si>
  <si>
    <t>101b - část kontejnerové stání</t>
  </si>
  <si>
    <t xml:space="preserve">    3 - Svislé a kompletní konstrukce</t>
  </si>
  <si>
    <t>122201101</t>
  </si>
  <si>
    <t>Odkopávky a prokopávky nezapažené v hornině tř. 3 objem do 100 m3</t>
  </si>
  <si>
    <t>-487588455</t>
  </si>
  <si>
    <t>22.85*1,2*(0,59+1)</t>
  </si>
  <si>
    <t>-1431198515</t>
  </si>
  <si>
    <t>43,598*0,5 'Přepočtené koeficientem množství</t>
  </si>
  <si>
    <t>122201401</t>
  </si>
  <si>
    <t>Vykopávky v zemníku na suchu v hornině tř. 3 objem do 100 m3</t>
  </si>
  <si>
    <t>-1830470703</t>
  </si>
  <si>
    <t>Poznámka k položce:
pro aktivní zónu</t>
  </si>
  <si>
    <t>22,85*1,2*0,5</t>
  </si>
  <si>
    <t>687328832</t>
  </si>
  <si>
    <t>Poznámka k položce:
viz. pol.č. 122201401</t>
  </si>
  <si>
    <t>13,71*0,5 'Přepočtené koeficientem množství</t>
  </si>
  <si>
    <t>131201101</t>
  </si>
  <si>
    <t>Hloubení jam nezapažených v hornině tř. 3 objemu do 100 m3</t>
  </si>
  <si>
    <t>455417013</t>
  </si>
  <si>
    <t>Poznámka k položce:
9x(3,14*0,125*0,125*0,6)</t>
  </si>
  <si>
    <t>1928935355</t>
  </si>
  <si>
    <t>Poznámka k položce:
viz pol. 131201101</t>
  </si>
  <si>
    <t>0,3*0,5 'Přepočtené koeficientem množství</t>
  </si>
  <si>
    <t>359782763</t>
  </si>
  <si>
    <t>Poznámka k položce:
viz. pol.č. 122201101+122201401+131201101= 43,598+13,71+0,3</t>
  </si>
  <si>
    <t>1424406970</t>
  </si>
  <si>
    <t>1129839399</t>
  </si>
  <si>
    <t>Poznámka k položce:
viz. pol.č. 122201101+131201101</t>
  </si>
  <si>
    <t>1760350015</t>
  </si>
  <si>
    <t>Poznámka k položce:
viz. pol .č. 171201201 *1,9
Bez poplatku, bude uloženo na mezideponii města, kde bude zhotovitelem recyklováno</t>
  </si>
  <si>
    <t>1357695855</t>
  </si>
  <si>
    <t>22,85*1,2</t>
  </si>
  <si>
    <t>-1510975498</t>
  </si>
  <si>
    <t>Poznámka k položce:
viz pol.č. 181951102</t>
  </si>
  <si>
    <t>69311059</t>
  </si>
  <si>
    <t>geotextilie netkaná PP 150g/m2</t>
  </si>
  <si>
    <t>34758421</t>
  </si>
  <si>
    <t>27,42*1,3</t>
  </si>
  <si>
    <t>Svislé a kompletní konstrukce</t>
  </si>
  <si>
    <t>338171113</t>
  </si>
  <si>
    <t>Osazování sloupků a vzpěr plotových ocelových v 2,00 m se zabetonováním</t>
  </si>
  <si>
    <t>1321612974</t>
  </si>
  <si>
    <t>Poznámka k položce:
odečteno z přílohy SO 101</t>
  </si>
  <si>
    <t>553422520R</t>
  </si>
  <si>
    <t>sloupek plotový průběžný pozinkovaný a komaxitový 1800/48 mm</t>
  </si>
  <si>
    <t>84334473</t>
  </si>
  <si>
    <t>348181110</t>
  </si>
  <si>
    <t>Osazení oplocení z dílců na předem osazené sloupky</t>
  </si>
  <si>
    <t>-1107994941</t>
  </si>
  <si>
    <t>553R3</t>
  </si>
  <si>
    <t>ocelový rám s výpní z tahokovu (30)</t>
  </si>
  <si>
    <t>-1662233270</t>
  </si>
  <si>
    <t>Poznámka k položce:
odečteno z přílohy SO 101, včetně lemovacího profilu</t>
  </si>
  <si>
    <t>-336066810</t>
  </si>
  <si>
    <t>1389007076</t>
  </si>
  <si>
    <t>-1816713961</t>
  </si>
  <si>
    <t>-193792046</t>
  </si>
  <si>
    <t>Poznámka k položce:
0,002*(22,85/0.08*0.1), kostka 8/10</t>
  </si>
  <si>
    <t>596211110</t>
  </si>
  <si>
    <t>Kladení zámkové dlažby komunikací pro pěší tl 60 mm skupiny A pl do 50 m2</t>
  </si>
  <si>
    <t>-1938875530</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</si>
  <si>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</si>
  <si>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Poznámka k položce:
varovný pás u sníženého obrubníku, odměřeno z přílohy SO 101</t>
  </si>
  <si>
    <t>59245006</t>
  </si>
  <si>
    <t>dlažba skladebná betonová základní pro nevidomé 20 x 10 x 6 cm barevná</t>
  </si>
  <si>
    <t>-1183187462</t>
  </si>
  <si>
    <t>916231213</t>
  </si>
  <si>
    <t>Osazení chodníkového obrubníku betonového stojatého s boční opěrou do lože z betonu prostého</t>
  </si>
  <si>
    <t>-168806313</t>
  </si>
  <si>
    <t>592174100R</t>
  </si>
  <si>
    <t>obrubník betonový chodníkový 100/10/25 II nat 100x10x25 cm</t>
  </si>
  <si>
    <t>1055847138</t>
  </si>
  <si>
    <t>Poznámka k položce:
betonový obrubník 100/10/25 do bet lože tl min 100mm</t>
  </si>
  <si>
    <t>-916351431</t>
  </si>
  <si>
    <t>101c - část dopravní značení</t>
  </si>
  <si>
    <t>-68374634</t>
  </si>
  <si>
    <t>Poznámka k položce:
26x(3,14*0,2*0,2*0,5)</t>
  </si>
  <si>
    <t>-2093618113</t>
  </si>
  <si>
    <t>1,64*0,5 'Přepočtené koeficientem množství</t>
  </si>
  <si>
    <t>-1728495392</t>
  </si>
  <si>
    <t>-1667627499</t>
  </si>
  <si>
    <t>-1854279758</t>
  </si>
  <si>
    <t>Poznámka k položce:
viz pol. 131201101*1,9
Bez poplatku, bude uloženo na mezideponii města, kde bude zhotovitelem recyklováno</t>
  </si>
  <si>
    <t>914111111</t>
  </si>
  <si>
    <t>Montáž svislé dopravní značky do velikosti 1 m2 objímkami na sloupek nebo konzolu</t>
  </si>
  <si>
    <t>1848650214</t>
  </si>
  <si>
    <t>404454780</t>
  </si>
  <si>
    <t>značka dopravní svislá retroreflexní fólie tř. 1, FeZn prolis, D 700 mm</t>
  </si>
  <si>
    <t>128</t>
  </si>
  <si>
    <t>648756059</t>
  </si>
  <si>
    <t>Poznámka k položce:
1x C9a, 1x C9b, 1x B11, retroreflexní RA1, odečteno z přílohy SO 101</t>
  </si>
  <si>
    <t>404454920</t>
  </si>
  <si>
    <t>značka dopravní svislá retroreflexní fólie tř. 1, FeZn prolis, 500 x 300 mm</t>
  </si>
  <si>
    <t>1956707969</t>
  </si>
  <si>
    <t>Poznámka k položce:
1x E1, 1x E13, retroreflexní RA1, odečteno z přílohy SO 101</t>
  </si>
  <si>
    <t>404454800</t>
  </si>
  <si>
    <t>značka dopravní svislá retroreflexní fólie tř. 1, FeZn prolis, 500 x 700 mm</t>
  </si>
  <si>
    <t>305172207</t>
  </si>
  <si>
    <t>Poznámka k položce:
1x IP12, 4x IP11b, retroreflexní RA1, odečteno z přílohy SO 101</t>
  </si>
  <si>
    <t>404454750</t>
  </si>
  <si>
    <t>značka dopravní svislá retroreflexní fólie tř. 1, FeZn prolis, 900 mm (trojúhelník)</t>
  </si>
  <si>
    <t>1097722835</t>
  </si>
  <si>
    <t>Poznámka k položce:
4x A7b, retroreflexní RA1, odečteno z přílohy SO 101</t>
  </si>
  <si>
    <t>914111121</t>
  </si>
  <si>
    <t>Montáž svislé dopravní značky do velikosti 2 m2 objímkami na sloupek nebo konzolu</t>
  </si>
  <si>
    <t>1223360959</t>
  </si>
  <si>
    <t>40444270</t>
  </si>
  <si>
    <t>značka dopravní svislá FeZn NK 1000 x 1500 mm</t>
  </si>
  <si>
    <t>888089297</t>
  </si>
  <si>
    <t>Poznámka k položce:
5xIZ6a, 5xIZ6b, retroreflexní RA1, odečteno z přílohy SO 101</t>
  </si>
  <si>
    <t>914511112</t>
  </si>
  <si>
    <t>Montáž sloupku dopravních značek délky do 3,5 m s betonovým základem a patkou</t>
  </si>
  <si>
    <t>-1365414061</t>
  </si>
  <si>
    <t>40445225</t>
  </si>
  <si>
    <t>sloupek Zn pro dopravní značku D 60mm v 350mm</t>
  </si>
  <si>
    <t>-972715588</t>
  </si>
  <si>
    <t>Poznámka k položce:
viz.pol.č.914511112</t>
  </si>
  <si>
    <t>-912131662</t>
  </si>
  <si>
    <t>SO 102 - Zpevněné plochy</t>
  </si>
  <si>
    <t xml:space="preserve">    4 - Vodorovné konstrukce</t>
  </si>
  <si>
    <t xml:space="preserve">    6 - Úpravy povrchů, podlahy a osazování výplní</t>
  </si>
  <si>
    <t xml:space="preserve">    711 - Izolace proti vodě, vlhkosti a plynům</t>
  </si>
  <si>
    <t xml:space="preserve">    713 - Izolace tepelné</t>
  </si>
  <si>
    <t xml:space="preserve">    762 - Konstrukce tesařské</t>
  </si>
  <si>
    <t xml:space="preserve">    767 - Konstrukce zámečnické</t>
  </si>
  <si>
    <t xml:space="preserve">    46-M - Zemní práce při extr.mont.pracích</t>
  </si>
  <si>
    <t>120901123</t>
  </si>
  <si>
    <t>Bourání zdiva z ŽB nebo předpjatého betonu v odkopávkách nebo prokopávkách ručně</t>
  </si>
  <si>
    <t>1404525224</t>
  </si>
  <si>
    <t>Poznámka k položce:
Odbourání části zdi u schodiště před obchodním domem, viz. výkres č. 11</t>
  </si>
  <si>
    <t>1,1*1,1*3,05</t>
  </si>
  <si>
    <t>122201104</t>
  </si>
  <si>
    <t>Odkopávky a prokopávky nezapažené v hornině tř. 3 objem přes 5000 m3</t>
  </si>
  <si>
    <t>367015830</t>
  </si>
  <si>
    <t>Poznámka k položce:
výkopy, planimetrováno z příčných řezů a situace</t>
  </si>
  <si>
    <t>104525496</t>
  </si>
  <si>
    <t>Poznámka k položce:
viz.pol.č.122201104</t>
  </si>
  <si>
    <t>6060*0,5 'Přepočtené koeficientem množství</t>
  </si>
  <si>
    <t>122201404</t>
  </si>
  <si>
    <t>Vykopávky v zemníku na suchu v hornině tř. 3 objem přes 5000 m3</t>
  </si>
  <si>
    <t>-465410604</t>
  </si>
  <si>
    <t>Poznámka k položce:
materiál vhodný do aktivní zóny, planimetrováno z příčných řezů a situace</t>
  </si>
  <si>
    <t>2005954049</t>
  </si>
  <si>
    <t>Poznámka k položce:
viz.pol.č.122201404</t>
  </si>
  <si>
    <t>5700*0,5 'Přepočtené koeficientem množství</t>
  </si>
  <si>
    <t>131201202</t>
  </si>
  <si>
    <t>Hloubení jam zapažených v hornině tř. 3 objemu do 1000 m3</t>
  </si>
  <si>
    <t>1030615185</t>
  </si>
  <si>
    <t>Poznámka k položce:
Změřeno a planimetrováno ze situace a řezů</t>
  </si>
  <si>
    <t>"zeď u schodiště u pavilonu" 6,5</t>
  </si>
  <si>
    <t>"zeď u schodiště u obch domu" 34,5</t>
  </si>
  <si>
    <t>"zeď u schodiště u WC" 54,1</t>
  </si>
  <si>
    <t>"základová patka pro vánoční strom" 7,5</t>
  </si>
  <si>
    <t>"základová patka pro provizorní pódium" 8,8</t>
  </si>
  <si>
    <t>132201102</t>
  </si>
  <si>
    <t>Hloubení rýh š do 600 mm v hornině tř. 3 objemu přes 100 m3</t>
  </si>
  <si>
    <t>648520304</t>
  </si>
  <si>
    <t>"základová konstrukce pro pódium před cukrárnou" 53,7</t>
  </si>
  <si>
    <t>"základová konstrukce pro pódium k sezení" 126,4</t>
  </si>
  <si>
    <t>"základové pásy podium před cukrárnou" 12*0,5*0,6*3</t>
  </si>
  <si>
    <t>"patky schodiště před pavilonem" 21,9</t>
  </si>
  <si>
    <t>"patky schodiště u obch.domu" 15,2</t>
  </si>
  <si>
    <t>"patky schodiště u pavilonu" 7,8</t>
  </si>
  <si>
    <t>"patky schodiště u přístřešku" 51,2</t>
  </si>
  <si>
    <t>"patky schodiště u WC" 9,8</t>
  </si>
  <si>
    <t>"rýha pro drenáže" 464</t>
  </si>
  <si>
    <t>-1550517528</t>
  </si>
  <si>
    <t>Poznámka k položce:
viz.pol.č.732201102</t>
  </si>
  <si>
    <t>760,8*0,5 'Přepočtené koeficientem množství</t>
  </si>
  <si>
    <t>132201201</t>
  </si>
  <si>
    <t>Hloubení rýh š do 2000 mm v hornině tř. 3 objemu do 100 m3</t>
  </si>
  <si>
    <t>-1875377185</t>
  </si>
  <si>
    <t>"květináč" 2*0,6*10*2</t>
  </si>
  <si>
    <t>132201209</t>
  </si>
  <si>
    <t>Příplatek za lepivost k hloubení rýh š do 2000 mm v hornině tř. 3</t>
  </si>
  <si>
    <t>-575832902</t>
  </si>
  <si>
    <t>Poznámka k položce:
viz.pol.č.132201201</t>
  </si>
  <si>
    <t>24*0,5 'Přepočtené koeficientem množství</t>
  </si>
  <si>
    <t>133201101</t>
  </si>
  <si>
    <t>Hloubení šachet v hornině tř. 3 objemu do 100 m3</t>
  </si>
  <si>
    <t>-2079072559</t>
  </si>
  <si>
    <t>"pro drenážní šachty" 18</t>
  </si>
  <si>
    <t>"šachta u pódia před cukrárnou" 1</t>
  </si>
  <si>
    <t>133201109</t>
  </si>
  <si>
    <t>Příplatek za lepivost u hloubení šachet v hornině tř. 3</t>
  </si>
  <si>
    <t>318677243</t>
  </si>
  <si>
    <t>Poznámka k položce:
viz.pol.č.133201101</t>
  </si>
  <si>
    <t>19*0,5 'Přepočtené koeficientem množství</t>
  </si>
  <si>
    <t>151101103</t>
  </si>
  <si>
    <t>Zřízení příložného pažení a rozepření stěn rýh hl do 8 m</t>
  </si>
  <si>
    <t>1176924458</t>
  </si>
  <si>
    <t>"zeď u schodiště u obch domu" 50</t>
  </si>
  <si>
    <t>"zeď u schodiště u WC" 59</t>
  </si>
  <si>
    <t>151101113</t>
  </si>
  <si>
    <t>Odstranění příložného pažení a rozepření stěn rýh hl do 8 m</t>
  </si>
  <si>
    <t>1943052613</t>
  </si>
  <si>
    <t>Poznámka k položce:
viz.pol.č.151101103</t>
  </si>
  <si>
    <t>161101101</t>
  </si>
  <si>
    <t>Svislé přemístění výkopku z horniny tř. 1 až 4 hl výkopu do 2,5 m</t>
  </si>
  <si>
    <t>1143895727</t>
  </si>
  <si>
    <t>Poznámka k položce:
viz.pol.č.131201202</t>
  </si>
  <si>
    <t>187</t>
  </si>
  <si>
    <t>1481768272</t>
  </si>
  <si>
    <t>Poznámka k položce:
odvoz zeminy na skládku a dovoz zeminy ze zemníku</t>
  </si>
  <si>
    <t>6060+5700+111,4+760,8+24+19</t>
  </si>
  <si>
    <t>171101111</t>
  </si>
  <si>
    <t>Uložení sypaniny z hornin nesoudržných sypkých s vlhkostí l(d) 0,9 v aktivní zóně</t>
  </si>
  <si>
    <t>-589627395</t>
  </si>
  <si>
    <t>58344197R</t>
  </si>
  <si>
    <t>materiál vhodný do aktivní zóny</t>
  </si>
  <si>
    <t>694432277</t>
  </si>
  <si>
    <t>Poznámka k položce:
viz.pol.č.171101111</t>
  </si>
  <si>
    <t>5700*1,9</t>
  </si>
  <si>
    <t>-351323853</t>
  </si>
  <si>
    <t>Poznámka k položce:
uložení zeminy z výkopů a hloubení rýh a jam</t>
  </si>
  <si>
    <t>6060+111,4+760,8+24+19</t>
  </si>
  <si>
    <t>Poplatek za uložení stavebního odpadu - zeminy a kameniva na skládce</t>
  </si>
  <si>
    <t>-817029021</t>
  </si>
  <si>
    <t>Poznámka k položce:
viz.pol.č.171201201
Bez poplatku,bude uloženo na mezideponii města, kde bude zhotovitelem recyklováno, materiál bude tříděn při ukládání podle druhu odpadu</t>
  </si>
  <si>
    <t>6975,2*2,2</t>
  </si>
  <si>
    <t>1853900677</t>
  </si>
  <si>
    <t>Poznámka k položce:
planimetrováno z příčných řezů</t>
  </si>
  <si>
    <t>"zásyp u základové konstrukce pro pódium před cukrárnou" 3,6</t>
  </si>
  <si>
    <t>"zásyp u květináčů" 0,2*50</t>
  </si>
  <si>
    <t>"ochraný zásyp štěrkopískem u zdi u pavilonu+WC+OD" 1,65+8,45+1,94</t>
  </si>
  <si>
    <t>58331200R</t>
  </si>
  <si>
    <t>zásypový materiál</t>
  </si>
  <si>
    <t>504151054</t>
  </si>
  <si>
    <t>Poznámka k položce:
viz. pol.č.174101101, vhodná zemina do zásypu</t>
  </si>
  <si>
    <t>"zásyp u základové konstrukce pro pódium před cukrárnou" 3,6*2,1</t>
  </si>
  <si>
    <t>"zásyp u květináčů" 10*2,1</t>
  </si>
  <si>
    <t>58337368</t>
  </si>
  <si>
    <t>štěrkopísek frakce netříděná zásyp</t>
  </si>
  <si>
    <t>4150515</t>
  </si>
  <si>
    <t>Poznámka k položce:
viz. pol.č.174101101, ochranný zásyp štěrkopískem u zdí</t>
  </si>
  <si>
    <t>12,04*2,1</t>
  </si>
  <si>
    <t>174201101</t>
  </si>
  <si>
    <t>Zásyp jam, šachet rýh nebo kolem objektů sypaninou bez zhutnění</t>
  </si>
  <si>
    <t>-1757457376</t>
  </si>
  <si>
    <t>Poznámka k položce:
Zásyp štěrkem pod pódiem pro školy a k sezení do úrovně okolního terénu, planimetrováno z příčných řezů</t>
  </si>
  <si>
    <t>"pod pódiem pro školy" 66</t>
  </si>
  <si>
    <t>"pod pódiem k sezení" 149,5</t>
  </si>
  <si>
    <t>58331200</t>
  </si>
  <si>
    <t>štěrkopísek netříděný zásypový materiál</t>
  </si>
  <si>
    <t>1331154093</t>
  </si>
  <si>
    <t>Poznámka k položce:
viz. pol.č.174201101</t>
  </si>
  <si>
    <t>215,5*2,1</t>
  </si>
  <si>
    <t>-901520770</t>
  </si>
  <si>
    <t>Poznámka k položce:
planimetrováno z příčných řezů a situace</t>
  </si>
  <si>
    <t>183901118R</t>
  </si>
  <si>
    <t>Příprava nádob pro vysazování rostlin s naplněním zeminou</t>
  </si>
  <si>
    <t>2079183305</t>
  </si>
  <si>
    <t>Poznámka k položce:
Osázení květináče a zásyp humózní zeminou, vč. vrstvy tl.100mm z keramzitu a filtračněseparační GTX, viz. výkres č.06</t>
  </si>
  <si>
    <t>184911431</t>
  </si>
  <si>
    <t>Mulčování rostlin kůrou tl. do 0,15 m v rovině a svahu do 1:5</t>
  </si>
  <si>
    <t>-2134231675</t>
  </si>
  <si>
    <t>Poznámka k položce:
kolem stromů ve zborcených plochách</t>
  </si>
  <si>
    <t>12*1,5*1,5</t>
  </si>
  <si>
    <t>10391100</t>
  </si>
  <si>
    <t>kůra mulčovací VL</t>
  </si>
  <si>
    <t>679808207</t>
  </si>
  <si>
    <t>27*0,153 'Přepočtené koeficientem množství</t>
  </si>
  <si>
    <t>211571111</t>
  </si>
  <si>
    <t>Výplň odvodňovacích žeber nebo trativodů štěrkopískem tříděným</t>
  </si>
  <si>
    <t>39530464</t>
  </si>
  <si>
    <t>Poznámka k položce:
obsyp trativodů nad rámec pol.č.21275231, planimetrováno z příčných řezů a situace</t>
  </si>
  <si>
    <t>0,35*814</t>
  </si>
  <si>
    <t>211971110</t>
  </si>
  <si>
    <t>Zřízení opláštění žeber nebo trativodů geotextilií v rýze nebo zářezu sklonu do 1:2</t>
  </si>
  <si>
    <t>-2113975021</t>
  </si>
  <si>
    <t>2,5*814</t>
  </si>
  <si>
    <t>69311088R</t>
  </si>
  <si>
    <t>filtrační geotextilie netkaná</t>
  </si>
  <si>
    <t>-1558080777</t>
  </si>
  <si>
    <t>Poznámka k položce:
viz. pol.č.211971110,Tažnost min 2,5kN/m</t>
  </si>
  <si>
    <t>212341111</t>
  </si>
  <si>
    <t>Obetonování drenážních trub mezerovitým betonem</t>
  </si>
  <si>
    <t>1656732302</t>
  </si>
  <si>
    <t>Poznámka k položce:
u zdí schodišť u pavilonu, WC a OD, planimetrováno z příčných řezů a situace</t>
  </si>
  <si>
    <t>0,213+0,845+0,137</t>
  </si>
  <si>
    <t>686510207</t>
  </si>
  <si>
    <t>Poznámka k položce:
změřeno ze situace</t>
  </si>
  <si>
    <t>212752312</t>
  </si>
  <si>
    <t>Trativod z drenážních trubek plastových tuhých DN 150 mm včetně lože otevřený výkop</t>
  </si>
  <si>
    <t>-618264207</t>
  </si>
  <si>
    <t>Poznámka k položce:
odvodnění u rubu zdí a květináčů, změřeno ze situace</t>
  </si>
  <si>
    <t>550506554</t>
  </si>
  <si>
    <t>11499,5</t>
  </si>
  <si>
    <t>69311083R</t>
  </si>
  <si>
    <t>separační geotextilie</t>
  </si>
  <si>
    <t>-1541755227</t>
  </si>
  <si>
    <t xml:space="preserve">Poznámka k položce:
CBR &gt;3kN, ODOLNOST PROTI PRORAŽENÍ &lt;10mm, TAŽNOST &gt;50%, viz.pol.č.213141112
</t>
  </si>
  <si>
    <t>11499,5*1,15 'Přepočtené koeficientem množství</t>
  </si>
  <si>
    <t>273311123</t>
  </si>
  <si>
    <t>Základové desky z betonu prostého C 8/10</t>
  </si>
  <si>
    <t>-1212507828</t>
  </si>
  <si>
    <t>"pod konstrukcí u zdí u pódia pro školy" 0,87*0,1*61</t>
  </si>
  <si>
    <t>"pod konstrukcí patky pro vánoční strom u pódia k sezení" 2,2*2,2*0,1</t>
  </si>
  <si>
    <t>"pod konstrukcí zdi u schodiště u pavilonu" 0,493</t>
  </si>
  <si>
    <t>"pod konstrukcí zdi u schodiště u OD" 0,844</t>
  </si>
  <si>
    <t>"pod konstrukcí zdi u schodiště u WC" 2,238</t>
  </si>
  <si>
    <t>"pod konstrukcí prov.patek" 8*0,15</t>
  </si>
  <si>
    <t>273354111</t>
  </si>
  <si>
    <t>Bednění základových desek - zřízení</t>
  </si>
  <si>
    <t>336963617</t>
  </si>
  <si>
    <t>"pod konstrukcí u zdí u pódia pro školy" 0,1*125</t>
  </si>
  <si>
    <t>"pod konstrukcí patky pro vánoční strom u pódia k sezení" 8,8*0,1</t>
  </si>
  <si>
    <t>"pod konstrukcí zdi u schodiště u pavilonu" 8*0,1</t>
  </si>
  <si>
    <t>"pod konstrukcí zdi u schodiště u OD" 13*0,1</t>
  </si>
  <si>
    <t>"pod konstrukcí zdi u schodiště u WC" (14,5*2)*0,1</t>
  </si>
  <si>
    <t>"pod konstrukcí prov.patek" 8*0,5</t>
  </si>
  <si>
    <t>273354211</t>
  </si>
  <si>
    <t>Bednění základových desek - odstranění</t>
  </si>
  <si>
    <t>-1347750592</t>
  </si>
  <si>
    <t>Poznámka k položce:
viz.pol.č.273354111</t>
  </si>
  <si>
    <t>274311125</t>
  </si>
  <si>
    <t>Základové pasy, prahy, věnce a ostruhy z betonu prostého C 16/20</t>
  </si>
  <si>
    <t>-1998089388</t>
  </si>
  <si>
    <t>Poznámka k položce:
Základový pás pod podiem před cukrárnou a podiem k sezeni, planimetrováno z příčných řezů a situace</t>
  </si>
  <si>
    <t>"podium před cukrárnou" 3*12*0,3*0,8</t>
  </si>
  <si>
    <t>"podium k sezení" 2*3,1*0,3*0,8+0,3*0,8*4,5</t>
  </si>
  <si>
    <t>274311126</t>
  </si>
  <si>
    <t>Základové pasy, prahy, věnce a ostruhy z betonu prostého C 20/25</t>
  </si>
  <si>
    <t>934034602</t>
  </si>
  <si>
    <t>"podkladní beton pod schody u pavilonu" 0,83*17,6</t>
  </si>
  <si>
    <t>"podkladní beton pod schody u OD" 1,64*12,15</t>
  </si>
  <si>
    <t>"podkladní beton pod schody u Tatrovanky" 5,47*4+13,5*0,3</t>
  </si>
  <si>
    <t>"podkladní beton pod schody u přístřešku" 1,21*45</t>
  </si>
  <si>
    <t>"podkladní beton pod schody u WC" 1,1*7,9</t>
  </si>
  <si>
    <t>274321117</t>
  </si>
  <si>
    <t>Základové pasy, prahy, věnce a ostruhy ze ŽB C 25/30</t>
  </si>
  <si>
    <t>1082206507</t>
  </si>
  <si>
    <t>"květináč" 2*(3,3*1,2+1,47*8,8)</t>
  </si>
  <si>
    <t>"pódium pro školy" 0,48*4,3+0,57*4,3+0,61*4,3+0,61*4,4+0,97*6,8+1,1*6,9+1,2*6,7</t>
  </si>
  <si>
    <t>"pódium k sezení" 5,7+0,52*12,4+0,63*20,15+0,52*11,8+0,52*21,6+0,52*25,2</t>
  </si>
  <si>
    <t>-1674119890</t>
  </si>
  <si>
    <t>"květináč" 2*78</t>
  </si>
  <si>
    <t>"patky pro provizorní podium" 8*4,4</t>
  </si>
  <si>
    <t>"pódium pro školy" 172,9</t>
  </si>
  <si>
    <t>"pódium k sezení" 314,8</t>
  </si>
  <si>
    <t>610429480</t>
  </si>
  <si>
    <t>Poznámka k položce:
viz.pol.č.274354111</t>
  </si>
  <si>
    <t>275311127</t>
  </si>
  <si>
    <t>Základové patky a bloky z betonu prostého C 25/30</t>
  </si>
  <si>
    <t>1586096554</t>
  </si>
  <si>
    <t>"patky pro provizorní podium" 8*0,98</t>
  </si>
  <si>
    <t>275361821</t>
  </si>
  <si>
    <t>Výztuž základových patek betonářskou ocelí 10 505 (R)</t>
  </si>
  <si>
    <t>-55852382</t>
  </si>
  <si>
    <t>Poznámka k položce:
výztuž 130kg/m3</t>
  </si>
  <si>
    <t>"květináč" 33,8*0,13</t>
  </si>
  <si>
    <t>275362021</t>
  </si>
  <si>
    <t>Výztuž základových patek svařovanými sítěmi Kari</t>
  </si>
  <si>
    <t>727844353</t>
  </si>
  <si>
    <t>Poznámka k položce:
výztuž 60kg/m3</t>
  </si>
  <si>
    <t>"pódium pro školy" 4,2*0,06</t>
  </si>
  <si>
    <t>"pódium k sezení" 7,2*0,06</t>
  </si>
  <si>
    <t>279322511</t>
  </si>
  <si>
    <t>Základová zeď ze ŽB odolného proti agresivnímu prostředí tř. C 25/30 bez výztuže</t>
  </si>
  <si>
    <t>733213387</t>
  </si>
  <si>
    <t>"zed u WC" 7,02</t>
  </si>
  <si>
    <t>"zed u pavilonu" 1,17</t>
  </si>
  <si>
    <t>"zed u OD" 2,99</t>
  </si>
  <si>
    <t>279351121</t>
  </si>
  <si>
    <t>Zřízení oboustranného bednění základových zdí</t>
  </si>
  <si>
    <t>-921633217</t>
  </si>
  <si>
    <t>"zed u WC" 21,64+21,32</t>
  </si>
  <si>
    <t>"zed u pavilonu" 10,44</t>
  </si>
  <si>
    <t>"zed u OD" 19,65</t>
  </si>
  <si>
    <t>279351122</t>
  </si>
  <si>
    <t>Odstranění oboustranného bednění základových zdí</t>
  </si>
  <si>
    <t>1920026053</t>
  </si>
  <si>
    <t>Poznámka k položce:
viz.pol.č.279351121</t>
  </si>
  <si>
    <t>279361821</t>
  </si>
  <si>
    <t>Výztuž základových zdí nosných betonářskou ocelí 10 505</t>
  </si>
  <si>
    <t>824318543</t>
  </si>
  <si>
    <t>"zed u WC" 7,02*0,13</t>
  </si>
  <si>
    <t>"zed u pavilonu" 1,17*0,13</t>
  </si>
  <si>
    <t>"zed u OD" 2,99*0,13</t>
  </si>
  <si>
    <t>27R</t>
  </si>
  <si>
    <t>Ocelové oko tl. 20mm pro patku pro provizorní pódium</t>
  </si>
  <si>
    <t>-1216812752</t>
  </si>
  <si>
    <t>Poznámka k položce:
viz. výkres č.15</t>
  </si>
  <si>
    <t>1,7*8</t>
  </si>
  <si>
    <t>311321814</t>
  </si>
  <si>
    <t>Nosná zeď ze ŽB pohledového tř. C 25/30 bez výztuže</t>
  </si>
  <si>
    <t>1512694538</t>
  </si>
  <si>
    <t>"zed u pavilonu" 1,31</t>
  </si>
  <si>
    <t>"zed u WC" 8,1</t>
  </si>
  <si>
    <t>"zed u OD" 5,73</t>
  </si>
  <si>
    <t>311351121</t>
  </si>
  <si>
    <t>Zřízení oboustranného bednění nosných nadzákladových zdí</t>
  </si>
  <si>
    <t>1722981562</t>
  </si>
  <si>
    <t>"zed u pavilonu" 3,43</t>
  </si>
  <si>
    <t>"zed u WC" 15,9</t>
  </si>
  <si>
    <t>"zed u OD" 15,8</t>
  </si>
  <si>
    <t>311351122</t>
  </si>
  <si>
    <t>Odstranění oboustranného bednění nosných nadzákladových zdí</t>
  </si>
  <si>
    <t>1924250198</t>
  </si>
  <si>
    <t>Poznámka k položce:
viz.pol.č.311351121</t>
  </si>
  <si>
    <t>311351911</t>
  </si>
  <si>
    <t>Příplatek k cenám bednění nosných nadzákladových zdí za pohledový beton</t>
  </si>
  <si>
    <t>896676828</t>
  </si>
  <si>
    <t>59</t>
  </si>
  <si>
    <t>311361821</t>
  </si>
  <si>
    <t>Výztuž nosných zdí betonářskou ocelí 10 505</t>
  </si>
  <si>
    <t>1533899045</t>
  </si>
  <si>
    <t>Poznámka k položce:
výztuž 150kg/m3</t>
  </si>
  <si>
    <t>35,13*0,15</t>
  </si>
  <si>
    <t>60</t>
  </si>
  <si>
    <t>313321814</t>
  </si>
  <si>
    <t>Obkladová zeď ze ŽB pohledového tř. C 25/30 bez výztuže</t>
  </si>
  <si>
    <t>822534925</t>
  </si>
  <si>
    <t>"zídka u tatrovanky" 3,8</t>
  </si>
  <si>
    <t>313351121</t>
  </si>
  <si>
    <t>Zřízení oboustranného bednění obkladových nadzákladových zdí</t>
  </si>
  <si>
    <t>-1927029000</t>
  </si>
  <si>
    <t>"zídka u tatrovanky" 42,04</t>
  </si>
  <si>
    <t>313351122</t>
  </si>
  <si>
    <t>Odstranění oboustranného bednění obkladových nadzákladových zdí</t>
  </si>
  <si>
    <t>371498019</t>
  </si>
  <si>
    <t>Poznámka k položce:
viz.pol.č.313351121</t>
  </si>
  <si>
    <t>63</t>
  </si>
  <si>
    <t>313351911</t>
  </si>
  <si>
    <t>Příplatek k cenám bednění obkladových nadzákladových zdí za pohledový beton</t>
  </si>
  <si>
    <t>1458454674</t>
  </si>
  <si>
    <t>313361821</t>
  </si>
  <si>
    <t>Výztuž obkladových zdí betonářskou ocelí 10 505</t>
  </si>
  <si>
    <t>382957072</t>
  </si>
  <si>
    <t>Poznámka k položce:
výztuž 1,21kg/m</t>
  </si>
  <si>
    <t>"zídka u tatrovanky" 84*1,21/1000</t>
  </si>
  <si>
    <t>317941123</t>
  </si>
  <si>
    <t>Osazování ocelových válcovaných nosníků na zdivu I, IE, U, UE nebo L do č 22</t>
  </si>
  <si>
    <t>-180312049</t>
  </si>
  <si>
    <t>Poznámka k položce:
viz.pol.č.13010976+13010972+13010528</t>
  </si>
  <si>
    <t>21,307+2,849+1,288</t>
  </si>
  <si>
    <t>13010976</t>
  </si>
  <si>
    <t>ocel profilová HE-B 160 jakost 11 375</t>
  </si>
  <si>
    <t>-1195918395</t>
  </si>
  <si>
    <t>"podium pro školy" 175,5*0,043</t>
  </si>
  <si>
    <t>"podium k sezeni" 320*0,043</t>
  </si>
  <si>
    <t>13010972</t>
  </si>
  <si>
    <t>ocel profilová HE-B 120 jakost 11 375</t>
  </si>
  <si>
    <t>691395874</t>
  </si>
  <si>
    <t>"podium pro školy" 52,5*0,027</t>
  </si>
  <si>
    <t>"podium k sezeni" 53*0,027</t>
  </si>
  <si>
    <t>68</t>
  </si>
  <si>
    <t>13010528</t>
  </si>
  <si>
    <t>úhelník ocelový nerovnostranný jakost 11 375 120x80x8mm</t>
  </si>
  <si>
    <t>-1360978334</t>
  </si>
  <si>
    <t>"podium pro školy" 52,5*0,0122</t>
  </si>
  <si>
    <t>"podium k sezeni" 53*0,0122</t>
  </si>
  <si>
    <t>69</t>
  </si>
  <si>
    <t>334R</t>
  </si>
  <si>
    <t>Zkosení hrany betonové konstrukce květináče</t>
  </si>
  <si>
    <t>-1530489215</t>
  </si>
  <si>
    <t>Poznámka k položce:
vč. lišty do hran, změřeno z výkresu č.06</t>
  </si>
  <si>
    <t>70</t>
  </si>
  <si>
    <t>339921112</t>
  </si>
  <si>
    <t>Osazování betonových palisád do betonového základu jednotlivě výšky prvku přes 0,5 do 1 m</t>
  </si>
  <si>
    <t>1750911002</t>
  </si>
  <si>
    <t>Poznámka k položce:
Změřeno ze situace</t>
  </si>
  <si>
    <t>71</t>
  </si>
  <si>
    <t>59228408</t>
  </si>
  <si>
    <t>palisáda tyčová hranatá betonová přírodní 11x11x60 cm</t>
  </si>
  <si>
    <t>397591537</t>
  </si>
  <si>
    <t>Poznámka k položce:
viz.pol.č.339921112</t>
  </si>
  <si>
    <t>Vodorovné konstrukce</t>
  </si>
  <si>
    <t>72</t>
  </si>
  <si>
    <t>435R</t>
  </si>
  <si>
    <t>Montáž schodišťových stupňů do bet.lože</t>
  </si>
  <si>
    <t>138230846</t>
  </si>
  <si>
    <t>Poznámka k položce:
bet.lože C20/25 nXF3 tl. 100mm,
na vrchní hraně prvního a posledního schodu reflexní pás š. 100mm</t>
  </si>
  <si>
    <t>"schody u pavilonu" 108</t>
  </si>
  <si>
    <t>"schody u OD" 180</t>
  </si>
  <si>
    <t>"schody u Tatrovanky" 100</t>
  </si>
  <si>
    <t>"schody u přístřešku" 184</t>
  </si>
  <si>
    <t>"schody u WC" 72</t>
  </si>
  <si>
    <t>73</t>
  </si>
  <si>
    <t>5937R1</t>
  </si>
  <si>
    <t>Betonový schodišťový stupeň 160/850/1000 C25/30 XF2</t>
  </si>
  <si>
    <t>272687598</t>
  </si>
  <si>
    <t>Poznámka k položce:
Změřeno ze situace a příčných řezů, šedý odstín, nativo, hodnota protiskluzu R-WERT 13, hodnota SRT 60</t>
  </si>
  <si>
    <t>"schody u pavilonu" 144</t>
  </si>
  <si>
    <t>74</t>
  </si>
  <si>
    <t>5937R2</t>
  </si>
  <si>
    <t>Betonový schodišťový stupeň 160/650/1000 C25/30 XF2</t>
  </si>
  <si>
    <t>-1472933108</t>
  </si>
  <si>
    <t>"schody u pavilonu" 40</t>
  </si>
  <si>
    <t>75</t>
  </si>
  <si>
    <t>5937R3</t>
  </si>
  <si>
    <t>Betonový schodišťový stupeň 150/400/1000</t>
  </si>
  <si>
    <t>-946117477</t>
  </si>
  <si>
    <t>76</t>
  </si>
  <si>
    <t>5937R5</t>
  </si>
  <si>
    <t>Betonový schodišťový stupeň 1000/1000/120</t>
  </si>
  <si>
    <t>1292957475</t>
  </si>
  <si>
    <t>77</t>
  </si>
  <si>
    <t>451577777</t>
  </si>
  <si>
    <t>Podklad nebo lože pod dlažbu vodorovný nebo do sklonu 1:5 z kameniva těženého tl do 100 mm</t>
  </si>
  <si>
    <t>178055163</t>
  </si>
  <si>
    <t>Poznámka k položce:
lože z drti 4/8 tl. 4mm pod podiem, planimetrováno ze situace a řezů</t>
  </si>
  <si>
    <t>"pod podiem před cukrárnou" 165</t>
  </si>
  <si>
    <t>"pod podiem k sezení" 109</t>
  </si>
  <si>
    <t>78</t>
  </si>
  <si>
    <t>458501111</t>
  </si>
  <si>
    <t>Výplňové klíny za opěrou z kameniva těženého hutněného po vrstvách</t>
  </si>
  <si>
    <t>-2053545250</t>
  </si>
  <si>
    <t>"zásyp zdi u pavilonu+WC+OD" 3,31+0,74+10,134+3,94+2,83+0,68</t>
  </si>
  <si>
    <t>79</t>
  </si>
  <si>
    <t>564251111</t>
  </si>
  <si>
    <t>Podklad nebo podsyp ze štěrkopísku ŠP tl 150 mm</t>
  </si>
  <si>
    <t>225125723</t>
  </si>
  <si>
    <t>"zed u WC" 15,32*2</t>
  </si>
  <si>
    <t>"zed u pavilonu" 4,01*2</t>
  </si>
  <si>
    <t>"zed u OD" 2,76*2</t>
  </si>
  <si>
    <t>80</t>
  </si>
  <si>
    <t>564261111</t>
  </si>
  <si>
    <t>Podklad nebo podsyp ze štěrkopísku ŠP tl 200 mm</t>
  </si>
  <si>
    <t>-1640890707</t>
  </si>
  <si>
    <t>"pod květináčem" 2*9,5*2,5</t>
  </si>
  <si>
    <t>"pod podiem pro školy" 22*4,9</t>
  </si>
  <si>
    <t>"pod podiem k sezeni" 174</t>
  </si>
  <si>
    <t>81</t>
  </si>
  <si>
    <t>564831111</t>
  </si>
  <si>
    <t>Podklad ze štěrkodrtě ŠD tl 100 mm</t>
  </si>
  <si>
    <t>-1717820003</t>
  </si>
  <si>
    <t>Poznámka k položce:
dosypání plochy mezi obrubami pod pódiem, planimetrováno ze situace a řezů</t>
  </si>
  <si>
    <t>"podium před cukrárnou" 120</t>
  </si>
  <si>
    <t>"podium k sezení" 73</t>
  </si>
  <si>
    <t>82</t>
  </si>
  <si>
    <t>564851111</t>
  </si>
  <si>
    <t>Podklad ze štěrkodrtě ŠD tl 150 mm</t>
  </si>
  <si>
    <t>-663801341</t>
  </si>
  <si>
    <t>Poznámka k položce:
planimetrováno ze situace a řezů</t>
  </si>
  <si>
    <t>"pod zámkovou dlažbou" 340</t>
  </si>
  <si>
    <t>"pod červeným štěrkem" 310</t>
  </si>
  <si>
    <t>83</t>
  </si>
  <si>
    <t>-1959575746</t>
  </si>
  <si>
    <t>"pod velkoformátovou dlažbou" 2*(1155+1850+2720)</t>
  </si>
  <si>
    <t>"pod litým betonem" 2*1315</t>
  </si>
  <si>
    <t>"dlažba z žulových kostek" 1090+68</t>
  </si>
  <si>
    <t>84</t>
  </si>
  <si>
    <t>567941111</t>
  </si>
  <si>
    <t>Podklad z mezerovitého betonu MCB tl 250 mm</t>
  </si>
  <si>
    <t>1184424316</t>
  </si>
  <si>
    <t>"pod liniovým odvodňovačem" 264*0,75</t>
  </si>
  <si>
    <t>85</t>
  </si>
  <si>
    <t>5719081R</t>
  </si>
  <si>
    <t>Kryt z červeného drceného štěrku tl 50 mm</t>
  </si>
  <si>
    <t>455406221</t>
  </si>
  <si>
    <t>Poznámka k položce:
planimetrováno ze situace</t>
  </si>
  <si>
    <t>86</t>
  </si>
  <si>
    <t>572404111</t>
  </si>
  <si>
    <t>Posyp živičného podkladu nebo krytu drobným kamenivem v množství 5 kg/m2</t>
  </si>
  <si>
    <t>-237915199</t>
  </si>
  <si>
    <t>Poznámka k položce:
viz.pol.č.573191111</t>
  </si>
  <si>
    <t>87</t>
  </si>
  <si>
    <t>573191111</t>
  </si>
  <si>
    <t>Postřik infiltrační kationaktivní emulzí v množství 1 kg/m2</t>
  </si>
  <si>
    <t>557911628</t>
  </si>
  <si>
    <t>Poznámka k položce:
planimetrováno ze situace, postřik v místě konstrukce z litého betonu</t>
  </si>
  <si>
    <t>88</t>
  </si>
  <si>
    <t>581141212</t>
  </si>
  <si>
    <t>Kryt cementobetonový vozovek skupiny CB II tl 210 mm</t>
  </si>
  <si>
    <t>-1856290790</t>
  </si>
  <si>
    <t>Poznámka k položce:
planimetrováno ze situace, konstrukce z litého betonu, kryt dvouvrstvý, vrchní vrstva bílá (vápencová drť Štramberk)</t>
  </si>
  <si>
    <t>89</t>
  </si>
  <si>
    <t>581141216</t>
  </si>
  <si>
    <t>Kryt cementobetonový vozovek skupiny CB II tl 250 mm</t>
  </si>
  <si>
    <t>1691155983</t>
  </si>
  <si>
    <t>Poznámka k položce:
Pojezdový beton C30/37 v místě osazení liniového odvodňovače</t>
  </si>
  <si>
    <t>"v místě litého betonu" 0,6*28</t>
  </si>
  <si>
    <t>"v místě pásu ze žul.kostek" 0,4*111</t>
  </si>
  <si>
    <t>90</t>
  </si>
  <si>
    <t>5849211R</t>
  </si>
  <si>
    <t>Osazení velkoformátové dlažby 1,0x1,0m do lože z kameniva těženého tl 50 m</t>
  </si>
  <si>
    <t>1731835012</t>
  </si>
  <si>
    <t>Poznámka k položce:
planimetrováno ze situace, pokládka strojní</t>
  </si>
  <si>
    <t>2720+1850+1155</t>
  </si>
  <si>
    <t>91</t>
  </si>
  <si>
    <t>593R1</t>
  </si>
  <si>
    <t>Velkoformátová betonová dlažba 1000x1000x160</t>
  </si>
  <si>
    <t>629818571</t>
  </si>
  <si>
    <t>Poznámka k položce:
planimetrováno ze situace, šedý odstín, nativo, hodnota protiskluzu R13, hodnota SRT 60, beton C60/75 v lícním betonu, resp. C55/67 v jádru, odpor vůči otěru 4. tř., otěr ≤20 mm, pevnost v tahu při ohybu ≥ 6,0 MPa, štěpná odolnost Tchar ≥ 3,6 MPa, lomové zatížení ve vztahu k délce ≥ 250 N/mm</t>
  </si>
  <si>
    <t>2720*1,03 'Přepočtené koeficientem množství</t>
  </si>
  <si>
    <t>92</t>
  </si>
  <si>
    <t>593R2</t>
  </si>
  <si>
    <t>Velkoformátová betonová dlažba 1000x1000x120</t>
  </si>
  <si>
    <t>-1832318728</t>
  </si>
  <si>
    <t>1850*1,03 'Přepočtené koeficientem množství</t>
  </si>
  <si>
    <t>93</t>
  </si>
  <si>
    <t>593R3</t>
  </si>
  <si>
    <t>Velkoformátová betonová dlažba 1000x1000x80</t>
  </si>
  <si>
    <t>-996541448</t>
  </si>
  <si>
    <t>1155*1,03 'Přepočtené koeficientem množství</t>
  </si>
  <si>
    <t>94</t>
  </si>
  <si>
    <t>332695893</t>
  </si>
  <si>
    <t>Poznámka k položce:
kostky 15x17, planimetrováno ze situace</t>
  </si>
  <si>
    <t>184</t>
  </si>
  <si>
    <t>58380160</t>
  </si>
  <si>
    <t>1898458619</t>
  </si>
  <si>
    <t>68/2,8</t>
  </si>
  <si>
    <t>95</t>
  </si>
  <si>
    <t>1174493550</t>
  </si>
  <si>
    <t>96</t>
  </si>
  <si>
    <t>58380124R</t>
  </si>
  <si>
    <t>kostka dlažební žula drobná řezaná 8/10</t>
  </si>
  <si>
    <t>1254166053</t>
  </si>
  <si>
    <t>1090/4,5</t>
  </si>
  <si>
    <t>97</t>
  </si>
  <si>
    <t>593235121R</t>
  </si>
  <si>
    <t>Vrstva z pryže tl 30 mm</t>
  </si>
  <si>
    <t>-436522041</t>
  </si>
  <si>
    <t>Poznámka k položce:
Na patkách pro provizorní podium, planimetrováno ze situace a řezu</t>
  </si>
  <si>
    <t>8*1*0,8</t>
  </si>
  <si>
    <t>98</t>
  </si>
  <si>
    <t>-1066452474</t>
  </si>
  <si>
    <t>199+126+15</t>
  </si>
  <si>
    <t>99</t>
  </si>
  <si>
    <t>59245016</t>
  </si>
  <si>
    <t>dlažba skladebná betonová 10x10x6 cm přírodní</t>
  </si>
  <si>
    <t>-1358240469</t>
  </si>
  <si>
    <t>199*1,02 'Přepočtené koeficientem množství</t>
  </si>
  <si>
    <t>100</t>
  </si>
  <si>
    <t>-704776300</t>
  </si>
  <si>
    <t>Poznámka k položce:
planimetrováno ze situace
"povrch s nezaměnitelnou strukturou odlišující se od okolí, vnímatelný bílou holí a nášlapem. Dle TZÚS 12.03.04-07"</t>
  </si>
  <si>
    <t>126*1,02 'Přepočtené koeficientem množství</t>
  </si>
  <si>
    <t>101</t>
  </si>
  <si>
    <t>59245R</t>
  </si>
  <si>
    <t>dlažba s vodící drážkou pro nevidomé</t>
  </si>
  <si>
    <t>-1009840932</t>
  </si>
  <si>
    <t>15*1,03 'Přepočtené koeficientem množství</t>
  </si>
  <si>
    <t>102</t>
  </si>
  <si>
    <t>596841220</t>
  </si>
  <si>
    <t>Kladení betonové dlažby komunikací pro pěší do lože z cement malty vel do 0,25 m2 plochy do 50 m2</t>
  </si>
  <si>
    <t>-91614698</t>
  </si>
  <si>
    <t>3*0,9*0,3</t>
  </si>
  <si>
    <t>103</t>
  </si>
  <si>
    <t>59248005R</t>
  </si>
  <si>
    <t>dlažba skladebná betonová 30x30x8cm přírodní</t>
  </si>
  <si>
    <t>1437227207</t>
  </si>
  <si>
    <t>Poznámka k položce:
viz.pol.č.596841220</t>
  </si>
  <si>
    <t>0,81*1,03 'Přepočtené koeficientem množství</t>
  </si>
  <si>
    <t>Úpravy povrchů, podlahy a osazování výplní</t>
  </si>
  <si>
    <t>104</t>
  </si>
  <si>
    <t>644941111</t>
  </si>
  <si>
    <t>Osazování ventilačních mřížek velikosti do 150 x 200 mm</t>
  </si>
  <si>
    <t>351165862</t>
  </si>
  <si>
    <t>Poznámka k položce:
odvětrávání prostoru pod podiem pro školy</t>
  </si>
  <si>
    <t>105</t>
  </si>
  <si>
    <t>55341431R</t>
  </si>
  <si>
    <t>mřížka větrací 100x100</t>
  </si>
  <si>
    <t>-326998545</t>
  </si>
  <si>
    <t>Poznámka k položce:
viz.pol.č.644941111</t>
  </si>
  <si>
    <t>106</t>
  </si>
  <si>
    <t>866R</t>
  </si>
  <si>
    <t xml:space="preserve">Montáž ocelové ochranné skruže DN 500  do patky pro vánoční strom</t>
  </si>
  <si>
    <t>940601714</t>
  </si>
  <si>
    <t>Poznámka k položce:
viz. výkres 08 vč. upevnění</t>
  </si>
  <si>
    <t>107</t>
  </si>
  <si>
    <t>592R</t>
  </si>
  <si>
    <t>skruž ocelová</t>
  </si>
  <si>
    <t>104457568</t>
  </si>
  <si>
    <t>Poznámka k položce:
viz.pol.č.866R</t>
  </si>
  <si>
    <t>108</t>
  </si>
  <si>
    <t>894812438R</t>
  </si>
  <si>
    <t>Vodotěsná komora HDPE DN 800 světlé hloubky 1000 mm</t>
  </si>
  <si>
    <t>1024320728</t>
  </si>
  <si>
    <t>Poznámka k položce:
Pro ukložení elektroinstalace pergoly, vč. poklopu z tropického dřeva
viz. výkres č.07</t>
  </si>
  <si>
    <t>109</t>
  </si>
  <si>
    <t>895170201</t>
  </si>
  <si>
    <t>Drenážní šachta z PP šachtové dno DN 400 usazovací prostor 35 l</t>
  </si>
  <si>
    <t>311088408</t>
  </si>
  <si>
    <t>110</t>
  </si>
  <si>
    <t>911121111</t>
  </si>
  <si>
    <t>Montáž zábradlí ocelového přichyceného vruty do betonového podkladu</t>
  </si>
  <si>
    <t>238902916</t>
  </si>
  <si>
    <t>Poznámka k položce:
viz. výkresy schodiště č. 10,11,14</t>
  </si>
  <si>
    <t>12+20,4</t>
  </si>
  <si>
    <t>111</t>
  </si>
  <si>
    <t>553R1</t>
  </si>
  <si>
    <t>Ocelové ochranné zábradlí v. 1,1m</t>
  </si>
  <si>
    <t>72092810</t>
  </si>
  <si>
    <t xml:space="preserve">Poznámka k položce:
Z PROFILŮ JEKL, NA PATNÍ DESKU 90x90x12mm
KOTVENO ŠROUBY MIN. 4xM10 S PODLOŽKOU
povrchová úprava: 
 - metalizace Zn ponorem 70 μm
 - vrstva epoxidové pryskyřice 100 μm
 - PU nátěr 50 μm
 - odstín vrchní vrstvy antracit
</t>
  </si>
  <si>
    <t>"schodiště u pavilonu" 3</t>
  </si>
  <si>
    <t>"schodiště u OD" 6,8</t>
  </si>
  <si>
    <t>"schodiště u WC" 5,2+5,4</t>
  </si>
  <si>
    <t>112</t>
  </si>
  <si>
    <t>553R2</t>
  </si>
  <si>
    <t>Ocelové schodišťové zábradlí v. 0,9m</t>
  </si>
  <si>
    <t>1141280332</t>
  </si>
  <si>
    <t xml:space="preserve">Poznámka k položce:
Z PROFILŮ JEKL, NA PATNÍ DESKU 90x90x12mm
KOTVENO ŠROUBY MIN. 4xM10 S PODLOŽKOU, povrchová úprava: 
 - metalizace Zn ponorem 70 μm
 - vrstva epoxidové pryskyřice 100 μm
 - PU nátěr 50 μm
 - odstín vrchní vrstvy antracit
</t>
  </si>
  <si>
    <t>"schodiště u pavilonu" 2*2</t>
  </si>
  <si>
    <t>"schodiště u OD" 5</t>
  </si>
  <si>
    <t>"schodiště u WC" 3</t>
  </si>
  <si>
    <t>113</t>
  </si>
  <si>
    <t>9111R</t>
  </si>
  <si>
    <t>Montáž kotvení stromu</t>
  </si>
  <si>
    <t>1882669605</t>
  </si>
  <si>
    <t>Poznámka k položce:
viz.výkres podia č. 08</t>
  </si>
  <si>
    <t>114</t>
  </si>
  <si>
    <t>314R</t>
  </si>
  <si>
    <t xml:space="preserve">lano kotevní </t>
  </si>
  <si>
    <t>117876143</t>
  </si>
  <si>
    <t>5,5*4</t>
  </si>
  <si>
    <t>115</t>
  </si>
  <si>
    <t>162R</t>
  </si>
  <si>
    <t>kotevní objímka lana</t>
  </si>
  <si>
    <t>-952444269</t>
  </si>
  <si>
    <t>116</t>
  </si>
  <si>
    <t>130R</t>
  </si>
  <si>
    <t>tyč celozávitová s okem</t>
  </si>
  <si>
    <t>965267160</t>
  </si>
  <si>
    <t>117</t>
  </si>
  <si>
    <t>916111122</t>
  </si>
  <si>
    <t>Osazení obruby z drobných kostek bez boční opěry do lože z betonu prostého</t>
  </si>
  <si>
    <t>427626251</t>
  </si>
  <si>
    <t>Poznámka k položce:
změřeno ze situace, 2. a další řádek kostek</t>
  </si>
  <si>
    <t>"pás ze žulových kostek 8/6" 5*(60+35+285+28,2*5)</t>
  </si>
  <si>
    <t>"okraje pásu kostek ve zborcených plochách 10/8" 208+226+49</t>
  </si>
  <si>
    <t>"urovnání řádku kostek kolem obruby na ul.Štefánikova" 104</t>
  </si>
  <si>
    <t>118</t>
  </si>
  <si>
    <t>916111123</t>
  </si>
  <si>
    <t>Osazení obruby z drobných kostek s boční opěrou do lože z betonu prostého</t>
  </si>
  <si>
    <t>1056948047</t>
  </si>
  <si>
    <t>Poznámka k položce:
změřeno ze situace. 1 řádek kostek</t>
  </si>
  <si>
    <t>"pás ze žulových kostek 8/6" 60+35+285+28,2*5</t>
  </si>
  <si>
    <t>119</t>
  </si>
  <si>
    <t>5838012R</t>
  </si>
  <si>
    <t>kostka dlažební žula drobná řezaná 6/8</t>
  </si>
  <si>
    <t>1303259360</t>
  </si>
  <si>
    <t>Poznámka k položce:
planimetrováno ze situace, pásy žulových kostek</t>
  </si>
  <si>
    <t>282/6</t>
  </si>
  <si>
    <t>120</t>
  </si>
  <si>
    <t>916131111</t>
  </si>
  <si>
    <t>Osazení silničního obrubníku betonového ležatého bez boční opěry do lože z kameniva těženého</t>
  </si>
  <si>
    <t>-5151560</t>
  </si>
  <si>
    <t>Poznámka k položce:
pod pódium, změřeno z výkresu pódií</t>
  </si>
  <si>
    <t>"podium před cukrárnou" 136</t>
  </si>
  <si>
    <t>"podium k sezení" 105</t>
  </si>
  <si>
    <t>121</t>
  </si>
  <si>
    <t>59217034</t>
  </si>
  <si>
    <t>obrubník betonový silniční 100x15x30 cm</t>
  </si>
  <si>
    <t>1272199326</t>
  </si>
  <si>
    <t>Poznámka k položce:
viz.pol.č.916131111</t>
  </si>
  <si>
    <t>122</t>
  </si>
  <si>
    <t>916131213</t>
  </si>
  <si>
    <t>Osazení silničního obrubníku betonového stojatého s boční opěrou do lože z betonu prostého</t>
  </si>
  <si>
    <t>-816475090</t>
  </si>
  <si>
    <t>"obrubník na ul.Štefánikova" 104</t>
  </si>
  <si>
    <t>123</t>
  </si>
  <si>
    <t>59217031</t>
  </si>
  <si>
    <t>obrubník betonový silniční 100 x 15 x 25 cm</t>
  </si>
  <si>
    <t>-43095085</t>
  </si>
  <si>
    <t>Poznámka k položce:
viz.pol.č.916131213</t>
  </si>
  <si>
    <t>124</t>
  </si>
  <si>
    <t>474561328</t>
  </si>
  <si>
    <t>125</t>
  </si>
  <si>
    <t>59217017</t>
  </si>
  <si>
    <t>obrubník betonový chodníkový 100x10x25 cm</t>
  </si>
  <si>
    <t>1407124694</t>
  </si>
  <si>
    <t>Poznámka k položce:
viz.pol.č.916231213</t>
  </si>
  <si>
    <t>126</t>
  </si>
  <si>
    <t>9163712R</t>
  </si>
  <si>
    <t>Osazení skrytého ocelového zahradního obrubníku</t>
  </si>
  <si>
    <t>1452656108</t>
  </si>
  <si>
    <t>Poznámka k položce:
vč. upevňovacího materiálu, změřeno ze situace</t>
  </si>
  <si>
    <t>"kolem stromů ve zborcených plochách" 12*4*1,5</t>
  </si>
  <si>
    <t>"na patkách pro provizorní podium" 3*2*(0,3+0,9)</t>
  </si>
  <si>
    <t>127</t>
  </si>
  <si>
    <t>272451R</t>
  </si>
  <si>
    <t>obrubník ocelový skrytý</t>
  </si>
  <si>
    <t>1756683434</t>
  </si>
  <si>
    <t>Poznámka k položce:
viz.pol.č.9163712R</t>
  </si>
  <si>
    <t>919111114</t>
  </si>
  <si>
    <t>Řezání dilatačních spár š 4 mm hl do 100 mm příčných nebo podélných v čerstvém CB krytu</t>
  </si>
  <si>
    <t>-267855304</t>
  </si>
  <si>
    <t>129</t>
  </si>
  <si>
    <t>919111213</t>
  </si>
  <si>
    <t>Řezání spár pro vytvoření komůrky š 10 mm hl 25 mm pro těsnící zálivku v CB krytu</t>
  </si>
  <si>
    <t>677046608</t>
  </si>
  <si>
    <t>Poznámka k položce:
viz.pol.č.919111114</t>
  </si>
  <si>
    <t>130</t>
  </si>
  <si>
    <t>1162647711</t>
  </si>
  <si>
    <t>131</t>
  </si>
  <si>
    <t>919131212</t>
  </si>
  <si>
    <t>Vyztužení dilatačních spár kotvami D 20 mm dl 800 mm v CB krytu</t>
  </si>
  <si>
    <t>-535606127</t>
  </si>
  <si>
    <t>Poznámka k položce:
5ks kotev do spáry mezi deskami</t>
  </si>
  <si>
    <t>132</t>
  </si>
  <si>
    <t>919131311</t>
  </si>
  <si>
    <t>Vyztužení dilatačních spár - filigrán (distanční žebříček) pro uchycení trnů nebo kotev v CB krytu</t>
  </si>
  <si>
    <t>1584953936</t>
  </si>
  <si>
    <t>133</t>
  </si>
  <si>
    <t>-1226654582</t>
  </si>
  <si>
    <t>"zed u WC" 75,22</t>
  </si>
  <si>
    <t>"zed u pavilonu" 77,47</t>
  </si>
  <si>
    <t>"zed u OD" 21,24</t>
  </si>
  <si>
    <t>"zed u Tatrovanky" 38</t>
  </si>
  <si>
    <t>"kvetináč" 69,4</t>
  </si>
  <si>
    <t>"patky pro provizorní pódium" 32</t>
  </si>
  <si>
    <t>"základové pasy podia před cukrárnou" 48</t>
  </si>
  <si>
    <t>"základová konstrukce podia pro školy" 152</t>
  </si>
  <si>
    <t>"základová konstrukce podia k sezení" 280</t>
  </si>
  <si>
    <t>"základová patka pro vánoční strom" 12</t>
  </si>
  <si>
    <t>134</t>
  </si>
  <si>
    <t>931994142</t>
  </si>
  <si>
    <t>Těsnění dilatační spáry betonové konstrukce polyuretanovým tmelem do pl 4,0 cm2</t>
  </si>
  <si>
    <t>1679514546</t>
  </si>
  <si>
    <t>Poznámka k položce:
změřeno ze situace a řezů</t>
  </si>
  <si>
    <t>"sanace dilatačních spár stávající zdi u OD" 19</t>
  </si>
  <si>
    <t>"těsnění spáryzdi u Tatrovanky" 21</t>
  </si>
  <si>
    <t>135</t>
  </si>
  <si>
    <t>935113111R</t>
  </si>
  <si>
    <t>Osazení odvodňovacího polymerbetonového žlabu šířky do 200 mm se štěrbinovým ocelovým nástavcem</t>
  </si>
  <si>
    <t>-637230719</t>
  </si>
  <si>
    <t>136</t>
  </si>
  <si>
    <t>59227006R</t>
  </si>
  <si>
    <t>žlab odvodňovací polymerbetonový DN100 se štěrbinovým nástavcem v. 150mm, š.10mm</t>
  </si>
  <si>
    <t>1322869481</t>
  </si>
  <si>
    <t>Poznámka k položce:
vč. čistících kusů a vpusťových dílů, změřeno ze situace</t>
  </si>
  <si>
    <t>137</t>
  </si>
  <si>
    <t>967032974</t>
  </si>
  <si>
    <t>Odsekání plošných fasádních prvků předsazených před líc zdiva 80 mm</t>
  </si>
  <si>
    <t>-1617092355</t>
  </si>
  <si>
    <t>Poznámka k položce:
sanace zídky u Tatrovanky, planimetrováno ze situace a řezů</t>
  </si>
  <si>
    <t>138</t>
  </si>
  <si>
    <t>981511114</t>
  </si>
  <si>
    <t>Demolice konstrukcí objektů z betonu železového postupným rozebíráním</t>
  </si>
  <si>
    <t>-1583880901</t>
  </si>
  <si>
    <t>Poznámka k položce:
Odbourání stávající zdi u obchodního domu, změřeno ze situace a řezů</t>
  </si>
  <si>
    <t>139</t>
  </si>
  <si>
    <t>985121123</t>
  </si>
  <si>
    <t>Tryskání degradovaného betonu stěn a rubu kleneb vodou pod tlakem do 2500 barů</t>
  </si>
  <si>
    <t>-938629174</t>
  </si>
  <si>
    <t>"sanace zídky u Tatrovanky" 19</t>
  </si>
  <si>
    <t>"sanace zídky u OD" 21</t>
  </si>
  <si>
    <t>140</t>
  </si>
  <si>
    <t>985131221</t>
  </si>
  <si>
    <t>Očištění ploch stěn, rubu kleneb a podlah nesušeným křemičitým pískem (metodou torbo)</t>
  </si>
  <si>
    <t>-397092003</t>
  </si>
  <si>
    <t>Poznámka k položce:
viz.pol.č.985121123</t>
  </si>
  <si>
    <t>141</t>
  </si>
  <si>
    <t>985131311</t>
  </si>
  <si>
    <t>Ruční dočištění ploch stěn, rubu kleneb a podlah ocelových kartáči</t>
  </si>
  <si>
    <t>1592395464</t>
  </si>
  <si>
    <t>142</t>
  </si>
  <si>
    <t>985311112</t>
  </si>
  <si>
    <t>Reprofilace stěn cementovými sanačními maltami tl 20 mm</t>
  </si>
  <si>
    <t>799924133</t>
  </si>
  <si>
    <t>Poznámka k položce:
viz.pol.č.985121123, 35% plochy</t>
  </si>
  <si>
    <t>0,35*40</t>
  </si>
  <si>
    <t>143</t>
  </si>
  <si>
    <t>985311115</t>
  </si>
  <si>
    <t>Reprofilace stěn cementovými sanačními maltami tl 50 mm</t>
  </si>
  <si>
    <t>-823348722</t>
  </si>
  <si>
    <t>Poznámka k položce:
viz.pol.č.985121123, 25% plochy</t>
  </si>
  <si>
    <t>0,25*40</t>
  </si>
  <si>
    <t>144</t>
  </si>
  <si>
    <t>985312114</t>
  </si>
  <si>
    <t>Stěrka k vyrovnání betonových ploch stěn tl 5 mm</t>
  </si>
  <si>
    <t>-1426430140</t>
  </si>
  <si>
    <t>145</t>
  </si>
  <si>
    <t>985321211</t>
  </si>
  <si>
    <t>Ochranný nátěr výztuže na epoxidové bázi stěn, líce kleneb a podhledů 1 vrstva tl 1 mm</t>
  </si>
  <si>
    <t>799367002</t>
  </si>
  <si>
    <t>146</t>
  </si>
  <si>
    <t>985324211</t>
  </si>
  <si>
    <t>Ochranný akrylátový nátěr betonu dvojnásobný s impregnací (OS-B)</t>
  </si>
  <si>
    <t>1583782911</t>
  </si>
  <si>
    <t>147</t>
  </si>
  <si>
    <t>985331217</t>
  </si>
  <si>
    <t>Dodatečné vlepování betonářské výztuže D 20 mm do chemické malty včetně vyvrtání otvoru</t>
  </si>
  <si>
    <t>393765094</t>
  </si>
  <si>
    <t>Poznámka k položce:
kotvení k stávající zdi u OD, změřeno z řezu</t>
  </si>
  <si>
    <t>0,4*7</t>
  </si>
  <si>
    <t>148</t>
  </si>
  <si>
    <t>548R</t>
  </si>
  <si>
    <t>trn D 20mm dl 400mm</t>
  </si>
  <si>
    <t>399795685</t>
  </si>
  <si>
    <t>Poznámka k položce:
viz. pol.č.985331217</t>
  </si>
  <si>
    <t>149</t>
  </si>
  <si>
    <t>-891669155</t>
  </si>
  <si>
    <t>Poznámka k položce:
vypočteno automaticky programem Kros</t>
  </si>
  <si>
    <t>150</t>
  </si>
  <si>
    <t>-244701125</t>
  </si>
  <si>
    <t>Poznámka k položce:
odvoz 5km</t>
  </si>
  <si>
    <t>13,931*4 'Přepočtené koeficientem množství</t>
  </si>
  <si>
    <t>151</t>
  </si>
  <si>
    <t>-1053439872</t>
  </si>
  <si>
    <t>Poznámka k položce:
viz.pol.č.998225111
Bez poplatku, bude uloženo na mezideponii města, kde bude zhotovitelem recyklováno, materiál bude tříděn při ukládání podle druhu odpadu</t>
  </si>
  <si>
    <t>186</t>
  </si>
  <si>
    <t>-790540485</t>
  </si>
  <si>
    <t>711</t>
  </si>
  <si>
    <t>Izolace proti vodě, vlhkosti a plynům</t>
  </si>
  <si>
    <t>154</t>
  </si>
  <si>
    <t>711112001</t>
  </si>
  <si>
    <t>Provedení izolace proti zemní vlhkosti svislé za studena nátěrem penetračním</t>
  </si>
  <si>
    <t>68296145</t>
  </si>
  <si>
    <t>"zed u WC" 44,59</t>
  </si>
  <si>
    <t>"zed u pavilonu" 9,66</t>
  </si>
  <si>
    <t>"zed u OD" 15,72</t>
  </si>
  <si>
    <t>155</t>
  </si>
  <si>
    <t>11163150</t>
  </si>
  <si>
    <t>lak asfaltový penetrační</t>
  </si>
  <si>
    <t>-1695728293</t>
  </si>
  <si>
    <t>Poznámka k položce:
viz.pol.č.711112001</t>
  </si>
  <si>
    <t>701,37*0,00035 'Přepočtené koeficientem množství</t>
  </si>
  <si>
    <t>156</t>
  </si>
  <si>
    <t>711112002</t>
  </si>
  <si>
    <t>Provedení izolace proti zemní vlhkosti svislé za studena lakem asfaltovým</t>
  </si>
  <si>
    <t>-1542179528</t>
  </si>
  <si>
    <t>"zed u WC" 44,59*2</t>
  </si>
  <si>
    <t>"zed u pavilonu" 9,66*2</t>
  </si>
  <si>
    <t>"zed u OD" 15,72*2</t>
  </si>
  <si>
    <t>"zed u Tatrovanky" 38*2</t>
  </si>
  <si>
    <t>"kvetináč" 69,4*2</t>
  </si>
  <si>
    <t>"patky pro provizorní pódium" 32*2</t>
  </si>
  <si>
    <t>"základové pasy podia před cukrárnou" 48*2</t>
  </si>
  <si>
    <t>"základová konstrukce podia pro školy" 152*2</t>
  </si>
  <si>
    <t>"základová konstrukce podia k sezení" 280*2</t>
  </si>
  <si>
    <t>"základová patka pro vánoční strom" 12*2</t>
  </si>
  <si>
    <t>157</t>
  </si>
  <si>
    <t>11163152</t>
  </si>
  <si>
    <t>lak asfaltový izolační</t>
  </si>
  <si>
    <t>-672941742</t>
  </si>
  <si>
    <t>Poznámka k položce:
viz.pol.č.711112002</t>
  </si>
  <si>
    <t>1402,74*0,00045 'Přepočtené koeficientem množství</t>
  </si>
  <si>
    <t>158</t>
  </si>
  <si>
    <t>711442559</t>
  </si>
  <si>
    <t>Provedení izolace proti tlakové vodě svislé přitavením pásu NAIP</t>
  </si>
  <si>
    <t>-441634944</t>
  </si>
  <si>
    <t>"Zed u tatrovanky" 1,82*21</t>
  </si>
  <si>
    <t>159</t>
  </si>
  <si>
    <t>62852124</t>
  </si>
  <si>
    <t>pás asfaltovaný modifikovaný směsnými polymery 5 mm</t>
  </si>
  <si>
    <t>-1648164325</t>
  </si>
  <si>
    <t>Poznámka k položce:
viz.pol.č.711442559</t>
  </si>
  <si>
    <t>38,22*1,2 'Přepočtené koeficientem množství</t>
  </si>
  <si>
    <t>160</t>
  </si>
  <si>
    <t>711461103</t>
  </si>
  <si>
    <t>Provedení izolace proti tlakové vodě vodorovné fólií přilepenou v plné ploše</t>
  </si>
  <si>
    <t>-997249641</t>
  </si>
  <si>
    <t>"zed u WC" 15,32</t>
  </si>
  <si>
    <t>"zed u pavilonu" 4,01</t>
  </si>
  <si>
    <t>"zed u OD" 2,76</t>
  </si>
  <si>
    <t>161</t>
  </si>
  <si>
    <t>28323111</t>
  </si>
  <si>
    <t>fólie PE hydroizolační (ojemová hmotnost 950 kg/m3), š. 1,4 m, tl. 1,0 mm</t>
  </si>
  <si>
    <t>12068248</t>
  </si>
  <si>
    <t>Poznámka k položce:
viz.pol.č.711461103</t>
  </si>
  <si>
    <t>22,09*1,15 'Přepočtené koeficientem množství</t>
  </si>
  <si>
    <t>713</t>
  </si>
  <si>
    <t>Izolace tepelné</t>
  </si>
  <si>
    <t>162</t>
  </si>
  <si>
    <t>713131141</t>
  </si>
  <si>
    <t>Montáž izolace tepelné stěn a základů lepením celoplošně rohoží, pásů, dílců, desek</t>
  </si>
  <si>
    <t>-845368900</t>
  </si>
  <si>
    <t>Poznámka k položce:
viz. pol.č. 28376010+28376366</t>
  </si>
  <si>
    <t>38+58</t>
  </si>
  <si>
    <t>163</t>
  </si>
  <si>
    <t>28376010</t>
  </si>
  <si>
    <t xml:space="preserve">deska fasádní polystyrénová soklová  tl 20mm</t>
  </si>
  <si>
    <t>-2048277934</t>
  </si>
  <si>
    <t>Poznámka k položce:
Izolace mezi budovou Tatrovanky a schodištěm, viz. výkres č.12</t>
  </si>
  <si>
    <t>38*1,02 'Přepočtené koeficientem množství</t>
  </si>
  <si>
    <t>164</t>
  </si>
  <si>
    <t>28376366</t>
  </si>
  <si>
    <t>deska XPS hladký povrch λ=0,034 tl 50mm</t>
  </si>
  <si>
    <t>-356161663</t>
  </si>
  <si>
    <t>Poznámka k položce:
Zateplení květináč, viz. výkres č.06</t>
  </si>
  <si>
    <t>762</t>
  </si>
  <si>
    <t>Konstrukce tesařské</t>
  </si>
  <si>
    <t>165</t>
  </si>
  <si>
    <t>762512245R</t>
  </si>
  <si>
    <t>Montáž sedáku z tropického dřeva</t>
  </si>
  <si>
    <t>557891659</t>
  </si>
  <si>
    <t>Poznámka k položce:
změřeno z výkresu 06 květináč</t>
  </si>
  <si>
    <t>14,1*2</t>
  </si>
  <si>
    <t>185</t>
  </si>
  <si>
    <t>61198133</t>
  </si>
  <si>
    <t>terasový profil MASSARANDUBA - hrubá drážka 25x145</t>
  </si>
  <si>
    <t>1132013218</t>
  </si>
  <si>
    <t>Poznámka k položce:
viz.pol.č.762512245R, vč. materiálu pro upevnění</t>
  </si>
  <si>
    <t>28,2*1,08 'Přepočtené koeficientem množství</t>
  </si>
  <si>
    <t>167</t>
  </si>
  <si>
    <t>762951003</t>
  </si>
  <si>
    <t>Montáž podkladního roštu terasy z plných profilů osové vzdálenosti podpěr přes 420 do 550 mm</t>
  </si>
  <si>
    <t>-468040262</t>
  </si>
  <si>
    <t>Poznámka k položce:
Planimetrováno ze situace a řezů</t>
  </si>
  <si>
    <t>"podium před cukrárnou" 164</t>
  </si>
  <si>
    <t>"podium pro školy" 102</t>
  </si>
  <si>
    <t>"podium k sezeni" 174+104</t>
  </si>
  <si>
    <t>168</t>
  </si>
  <si>
    <t>61198142</t>
  </si>
  <si>
    <t>terasový hranol exotická dřevina 45x70</t>
  </si>
  <si>
    <t>-2136183176</t>
  </si>
  <si>
    <t>Poznámka k položce:
hranol 42x70, vč. materiálu pro upevnění</t>
  </si>
  <si>
    <t>"podium před cukrárnou" 335</t>
  </si>
  <si>
    <t>"podium pro školy" 168</t>
  </si>
  <si>
    <t>"podium k sezeni" 320+224</t>
  </si>
  <si>
    <t>169</t>
  </si>
  <si>
    <t>605R3</t>
  </si>
  <si>
    <t>terasový hranol exotická dřevina 42x170mm</t>
  </si>
  <si>
    <t>81627902</t>
  </si>
  <si>
    <t>Poznámka k položce:
vč. materiálu pro upevnění</t>
  </si>
  <si>
    <t>"podium pro školy" 52,5</t>
  </si>
  <si>
    <t>"podium k sezeni" 53</t>
  </si>
  <si>
    <t>170</t>
  </si>
  <si>
    <t>605R4</t>
  </si>
  <si>
    <t>terasový hranol exotická dřevina 52x70mm</t>
  </si>
  <si>
    <t>105353571</t>
  </si>
  <si>
    <t>171</t>
  </si>
  <si>
    <t>762952012</t>
  </si>
  <si>
    <t>Montáž teras z prken š do 120 mm z dřevin tvrdých šroubovaných broušených bez povrchové úpravy</t>
  </si>
  <si>
    <t>-141038464</t>
  </si>
  <si>
    <t>Poznámka k položce:
Kladení formou nekonečných spojů, Planimetrováno ze situace a řezů</t>
  </si>
  <si>
    <t>172</t>
  </si>
  <si>
    <t>61198132</t>
  </si>
  <si>
    <t>terasový profil MASSARANDUBA - jemná drážka 21x145 (140)</t>
  </si>
  <si>
    <t>-261278960</t>
  </si>
  <si>
    <t>Poznámka k položce:
21x120mm, vč. materiálu pro upevnění</t>
  </si>
  <si>
    <t>544*1,08 'Přepočtené koeficientem množství</t>
  </si>
  <si>
    <t>173</t>
  </si>
  <si>
    <t>605R1</t>
  </si>
  <si>
    <t>Poklop z tropického dřeva</t>
  </si>
  <si>
    <t>883955895</t>
  </si>
  <si>
    <t>"poklop pro patku vánočního stromu" 0,6</t>
  </si>
  <si>
    <t>"poklop pro šachty elektroinstalace" 0,8</t>
  </si>
  <si>
    <t>174</t>
  </si>
  <si>
    <t>762953001</t>
  </si>
  <si>
    <t>Nátěr dřevěných teras olejový jednonásobný s očištěním</t>
  </si>
  <si>
    <t>-1339294585</t>
  </si>
  <si>
    <t>Poznámka k položce:
viz.pol.č.762952012, nátěr teakovým olejem</t>
  </si>
  <si>
    <t>767</t>
  </si>
  <si>
    <t>Konstrukce zámečnické</t>
  </si>
  <si>
    <t>175</t>
  </si>
  <si>
    <t>767995111</t>
  </si>
  <si>
    <t>Montáž atypických zámečnických konstrukcí hmotnosti do 5 kg</t>
  </si>
  <si>
    <t>-271673055</t>
  </si>
  <si>
    <t>Poznámka k položce:
profil JEKL 1,8kg/m pod sedák na květináči, vč. upevňovacího materiálu</t>
  </si>
  <si>
    <t>0,9*48*2</t>
  </si>
  <si>
    <t>176</t>
  </si>
  <si>
    <t>14550122</t>
  </si>
  <si>
    <t>profil ocelový obdélníkový svařovaný 40x20x2mm</t>
  </si>
  <si>
    <t>1649289476</t>
  </si>
  <si>
    <t>Poznámka k položce:
viz.pol.č.767995111</t>
  </si>
  <si>
    <t>0,0864</t>
  </si>
  <si>
    <t>177</t>
  </si>
  <si>
    <t>767995112</t>
  </si>
  <si>
    <t>Montáž atypických zámečnických konstrukcí hmotnosti do 10 kg</t>
  </si>
  <si>
    <t>21593821</t>
  </si>
  <si>
    <t>Poznámka k položce:
Konstrukce z jekl profilu 2,4kg/m pod podium a poklop z tropického dřeva na patce pro vánoční strom, vč. upevňovacího materiálu</t>
  </si>
  <si>
    <t>2,4*(3,5+2,5)</t>
  </si>
  <si>
    <t>178</t>
  </si>
  <si>
    <t>14550136</t>
  </si>
  <si>
    <t>profil ocelový obdélníkový svařovaný 50x30x2mm</t>
  </si>
  <si>
    <t>-1409529551</t>
  </si>
  <si>
    <t>Poznámka k položce:
viz.pol.č.767995112</t>
  </si>
  <si>
    <t>0,0144</t>
  </si>
  <si>
    <t>46-M</t>
  </si>
  <si>
    <t>Zemní práce při extr.mont.pracích</t>
  </si>
  <si>
    <t>179</t>
  </si>
  <si>
    <t>460470011</t>
  </si>
  <si>
    <t>Provizorní zajištění kabelů ve výkopech při jejich křížení</t>
  </si>
  <si>
    <t>2112037269</t>
  </si>
  <si>
    <t>180</t>
  </si>
  <si>
    <t>460490014</t>
  </si>
  <si>
    <t>Krytí kabelů výstražnou fólií šířky 40 cm</t>
  </si>
  <si>
    <t>-411533901</t>
  </si>
  <si>
    <t>Poznámka k položce:
změřeno ze situace, položení fólie na odkryté kabely</t>
  </si>
  <si>
    <t>40+100+442</t>
  </si>
  <si>
    <t>181</t>
  </si>
  <si>
    <t>460520174</t>
  </si>
  <si>
    <t>Montáž trubek ochranných plastových ohebných do 110 mm uložených do rýhy</t>
  </si>
  <si>
    <t>-576434252</t>
  </si>
  <si>
    <t>Poznámka k položce:
ochrana stávajících podzemních kabelů ČD Telematika</t>
  </si>
  <si>
    <t>182</t>
  </si>
  <si>
    <t>34571358R</t>
  </si>
  <si>
    <t>chránička půlená</t>
  </si>
  <si>
    <t>-1308479964</t>
  </si>
  <si>
    <t>Poznámka k položce:
viz.pol.č.460520174</t>
  </si>
  <si>
    <t>výk</t>
  </si>
  <si>
    <t>3105</t>
  </si>
  <si>
    <t>odk</t>
  </si>
  <si>
    <t>48,546</t>
  </si>
  <si>
    <t>zás2</t>
  </si>
  <si>
    <t>218,218</t>
  </si>
  <si>
    <t>zás1</t>
  </si>
  <si>
    <t>2899,68</t>
  </si>
  <si>
    <t>zh</t>
  </si>
  <si>
    <t>56,8</t>
  </si>
  <si>
    <t>zás3</t>
  </si>
  <si>
    <t>229,152</t>
  </si>
  <si>
    <t>vrt1</t>
  </si>
  <si>
    <t>SO 201 - Zatrubnění Kopřivničky</t>
  </si>
  <si>
    <t>vrt2</t>
  </si>
  <si>
    <t>vrty</t>
  </si>
  <si>
    <t>5,77</t>
  </si>
  <si>
    <t>bed1</t>
  </si>
  <si>
    <t>169,712</t>
  </si>
  <si>
    <t>bed2</t>
  </si>
  <si>
    <t>9,1</t>
  </si>
  <si>
    <t>bed3</t>
  </si>
  <si>
    <t>15,283</t>
  </si>
  <si>
    <t>113105113</t>
  </si>
  <si>
    <t>Rozebrání dlažeb z lomového kamene kladených na MC vyspárované MC</t>
  </si>
  <si>
    <t>-1660962946</t>
  </si>
  <si>
    <t>Poznámka k položce:
Rozebraná dlažba bude očištěna a odvezena na pozemek města</t>
  </si>
  <si>
    <t>"vybourání stávajícího odláždění lomovým kamenem na dně rámu a v korytě před a za mostem"</t>
  </si>
  <si>
    <t>"dno rámu" 4,62*140,5</t>
  </si>
  <si>
    <t>"koryto na vtoku" 10,2*12,5</t>
  </si>
  <si>
    <t>"koryto na výtoku" 10,2*10,7</t>
  </si>
  <si>
    <t>1263062120</t>
  </si>
  <si>
    <t>Poznámka k položce:
Odstranění vrstvy ŠD tl. 150mm, viz. pol.č.564851111, odstranění provizorního zpevnění</t>
  </si>
  <si>
    <t>Odstranění podkladu živičného tl 100 mm strojně pl přes 200 m2</t>
  </si>
  <si>
    <t>391862408</t>
  </si>
  <si>
    <t>Poznámka k položce:
Odstranění asfaltového recyklátu tl. 100mm viz. pol.č. 564931412, , odstranění provizorního zpevnění</t>
  </si>
  <si>
    <t>113107332</t>
  </si>
  <si>
    <t>Odstranění podkladu z betonu prostého tl 300 mm strojně pl do 50 m2</t>
  </si>
  <si>
    <t>2036680455</t>
  </si>
  <si>
    <t>Poznámka k položce:
ručně v blízkosti stávajících sítí</t>
  </si>
  <si>
    <t>"vybourání podkladního betonu pod kamennou dlažbou v korytě toku před a za mostem"</t>
  </si>
  <si>
    <t>10,2*12,5+10,2*10,7</t>
  </si>
  <si>
    <t>-1177961991</t>
  </si>
  <si>
    <t>885,750*0,15</t>
  </si>
  <si>
    <t>115001105</t>
  </si>
  <si>
    <t>Převedení vody potrubím DN do 600</t>
  </si>
  <si>
    <t>1086909444</t>
  </si>
  <si>
    <t xml:space="preserve">Poznámka k souboru cen:_x000d_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</si>
  <si>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"betonová trouba DN 400 pro převedení toku během výstavby"</t>
  </si>
  <si>
    <t>(149+2*1,5)*2</t>
  </si>
  <si>
    <t>115101202</t>
  </si>
  <si>
    <t>Čerpání vody na dopravní výšku do 10 m průměrný přítok do 1000 l/min</t>
  </si>
  <si>
    <t>-590443428</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</si>
  <si>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</si>
  <si>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115101302</t>
  </si>
  <si>
    <t>Pohotovost čerpací soupravy pro dopravní výšku do 10 m přítok do 1000 l/min</t>
  </si>
  <si>
    <t>den</t>
  </si>
  <si>
    <t>99679487</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</si>
  <si>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</si>
  <si>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122201102</t>
  </si>
  <si>
    <t>Odkopávky a prokopávky nezapažené v hornině tř. 3 objem do 1000 m3</t>
  </si>
  <si>
    <t>-2038814885</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</si>
  <si>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</si>
  <si>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Poznámka k položce:
s naložením na dopravní prostředek</t>
  </si>
  <si>
    <t>"odkopávky pro novou dlažbu mimo stávající odláždění" 0,4*1,35*(43,2+46,7)</t>
  </si>
  <si>
    <t>13120110_R</t>
  </si>
  <si>
    <t>Hloubení jam pažených i nepažených v hornině tř. 3 vč. ručních výkopů v místě sítí</t>
  </si>
  <si>
    <t xml:space="preserve">"svahovaný výkop 1:1, vč. ručních výkopů v blízkosti stávajících sítí" </t>
  </si>
  <si>
    <t>28*9,42+120,8*23,05</t>
  </si>
  <si>
    <t>"zrušení zemních hrázek" 2*2*(6,2+8)</t>
  </si>
  <si>
    <t>0,5*(odk+výk)</t>
  </si>
  <si>
    <t>151711111</t>
  </si>
  <si>
    <t>Osazení zápor ocelových dl do 8 m</t>
  </si>
  <si>
    <t>-1132707230</t>
  </si>
  <si>
    <t xml:space="preserve">Poznámka k souboru cen:_x000d_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</si>
  <si>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"záporové pažení výkopu"</t>
  </si>
  <si>
    <t>2*(2+5+5+7+7)+2*(2+2+5+5+7+7)+6*7</t>
  </si>
  <si>
    <t>13010756</t>
  </si>
  <si>
    <t>ocel profilová IPE 240 jakost 11 375</t>
  </si>
  <si>
    <t>1738037203</t>
  </si>
  <si>
    <t>0,0315*(4*7)</t>
  </si>
  <si>
    <t>13010748</t>
  </si>
  <si>
    <t>ocel profilová IPE 160 jakost 11 375</t>
  </si>
  <si>
    <t>239167466</t>
  </si>
  <si>
    <t>122*0,0162</t>
  </si>
  <si>
    <t>151711131</t>
  </si>
  <si>
    <t>Vytažení zápor ocelových dl do 8 m</t>
  </si>
  <si>
    <t>-1471340257</t>
  </si>
  <si>
    <t>151712111</t>
  </si>
  <si>
    <t>Převázka ocelová zdvojená pro kotvení záporového pažení</t>
  </si>
  <si>
    <t>-1396670976</t>
  </si>
  <si>
    <t xml:space="preserve">Poznámka k souboru cen:_x000d_
1. V ceně nejsou započteny náklady na zápory ocelové, které se oceňují cenami souboru cen 151 71-11 Osazení ocelových zápor pro pažení hloubených vykopávek. </t>
  </si>
  <si>
    <t>6,4</t>
  </si>
  <si>
    <t>151712121</t>
  </si>
  <si>
    <t>Odstranění ocelové převázky zdvojené pro kotvení záporového pažení</t>
  </si>
  <si>
    <t>1062347643</t>
  </si>
  <si>
    <t>151721111</t>
  </si>
  <si>
    <t>Zřízení pažení do ocelových zápor hl výkopu do 4 m s jeho následným odstraněním</t>
  </si>
  <si>
    <t>-552675636</t>
  </si>
  <si>
    <t xml:space="preserve">Poznámka k souboru cen:_x000d_
1. V cenách nejsou započteny náklady na: a) zápory ocelové, které se oceňují cenami souboru cen 151 71-11 Osazení ocelových zápor pro pažení hloubených vykopávek. b) převázky ocelové, které se oceňují cenou 151 71-2111 Převázka ocelová pro ukotvení záporového pažení, c) vrchní kotvení zápor, které se oceňuje cenami souboru cen 151 71-31 Vrchní kotvení zápor na povrch výkopové jámy. </t>
  </si>
  <si>
    <t>"výdřeva záporového pažení"</t>
  </si>
  <si>
    <t>11,89+20,98+4,5</t>
  </si>
  <si>
    <t>-377801130</t>
  </si>
  <si>
    <t>"včetně složení materiálu"</t>
  </si>
  <si>
    <t>odk+výk</t>
  </si>
  <si>
    <t>zás1+zás2+zás3+zh</t>
  </si>
  <si>
    <t>"odvoz zeminy z vrtů"</t>
  </si>
  <si>
    <t>vrt1*0,071+vrt2*0,031</t>
  </si>
  <si>
    <t>1139962530</t>
  </si>
  <si>
    <t>"zásyp konstrukce hutněný po vrstvách max. 300 mm dle ČSN 73 6244"</t>
  </si>
  <si>
    <t>28*8,43+120,8*22,05</t>
  </si>
  <si>
    <t>5833730_R</t>
  </si>
  <si>
    <t>Nákup materiálu tř. 3</t>
  </si>
  <si>
    <t>-302527790</t>
  </si>
  <si>
    <t>Poznámka k položce:
50% nákup materiálu, 50% vhodný materiál z výkopů</t>
  </si>
  <si>
    <t>"materiál pro zásyp konstrukce"</t>
  </si>
  <si>
    <t>2899,68*0,5 'Přepočtené koeficientem množství</t>
  </si>
  <si>
    <t>171101112</t>
  </si>
  <si>
    <t>Uložení sypaniny z hornin nesoudržných sypkých s vlhkostí l(d) pod 0,9 mimo aktivní zónu</t>
  </si>
  <si>
    <t>-1631967049</t>
  </si>
  <si>
    <t>"ochranný obsyp konstrukce ŠP fr. 0-16"</t>
  </si>
  <si>
    <t>1,54*141,7</t>
  </si>
  <si>
    <t>58337302</t>
  </si>
  <si>
    <t>štěrkopísek frakce 0/16</t>
  </si>
  <si>
    <t>-1415641307</t>
  </si>
  <si>
    <t>"materiál pro ochranný obsyp"</t>
  </si>
  <si>
    <t>218,218*2,1 'Přepočtené koeficientem množství</t>
  </si>
  <si>
    <t>17110310_R</t>
  </si>
  <si>
    <t>Zemní hrázky melioračních kanálů z horniny tř. 1 až 4 - včetně materiálu</t>
  </si>
  <si>
    <t>1814596754</t>
  </si>
  <si>
    <t xml:space="preserve">Poznámka k souboru cen:_x000d_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</si>
  <si>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2*2*(6,2+8)</t>
  </si>
  <si>
    <t>-2038304156</t>
  </si>
  <si>
    <t xml:space="preserve">Poznámka k souboru cen:_x000d_
1. Ceny uvedené v souboru cen lze po dohodě upravit podle místních podmínek. </t>
  </si>
  <si>
    <t xml:space="preserve">Poznámka k položce:
Bez poplatku, bude uloženo na mezideponii města, kde bude zhotovitelem recyklováno, materiál bude tříděn při ukládání podle druhu odpadu
</t>
  </si>
  <si>
    <t>"skládkovné za zeminu z výkopů a odkopů" výk+odk+vrty</t>
  </si>
  <si>
    <t>539459415</t>
  </si>
  <si>
    <t>"štěrkopískové lože fr. 0-20"</t>
  </si>
  <si>
    <t>148,8*1,54</t>
  </si>
  <si>
    <t>58337331</t>
  </si>
  <si>
    <t>štěrkopísek frakce 0/22</t>
  </si>
  <si>
    <t>505115704</t>
  </si>
  <si>
    <t>"materiál pro lože" zás3</t>
  </si>
  <si>
    <t>229,152*2,1 'Přepočtené koeficientem množství</t>
  </si>
  <si>
    <t>11315111_R</t>
  </si>
  <si>
    <t>Rozebrání zpevněných ploch ze silničních dílců - včetně odvozu na sklad</t>
  </si>
  <si>
    <t>-1901400321</t>
  </si>
  <si>
    <t xml:space="preserve">Poznámka k souboru cen:_x000d_
1. Cena je určena pro rozebírání silničních panelů jakýchkoliv rozměrů kladených do lože z kameniva včetně odstranění lože. </t>
  </si>
  <si>
    <t>"zrušení provizorního zpevnění pro převedení dopravy"</t>
  </si>
  <si>
    <t>463,75+225,04</t>
  </si>
  <si>
    <t>22551111_R</t>
  </si>
  <si>
    <t>Vrty maloprofilové jádrové D do 300 mm úklon do 45° hl do 25 m hor. I a II</t>
  </si>
  <si>
    <t>-1884028655</t>
  </si>
  <si>
    <t>"vrty pro zápory IPE 240, pr. 300 mm"</t>
  </si>
  <si>
    <t>225511112</t>
  </si>
  <si>
    <t>Vrty maloprofilové jádrové D do 245 mm úklon do 45° hl do 25 m hor. I a II</t>
  </si>
  <si>
    <t>1131064222</t>
  </si>
  <si>
    <t>"vrty pro zápory IPE 160, pr. 200 mm"</t>
  </si>
  <si>
    <t>24511110_R</t>
  </si>
  <si>
    <t>Osazení krycí desky</t>
  </si>
  <si>
    <t>-241881208</t>
  </si>
  <si>
    <t xml:space="preserve">Poznámka k souboru cen:_x000d_
1. Cenu lze použít i pro osazení desek na plošinách studní. 2. V ceně nejsou započteny náklady na dodání krycí desky; deska se oceňuje ve specifikaci. Ztratné lze dohodnout ve výši 2 %. </t>
  </si>
  <si>
    <t>"prefabrikovaná krycí deska odvzdušňovací šachty s otvorem 600x600 mm"</t>
  </si>
  <si>
    <t>((1*1-0,6*0,6)*0,14+0,06*0,06*4)*2,4</t>
  </si>
  <si>
    <t>59224364_R</t>
  </si>
  <si>
    <t xml:space="preserve">deska betonová zákrytová šachetní čtvercová  100 x 100 x 14 cm</t>
  </si>
  <si>
    <t>-112993282</t>
  </si>
  <si>
    <t>274311124</t>
  </si>
  <si>
    <t>Základové pasy, prahy, věnce a ostruhy z betonu prostého C 12/15</t>
  </si>
  <si>
    <t>467995933</t>
  </si>
  <si>
    <t xml:space="preserve">Poznámka k souboru cen:_x000d_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</si>
  <si>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"podklad z prostého betonu C12/15 - X0 pod provizorním převedením toku"</t>
  </si>
  <si>
    <t>0,7*0,4*140,5*2</t>
  </si>
  <si>
    <t>274311127</t>
  </si>
  <si>
    <t>Základové pasy, prahy, věnce a ostruhy z betonu prostého C 25/30</t>
  </si>
  <si>
    <t>-294180017</t>
  </si>
  <si>
    <t>"příčné betonové prahy pro stabilizaci dlažby z prostého betonu C25/30 - XF3"</t>
  </si>
  <si>
    <t>0,5*0,8*(3,8+3,8)+0,5*0,6*(2,05*2+2,4*2)+0,5*0,6*1,2*(3,45+3,15+6,95+6,59)</t>
  </si>
  <si>
    <t>377537333</t>
  </si>
  <si>
    <t xml:space="preserve">Poznámka k souboru cen:_x000d_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</si>
  <si>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"bednění podkladních prahů pod převedením toku"</t>
  </si>
  <si>
    <t>2*0,278*2+0,6*140,5*2</t>
  </si>
  <si>
    <t>-339089941</t>
  </si>
  <si>
    <t>1235083212</t>
  </si>
  <si>
    <t>"beton C 25/30 - XF3, betonové patky pro kotvení zábradlí"</t>
  </si>
  <si>
    <t>0,4*0,4*0,8*(8+8)</t>
  </si>
  <si>
    <t>285393_R</t>
  </si>
  <si>
    <t xml:space="preserve">Dodatečné kotvení vlepením betonářské výztuže pr. do 20 mm do vrtů </t>
  </si>
  <si>
    <t>-567899565</t>
  </si>
  <si>
    <t xml:space="preserve">"ocelové spřahující trny délky 380 mm  pro kotvení nadbetonávky opěrné zdi"</t>
  </si>
  <si>
    <t>"vč. provedení vrtu hl. 250 mm, osazení a zainjektování"</t>
  </si>
  <si>
    <t>30*2</t>
  </si>
  <si>
    <t>291211111</t>
  </si>
  <si>
    <t>Zřízení plochy ze silničních panelů do lože tl 50 mm z kameniva</t>
  </si>
  <si>
    <t>-94776367</t>
  </si>
  <si>
    <t xml:space="preserve">Poznámka k souboru cen:_x000d_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</si>
  <si>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"provizorní zpevnění pro převedení dopravy"</t>
  </si>
  <si>
    <t>5938100_R</t>
  </si>
  <si>
    <t>panel silniční 300x120x21,5 cm - pronájem, včetně dovozu na místo uložení</t>
  </si>
  <si>
    <t>-1720405587</t>
  </si>
  <si>
    <t>317171126</t>
  </si>
  <si>
    <t>Kotvení monolitického betonu římsy do mostovky kotvou do vývrtu</t>
  </si>
  <si>
    <t>-1786664049</t>
  </si>
  <si>
    <t xml:space="preserve">Poznámka k souboru cen:_x000d_
1. Kotvy spřažené se osazují do nosné konstrukce přivařením spodní části kotvy do výztuže mostovky. 2. Kotvy do vývrtu se osazují vrtáním otvoru do betonu mostovky, ukotví se do epoxidové ampule. 3. Kotvy talířové se zamáčknou do ukládaného betonu mostovky. 4. V cenách nejsou započteny náklady na kotvy; tyto se oceňují ve specifikaci. </t>
  </si>
  <si>
    <t>"kotva římsy opěrné zdi" 9</t>
  </si>
  <si>
    <t>54879202</t>
  </si>
  <si>
    <t xml:space="preserve">kotva do vývrtu pro kotvení mostní  římsy</t>
  </si>
  <si>
    <t>1400314039</t>
  </si>
  <si>
    <t>317321018</t>
  </si>
  <si>
    <t>Římsy opěrných zdí a valů ze ŽB tř. C 30/37</t>
  </si>
  <si>
    <t>2115614877</t>
  </si>
  <si>
    <t xml:space="preserve">Poznámka k souboru cen:_x000d_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</si>
  <si>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"beton C30/37 - XF4" 0,175*8,75</t>
  </si>
  <si>
    <t>317353111</t>
  </si>
  <si>
    <t>Bednění říms opěrných zdí a valů přímých, zalomených nebo zakřivených zřízení</t>
  </si>
  <si>
    <t>-2047103372</t>
  </si>
  <si>
    <t xml:space="preserve">Poznámka k souboru cen:_x000d_
1. V cenách nejsou započteny náklady na podpěrné konstrukce pod bedněním říms. Tyto práce se oceňují příslušnými cenami katalogu 800-3 Lešení. </t>
  </si>
  <si>
    <t>2*0,175+(0,75+0,25)*8,75</t>
  </si>
  <si>
    <t>317353112</t>
  </si>
  <si>
    <t>Bednění říms opěrných zdí a valů přímých, zalomených nebo zakřivených odstranění</t>
  </si>
  <si>
    <t>2088614709</t>
  </si>
  <si>
    <t>317361016</t>
  </si>
  <si>
    <t>Výztuž říms opěrných zdí a valů z betonářské oceli 10 505</t>
  </si>
  <si>
    <t>-855398352</t>
  </si>
  <si>
    <t>"předpoklad 150 kg/m3" 1,531*0,15</t>
  </si>
  <si>
    <t>327323127</t>
  </si>
  <si>
    <t>Opěrné zdi a valy ze ŽB tř. C 25/30</t>
  </si>
  <si>
    <t>1814541741</t>
  </si>
  <si>
    <t xml:space="preserve">Poznámka k souboru cen:_x000d_
1. Ceny jsou určeny pro jakoukoliv tloušťku zdí. </t>
  </si>
  <si>
    <t>"dřík opěrné zdi C25/30 XF2"</t>
  </si>
  <si>
    <t>0,25*0,85*8,74</t>
  </si>
  <si>
    <t>327351211</t>
  </si>
  <si>
    <t>Bednění opěrných zdí a valů svislých i skloněných zřízení</t>
  </si>
  <si>
    <t>1127268473</t>
  </si>
  <si>
    <t xml:space="preserve">Poznámka k souboru cen:_x000d_
1. Bednění zdí a valů výšky přes 20 m se oceňuje podle ustanovení úvodního katalogu. 2. Ceny lze použít i pro bednění základů z betonu prostého nebo železového. </t>
  </si>
  <si>
    <t>0,25*(1,0+0,7)+2*0,85*8,74</t>
  </si>
  <si>
    <t>327351221</t>
  </si>
  <si>
    <t>Bednění opěrných zdí a valů svislých i skloněných odstranění</t>
  </si>
  <si>
    <t>955771083</t>
  </si>
  <si>
    <t>327361006</t>
  </si>
  <si>
    <t>Výztuž opěrných zdí a valů D 12 mm z betonářské oceli 10 505</t>
  </si>
  <si>
    <t>-1527635969</t>
  </si>
  <si>
    <t xml:space="preserve">Poznámka k souboru cen:_x000d_
1. Ceny lze použít i pro případné výztuže základů opěrných zdí a valů. </t>
  </si>
  <si>
    <t>"předpoklad 150 kg/m3" 1,857*0,15</t>
  </si>
  <si>
    <t>348171111</t>
  </si>
  <si>
    <t>Osazení mostního ocelového zábradlí nesnímatelného do betonu říms přímo</t>
  </si>
  <si>
    <t>1197882282</t>
  </si>
  <si>
    <t xml:space="preserve">Poznámka k souboru cen:_x000d_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</si>
  <si>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"ocelové mostní zábradlí do betonových patek" 14+14</t>
  </si>
  <si>
    <t>553912_R_A</t>
  </si>
  <si>
    <t xml:space="preserve">Zábradlí mostní ocelové se svislou výplní osazené do betonu </t>
  </si>
  <si>
    <t>-1437907082</t>
  </si>
  <si>
    <t>"včetně PKO"</t>
  </si>
  <si>
    <t>348171111_R</t>
  </si>
  <si>
    <t xml:space="preserve">Osazení mostního ocelového zábradlí  přes patní desky</t>
  </si>
  <si>
    <t>-843756171</t>
  </si>
  <si>
    <t>"osazení zábradlí na římse opěrné zdi do dodatečně vrtaných otvorů"</t>
  </si>
  <si>
    <t>"vč. provedení vrtů a zainjektování"</t>
  </si>
  <si>
    <t>9,06</t>
  </si>
  <si>
    <t>553912_R</t>
  </si>
  <si>
    <t xml:space="preserve">Zábradlí mostní ocelové se svislou výplní s patními deskami  </t>
  </si>
  <si>
    <t>-667836483</t>
  </si>
  <si>
    <t>"ocelové mostní zábradlí na římse, vč. patních desek, kotevních prvků a PKO"</t>
  </si>
  <si>
    <t>42317671_R</t>
  </si>
  <si>
    <t>Montáž atypické OK š přes 4,2 m, v přes 3,6 m most o 1 poli rozpětí do 13 m</t>
  </si>
  <si>
    <t>159573941</t>
  </si>
  <si>
    <t>"světlé rozpětí 3,67 m, světlá výška 2,61 m, hmotnost celkem 55,47 t"</t>
  </si>
  <si>
    <t>"spodní délka v ose 149,06 m, spodní délka celková 150,26 m"</t>
  </si>
  <si>
    <t>"tl. plechu 3,5 mm, typ vlny 125 x 26 mm"</t>
  </si>
  <si>
    <t>"zešikmení na vtoku 1:2, na výtoku 1:1,2, koncové seříznutí výšky 0,3 m"</t>
  </si>
  <si>
    <t>"včetně vybudování dřevěné zavážecí dráhy pro podsouvání trub pod stávající inž. sítě"</t>
  </si>
  <si>
    <t>"montáž včetně dopravy kamionem k místu určení"</t>
  </si>
  <si>
    <t>55314541_R</t>
  </si>
  <si>
    <t>Ocelová flexibilní konstrukce žárově zinkovaná ponorem dle ČSN EN ISO 1461</t>
  </si>
  <si>
    <t>-388783200</t>
  </si>
  <si>
    <t>"tl. plechu 3,5 mm, typ vlny 125 x 26 mm, ocel S250"</t>
  </si>
  <si>
    <t>"vrstva žárového zinku tl. 42 µm nanášená ponorem"</t>
  </si>
  <si>
    <t>"polyetylenová folie tl. 250 µm nalaminovaná oboustranně"</t>
  </si>
  <si>
    <t>"včetně pískotěsných spojek - 19 ks"</t>
  </si>
  <si>
    <t>"včetně navařené odvětrávací šachty - trubka DN 800 hladká"</t>
  </si>
  <si>
    <t>451315116</t>
  </si>
  <si>
    <t>Podkladní nebo výplňová vrstva z betonu C 20/25 tl do 100 mm</t>
  </si>
  <si>
    <t>-273158735</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</si>
  <si>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</si>
  <si>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"beton C 20/25n - XF3, podkladní beton tl. 100 mm pod kamennou dlažbou"</t>
  </si>
  <si>
    <t>1,04*2,05+41,85*1,33"(sklon)"+2,75*2,05+75,72*1,4"(sklon)"</t>
  </si>
  <si>
    <t>451315124</t>
  </si>
  <si>
    <t>Podkladní nebo výplňová vrstva z betonu C 12/15 tl do 150 mm</t>
  </si>
  <si>
    <t>-223676019</t>
  </si>
  <si>
    <t>"beton C 12/15 - X0, podkladní beton pod římsou tl. 150 mm"</t>
  </si>
  <si>
    <t>0,85*8,74</t>
  </si>
  <si>
    <t>451315134</t>
  </si>
  <si>
    <t>Podkladní nebo výplňová vrstva z betonu C 12/15 tl do 200 mm</t>
  </si>
  <si>
    <t>938274328</t>
  </si>
  <si>
    <t>"beton C 12/15 - X0, zalití konstrukce betonem tekuté konzistence"</t>
  </si>
  <si>
    <t>2*2,5*140,5</t>
  </si>
  <si>
    <t>"beton C 12/15 - X0, zaslepení potrubí pro převedení toku"</t>
  </si>
  <si>
    <t>4*0,126*0,5</t>
  </si>
  <si>
    <t>451561111</t>
  </si>
  <si>
    <t>Lože pod dlažby z kameniva drceného drobného vrstva tl do 100 mm</t>
  </si>
  <si>
    <t>1991413164</t>
  </si>
  <si>
    <t xml:space="preserve">Poznámka k souboru cen:_x000d_
1. Ceny lze použít i pro zřízení podkladního lože pod patky a konstrukce z prefabrikátů. 2. V cenách jsou započteny i náklady na urovnání líce vrstvy. 3. Plocha se stanoví v m2 dlažby, pod kterou je lože určeno. </t>
  </si>
  <si>
    <t>"podsyp pod kamennou dlažbou tl. 100 mm"</t>
  </si>
  <si>
    <t>452311161</t>
  </si>
  <si>
    <t>Podkladní desky z betonu prostého tř. C 25/30 otevřený výkop</t>
  </si>
  <si>
    <t>-1860193727</t>
  </si>
  <si>
    <t xml:space="preserve">Poznámka k souboru cen:_x000d_
1. Ceny -1121 až -1181 a -1192 lze použít i pro ochrannou vrstvu pod železobetonové konstrukce. 2. Ceny -2121 až -2181 a -2192 jsou určeny pro jakékoliv úkosy sedel. </t>
  </si>
  <si>
    <t>"beton C25/30 - XF3, vyústní objekt kanalizační přeložky v odláždění koryta"</t>
  </si>
  <si>
    <t>0,7"m3"*3"ks"</t>
  </si>
  <si>
    <t>452351101</t>
  </si>
  <si>
    <t>Bednění podkladních desek nebo bloků nebo sedlového lože otevřený výkop</t>
  </si>
  <si>
    <t>-153273777</t>
  </si>
  <si>
    <t>"bednění vyústního objektu v odláždění koryta, vč. odstranění"</t>
  </si>
  <si>
    <t>3,5*3</t>
  </si>
  <si>
    <t>463211111</t>
  </si>
  <si>
    <t>Rovnanina z lomového kamene s vyklínováním spár a dutin úlomky kamene</t>
  </si>
  <si>
    <t>1813653673</t>
  </si>
  <si>
    <t xml:space="preserve">Poznámka k souboru cen:_x000d_
1. V cenách jsou započteny náklady na ukládání lomového kamene do figur ručně tak, aby tvořily pevný celek s vyplněním dutin vyklínováním kamenem nebo pískem. 2. V cenách nejsou započteny náklady na lícování kamene. 3. Zdi z drátokamenné rovnaniny (z gabionů) se oceňují cenami souborů cen části A05 Opěrné zdi a valy katalogu 823-1 Plochy a úprava území. </t>
  </si>
  <si>
    <t>"kamenná rovnanina s vyklínováním a urovnáním líce, min. vel. zrna 12 cm"</t>
  </si>
  <si>
    <t>0,4*(2,03*(3+6,5)+2*6,5*3,1*1,33+3,0*1,33*(8,37+6,52))</t>
  </si>
  <si>
    <t>465513127</t>
  </si>
  <si>
    <t>Dlažba z lomového kamene na cementovou maltu s vyspárováním tl 200 mm</t>
  </si>
  <si>
    <t>-508840031</t>
  </si>
  <si>
    <t xml:space="preserve">Poznámka k souboru cen:_x000d_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</si>
  <si>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Poznámka k položce:
vč. odtokového žlabu u vyústění kanalizace</t>
  </si>
  <si>
    <t xml:space="preserve">"odláždění koryta z lomového kamene tl. 200mm" </t>
  </si>
  <si>
    <t>"spárování maltou s odolností XF4"</t>
  </si>
  <si>
    <t>1,56*2,05+45,12*1,33"(sklon)"+3,3*2,05+82,41*1,4"(sklon)"</t>
  </si>
  <si>
    <t>-2135658100</t>
  </si>
  <si>
    <t>"zpevnění pro převedení dopravy tl. 2x150 mm"</t>
  </si>
  <si>
    <t>2*(58,8+(77,1+31,2)+70,2)</t>
  </si>
  <si>
    <t>564931412</t>
  </si>
  <si>
    <t>Podklad z asfaltového recyklátu tl 100 mm</t>
  </si>
  <si>
    <t>-544373442</t>
  </si>
  <si>
    <t>"zpevnění pro převedení dopravy tl. 100 mm"</t>
  </si>
  <si>
    <t>(58,8+(77,1+31,2)+70,2)</t>
  </si>
  <si>
    <t>91138111_R</t>
  </si>
  <si>
    <t>Svodidlo betonové délky 4 m - osazení, pronájem, demontáž</t>
  </si>
  <si>
    <t>-839911927</t>
  </si>
  <si>
    <t xml:space="preserve">Poznámka k souboru cen:_x000d_
1. Ceny obsahují náklady na: a) osazení svodidla na konstrukci vozovky nebo chodníku římsy, b) směrové a výškové vyrovnání dílců svodidel, c) sepnutí spojovacími tyčemi včetně spojky, d) dodávku dílců a spojek, e) vrtání a kotvení tyčemi ke konzole mostovky u integrovaných svodidel, f) náklady na manipulaci jeřábem. 2. V cenách nejsou započteny náklady na: a) podkladní vyrovnávací vrstvu z plastbetonu nebo modifikovaného betonu tyto se oceňují souborem cen 451 47- . 1 Podkladní vrstva plastbetonová nebo 452 47-11 Podkladní a výplňová vrstva z modifikované malty cementové, b) broušení nerovností plochy konstrukce pro uložení betonového dílce (svodidla). 3. Tuto cenu nelze použít k ocenění svodidel jednostranných a oboustranných, tyto se oceňují cenami katalogu 822-1 Komunikace pozemní a letiště. </t>
  </si>
  <si>
    <t>"dočasné betonové svodidlo po dobu výstavby"</t>
  </si>
  <si>
    <t>33,2+23,4+24,5+14</t>
  </si>
  <si>
    <t>91411211_R</t>
  </si>
  <si>
    <t>Tabulka s označením evidenčního čísla mostu</t>
  </si>
  <si>
    <t>1438668850</t>
  </si>
  <si>
    <t>"tabulka s ev.č. mostu a označením toku, vč. sloupku, montáže a dodávky"</t>
  </si>
  <si>
    <t>2+2</t>
  </si>
  <si>
    <t xml:space="preserve">"ocelová konstrukce k vyvěšení inženýrských sítí" </t>
  </si>
  <si>
    <t xml:space="preserve">"ochrana izolace opěrné zdi a ochrana hydroizolace nad NK"   </t>
  </si>
  <si>
    <t>1*8,74+149,05*5,1</t>
  </si>
  <si>
    <t>936942211</t>
  </si>
  <si>
    <t>Zhotovení tabulky s letopočtem opravy mostu vložením šablony do bednění</t>
  </si>
  <si>
    <t>363877991</t>
  </si>
  <si>
    <t>"letopočet opravy mostu na římse opěrné zdi" 1</t>
  </si>
  <si>
    <t>953171022</t>
  </si>
  <si>
    <t>Osazování poklopů litinových nebo ocelových hmotnosti do 100 kg - nádrže</t>
  </si>
  <si>
    <t>371394166</t>
  </si>
  <si>
    <t>"perforovaný poklop odvětrávací šachty" 1</t>
  </si>
  <si>
    <t>55241021</t>
  </si>
  <si>
    <t>poklop šachtový třída D 400, čtvercový rám 850, vstup 600 mm, s ventilací</t>
  </si>
  <si>
    <t>-1718232618</t>
  </si>
  <si>
    <t>"perforovaný litinový poklop odvětrávací šachty" 1</t>
  </si>
  <si>
    <t>985131111</t>
  </si>
  <si>
    <t>Očištění ploch stěn, rubu kleneb a podlah tlakovou vodou</t>
  </si>
  <si>
    <t>1958650427</t>
  </si>
  <si>
    <t>Poznámka k položce:
Vyčištění nánosu stávajícího odláždění lomovým kamenem na dně rámu a v korytě před a za mostem</t>
  </si>
  <si>
    <t>885,750</t>
  </si>
  <si>
    <t>-310927525</t>
  </si>
  <si>
    <t>-36379771</t>
  </si>
  <si>
    <t>Poznámka k položce:
Odvoz 5 km na pozemek města, materiál bude tříděn při ukládání podle druhu odpadu</t>
  </si>
  <si>
    <t>1101,31*4 'Přepočtené koeficientem množství</t>
  </si>
  <si>
    <t>998212111</t>
  </si>
  <si>
    <t>Přesun hmot pro mosty zděné, monolitické betonové nebo ocelové v do 20 m</t>
  </si>
  <si>
    <t>1209351191</t>
  </si>
  <si>
    <t xml:space="preserve">Poznámka k souboru cen:_x000d_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</si>
  <si>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711412002</t>
  </si>
  <si>
    <t>Provedení izolace proti tlakové vodě svislé za studena lakem asfaltovým</t>
  </si>
  <si>
    <t>-10034620</t>
  </si>
  <si>
    <t xml:space="preserve">Poznámka k souboru cen:_x000d_
1. Izolace plochy jednotlivě do 10 m2 se oceňují skladebně cenami příslušných izolací a cenou 711 49-9095 Příplatek za plochu do 10 m2. </t>
  </si>
  <si>
    <t>"penetrační nátěr 1xALP na rubu a pod římsou opěrné zdi"</t>
  </si>
  <si>
    <t>1,1*8,74+2*0,255</t>
  </si>
  <si>
    <t>11163151_R</t>
  </si>
  <si>
    <t>lak asfaltový ALP</t>
  </si>
  <si>
    <t>280624957</t>
  </si>
  <si>
    <t>10,124*0,00035</t>
  </si>
  <si>
    <t>711441559</t>
  </si>
  <si>
    <t>Provedení izolace proti tlakové vodě vodorovné přitavením pásu NAIP</t>
  </si>
  <si>
    <t>1069887483</t>
  </si>
  <si>
    <t xml:space="preserve">Poznámka k souboru cen:_x000d_
1. Izolace plochy jednotlivě do 10 m2 se oceňují skladebně cenou příslušné izolace a cenou 711 49-9097 Příplatek za plochu do 10 m2. </t>
  </si>
  <si>
    <t>"1xNAIP pod římsou opěrné zdi" 0,25*8,74*2</t>
  </si>
  <si>
    <t>-1612266421</t>
  </si>
  <si>
    <t>"1xNAIP na rubu opěrné zdi" 0,85*8,74+2*0,255</t>
  </si>
  <si>
    <t>62836110</t>
  </si>
  <si>
    <t>pás těžký asfaltovaný s Al folií nosnou vložkou</t>
  </si>
  <si>
    <t>-856387625</t>
  </si>
  <si>
    <t>0,25*8,74</t>
  </si>
  <si>
    <t>62832001_R</t>
  </si>
  <si>
    <t>pás těžký asfaltovaný</t>
  </si>
  <si>
    <t>-1540503663</t>
  </si>
  <si>
    <t>711471053</t>
  </si>
  <si>
    <t>Provedení vodorovné izolace proti tlakové vodě termoplasty volně položenou fólií z nízkolehčeného PE</t>
  </si>
  <si>
    <t>-821420131</t>
  </si>
  <si>
    <t xml:space="preserve">Poznámka k souboru cen:_x000d_
1. Izolace plochy jednotlivě do 10 m2 lze oceňovat cenami příslušných izolací a cenou 711 49-9097 Příplatek za plochy do 10 m2. 2. Cenami lze oceňovat i montáž proti zemní vlhkosti. </t>
  </si>
  <si>
    <t>"hydroizolační HDPE fólie tl. 1,5 mm nad NK" 149,05*5,1</t>
  </si>
  <si>
    <t>28323102</t>
  </si>
  <si>
    <t>fólie PE hydroizolační (ojemová hmotnost 750 kg/m3), š. 1,4 m, tl. 1,5 mm</t>
  </si>
  <si>
    <t>56822406</t>
  </si>
  <si>
    <t>760,155</t>
  </si>
  <si>
    <t>998711101</t>
  </si>
  <si>
    <t>Přesun hmot tonážní pro izolace proti vodě, vlhkosti a plynům v objektech výšky do 6 m</t>
  </si>
  <si>
    <t>385753085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</si>
  <si>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</si>
  <si>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301 - Odvodnění parkoviště</t>
  </si>
  <si>
    <t xml:space="preserve">    9 - Ostatní konstrukce a práce-bourání</t>
  </si>
  <si>
    <t>1152465555</t>
  </si>
  <si>
    <t>2,48*1,2</t>
  </si>
  <si>
    <t>956150235</t>
  </si>
  <si>
    <t>1342671892</t>
  </si>
  <si>
    <t>VÝKOP PRO RETENČNÍ NÁDRŽ A ARMATURNÍ ŠACHTU, VÝMĚRA PLOCHY Z ŘEZU</t>
  </si>
  <si>
    <t>7,76*7,16*2,8</t>
  </si>
  <si>
    <t>VÝKOP PRO ORL</t>
  </si>
  <si>
    <t>(4,34-0,5)*3,6*3,6</t>
  </si>
  <si>
    <t>131201209</t>
  </si>
  <si>
    <t>Příplatek za lepivost u hloubení jam zapažených v hornině tř. 3</t>
  </si>
  <si>
    <t>141226762</t>
  </si>
  <si>
    <t>(VIZ. POLOŽKA 131201202)</t>
  </si>
  <si>
    <t>205,338</t>
  </si>
  <si>
    <t>205,338*0,5 'Přepočtené koeficientem množství</t>
  </si>
  <si>
    <t>-1303181322</t>
  </si>
  <si>
    <t>Přípojky DN 150 šíře výkopu 1m, CELKOVÁ DÉLKA BEZ SPÁDOVÉ STUPNĚ 60,59M</t>
  </si>
  <si>
    <t>v zeleni, - 0,1 od stávajicího terénu , délka 10,13m</t>
  </si>
  <si>
    <t>10,13*(2-0,10)*1</t>
  </si>
  <si>
    <t xml:space="preserve"> živičné plochy, - 0,6 m od stávajicího terénu, délka 32,21m</t>
  </si>
  <si>
    <t>32,21*(2-0,6)*1</t>
  </si>
  <si>
    <t>dlážděná plocha, -0,35 od stávajicího terénu, délka 5,54m</t>
  </si>
  <si>
    <t>5,54*(2-0,35)*1</t>
  </si>
  <si>
    <t>Mezisoučet</t>
  </si>
  <si>
    <t>kanalizace DN250, šířka výkopu 1,2m , z PP</t>
  </si>
  <si>
    <t>stoka P</t>
  </si>
  <si>
    <t xml:space="preserve">v zeleném, -0 ,1m od terénu  plocha z PP</t>
  </si>
  <si>
    <t>ve zpevněné ploše, -0,60m od terénu</t>
  </si>
  <si>
    <t>96,72</t>
  </si>
  <si>
    <t>betonová dlažba -0,35m od terénu</t>
  </si>
  <si>
    <t>51,21</t>
  </si>
  <si>
    <t>stoka P1 ze situace</t>
  </si>
  <si>
    <t>ve zpevněné ploše, -0,60m od stávajicího terénu</t>
  </si>
  <si>
    <t>1,2*5*(2,15-0,6)</t>
  </si>
  <si>
    <t>rozšíření pro šachty - 10ks</t>
  </si>
  <si>
    <t>7*2*(0,50+0,50)*(2,11-0,50)</t>
  </si>
  <si>
    <t>151101102</t>
  </si>
  <si>
    <t>Zřízení příložného pažení a rozepření stěn rýh hl do 4 m</t>
  </si>
  <si>
    <t>446556566</t>
  </si>
  <si>
    <t>151101112</t>
  </si>
  <si>
    <t>Odstranění příložného pažení a rozepření stěn rýh hl do 4 m</t>
  </si>
  <si>
    <t>2009094239</t>
  </si>
  <si>
    <t>(viz. 151101102)</t>
  </si>
  <si>
    <t>692,947</t>
  </si>
  <si>
    <t>153191112</t>
  </si>
  <si>
    <t>Zřízení atypického pažení výkopu ocelovým ohlubňovým rámem se štětovnicemi plochy přes 30 m2</t>
  </si>
  <si>
    <t>541549761</t>
  </si>
  <si>
    <t>1 strana</t>
  </si>
  <si>
    <t>7,76*5,99</t>
  </si>
  <si>
    <t>2.strana</t>
  </si>
  <si>
    <t>7,16*5,8</t>
  </si>
  <si>
    <t>3.strana</t>
  </si>
  <si>
    <t>7,76*5,6</t>
  </si>
  <si>
    <t>4.strana</t>
  </si>
  <si>
    <t>7,16*5,76</t>
  </si>
  <si>
    <t>1560742695</t>
  </si>
  <si>
    <t>311,252</t>
  </si>
  <si>
    <t>311,252*0,5 'Přepočtené koeficientem množství</t>
  </si>
  <si>
    <t>153191222</t>
  </si>
  <si>
    <t>Odstranění atypického pažení výkopu ocelovým ohlubňovým rámem se štětovnicemi plochy přes 30 m2</t>
  </si>
  <si>
    <t>1879739726</t>
  </si>
  <si>
    <t>(VIZ(153191112)</t>
  </si>
  <si>
    <t>172,70</t>
  </si>
  <si>
    <t>2058829212</t>
  </si>
  <si>
    <t>161101102</t>
  </si>
  <si>
    <t>Svislé přemístění výkopku z horniny tř. 1 až 4 hl výkopu do 4 m</t>
  </si>
  <si>
    <t>-1549670055</t>
  </si>
  <si>
    <t>(viz:131201202</t>
  </si>
  <si>
    <t>-322340768</t>
  </si>
  <si>
    <t>zemina</t>
  </si>
  <si>
    <t>311,252+205,338</t>
  </si>
  <si>
    <t>167101102</t>
  </si>
  <si>
    <t>Nakládání výkopku z hornin tř. 1 až 4 přes 100 m3</t>
  </si>
  <si>
    <t>1034657669</t>
  </si>
  <si>
    <t>516,59</t>
  </si>
  <si>
    <t>1341574485</t>
  </si>
  <si>
    <t>516,59-14,46</t>
  </si>
  <si>
    <t>392631565</t>
  </si>
  <si>
    <t>502,13*1,9</t>
  </si>
  <si>
    <t>1840081818</t>
  </si>
  <si>
    <t xml:space="preserve">- zásyp zeminou š. 1,2  plocha z pp, stoka P v etapizaci 0</t>
  </si>
  <si>
    <t>v zelné ploše plocha z PP dl. 9,54m</t>
  </si>
  <si>
    <t>14,46</t>
  </si>
  <si>
    <t>-zásyp nakupovaným materiálem 0-45 fr, š. 1,2</t>
  </si>
  <si>
    <t>kanalizace DN 250 P z PP v etapizaci 0</t>
  </si>
  <si>
    <t>stoka p</t>
  </si>
  <si>
    <t>37,8</t>
  </si>
  <si>
    <t>stoka P1 v v etapizaci O</t>
  </si>
  <si>
    <t>(1,9-0,55-0,4)*1,2*5</t>
  </si>
  <si>
    <t>velkoformátová dlažba, -0,61 od upraveného terénu, dl.21,67m</t>
  </si>
  <si>
    <t>26,10</t>
  </si>
  <si>
    <t xml:space="preserve">žulavá dlažba, -0,60m od upraveného terénu dl.  37,45m</t>
  </si>
  <si>
    <t>41,94</t>
  </si>
  <si>
    <t>roršíření pro šachty</t>
  </si>
  <si>
    <t>7*2*(0,5*0,5)*(2,11-0,2)</t>
  </si>
  <si>
    <t>pro přípojky DN 150 š. 1m</t>
  </si>
  <si>
    <t>v etapizaci 0</t>
  </si>
  <si>
    <t>(2-0,35-0,4)*1*22,44</t>
  </si>
  <si>
    <t>velkoformátová dlažba, -0,61 od upraveného terénu, dl. 13,88m</t>
  </si>
  <si>
    <t>13,88*1*(2-0,15-0,45-0,61)</t>
  </si>
  <si>
    <t>žulová dlažba , 0,60m od upraveného terénu dl. 24,27m</t>
  </si>
  <si>
    <t>24,27*1*(2-0,15-0,45-0,60)</t>
  </si>
  <si>
    <t>583376000</t>
  </si>
  <si>
    <t xml:space="preserve">štěrkopísek frakce 0-45  (kačírek)</t>
  </si>
  <si>
    <t>2055255677</t>
  </si>
  <si>
    <t>228,48*1,76</t>
  </si>
  <si>
    <t>(191,116-14,46)*1,76</t>
  </si>
  <si>
    <t>58341344</t>
  </si>
  <si>
    <t>kamenivo drcené drobné frakce 0-4</t>
  </si>
  <si>
    <t>361299223</t>
  </si>
  <si>
    <t>pod RN, kamenný drcený prach</t>
  </si>
  <si>
    <t>(5,9*5,3*0,05)*1,76</t>
  </si>
  <si>
    <t>175151101</t>
  </si>
  <si>
    <t>Obsypání potrubí strojně sypaninou bez prohození, uloženou do 3 m</t>
  </si>
  <si>
    <t>1709751427</t>
  </si>
  <si>
    <t xml:space="preserve">- obsyp potrubí </t>
  </si>
  <si>
    <t>stokaDN250</t>
  </si>
  <si>
    <t>1,20*96,19*(0,25+0,30)</t>
  </si>
  <si>
    <t>přípojky UV-DN150, délka bez spádových stupňů</t>
  </si>
  <si>
    <t>1,00*60,59*(0,15+0,30)</t>
  </si>
  <si>
    <t>181301102</t>
  </si>
  <si>
    <t>Rozprostření ornice tl vrstvy do 150 mm pl do 500 m2 v rovině nebo ve svahu do 1:5</t>
  </si>
  <si>
    <t>-8097246</t>
  </si>
  <si>
    <t>800452426</t>
  </si>
  <si>
    <t>v etapizaci O</t>
  </si>
  <si>
    <t>nad RN</t>
  </si>
  <si>
    <t>7,76*7,16</t>
  </si>
  <si>
    <t>nad ORL</t>
  </si>
  <si>
    <t>3,6*3,6</t>
  </si>
  <si>
    <t>20,77*1,2</t>
  </si>
  <si>
    <t>stoka P1</t>
  </si>
  <si>
    <t>5*1,2</t>
  </si>
  <si>
    <t>přípojky DN150</t>
  </si>
  <si>
    <t>22,44*1</t>
  </si>
  <si>
    <t>273313511</t>
  </si>
  <si>
    <t>Základové desky z betonu tř. C 12/15</t>
  </si>
  <si>
    <t>-95383672</t>
  </si>
  <si>
    <t>podkladní betonová deska u obetonování u vyústního objektu</t>
  </si>
  <si>
    <t>2,5*1,2*0,1</t>
  </si>
  <si>
    <t>273313711</t>
  </si>
  <si>
    <t>Základové desky z betonu tř. C 20/25</t>
  </si>
  <si>
    <t>-1025487563</t>
  </si>
  <si>
    <t>Poznámka k položce:
Pro osazení zpětných klapek a stavítka</t>
  </si>
  <si>
    <t>vybetonování pro zpetné klapky</t>
  </si>
  <si>
    <t>(0,7*0,5*0,7)</t>
  </si>
  <si>
    <t>obetonování potrubí u vyústnního objektu, odečten objem potrubí</t>
  </si>
  <si>
    <t>(2,5*0,45*1,2)-0,15</t>
  </si>
  <si>
    <t>273321511</t>
  </si>
  <si>
    <t>Základové desky ze ŽB bez zvýšených nároků na prostředí tř. C 25/30</t>
  </si>
  <si>
    <t>1388871822</t>
  </si>
  <si>
    <t>podkladní deska pro ORL tl. 0,20</t>
  </si>
  <si>
    <t>0,20*2,10*2,10</t>
  </si>
  <si>
    <t>28611996R</t>
  </si>
  <si>
    <t>přechodka PP/PVC DN 250 SN 12</t>
  </si>
  <si>
    <t>-431296056</t>
  </si>
  <si>
    <t>Poznámka k položce:
pro napojená potrubí na ORL</t>
  </si>
  <si>
    <t>28617237</t>
  </si>
  <si>
    <t>spojka přesuvná kanalizační PP DN 250</t>
  </si>
  <si>
    <t>2134257361</t>
  </si>
  <si>
    <t>Poznámka k položce:
na odtoku z ORL</t>
  </si>
  <si>
    <t>pryžová utahovací spojka</t>
  </si>
  <si>
    <t>273362021</t>
  </si>
  <si>
    <t>Výztuž základových desek svařovanými sítěmi Kari</t>
  </si>
  <si>
    <t>-594840461</t>
  </si>
  <si>
    <t>pro podkladní betovou desku pro ORL</t>
  </si>
  <si>
    <t>(2,10*2,10)*0,05</t>
  </si>
  <si>
    <t>4221534701R</t>
  </si>
  <si>
    <t>nerezový vírový ventil 4,3 /s</t>
  </si>
  <si>
    <t>-1002814956</t>
  </si>
  <si>
    <t>Poznámka k položce:
vč. montáže</t>
  </si>
  <si>
    <t>56231183R</t>
  </si>
  <si>
    <t xml:space="preserve">zpětná klapka DN 250 </t>
  </si>
  <si>
    <t>-461144537</t>
  </si>
  <si>
    <t>Poznámka k položce:
kompletní včetně montáže</t>
  </si>
  <si>
    <t>359901211</t>
  </si>
  <si>
    <t>Monitoring stoky jakékoli výšky na nové kanalizaci</t>
  </si>
  <si>
    <t>991480352</t>
  </si>
  <si>
    <t>96,19+64,69</t>
  </si>
  <si>
    <t>386110102</t>
  </si>
  <si>
    <t>Montáž odlučovače ropných látek betonového průtoku 5 l/s</t>
  </si>
  <si>
    <t>-833270383</t>
  </si>
  <si>
    <t>Poznámka k položce:
průtok 4,3 l/s</t>
  </si>
  <si>
    <t>451315111</t>
  </si>
  <si>
    <t>Podkladní nebo vyrovnávací vrstva z betonu C25/30 tl 100 mm</t>
  </si>
  <si>
    <t>113562635</t>
  </si>
  <si>
    <t>Poznámka k položce:
podkladní beton šachet ve zpevněné ploše</t>
  </si>
  <si>
    <t>- podklad šachet - 7ks</t>
  </si>
  <si>
    <t>0,25*7</t>
  </si>
  <si>
    <t>451573111</t>
  </si>
  <si>
    <t>Lože pod potrubí otevřený výkop ze štěrkopísku</t>
  </si>
  <si>
    <t>1602750301</t>
  </si>
  <si>
    <t>Poznámka k položce:
pískové lože</t>
  </si>
  <si>
    <t xml:space="preserve">- lože potrubí </t>
  </si>
  <si>
    <t>stoka DN250</t>
  </si>
  <si>
    <t>0,15*1,20*96,19</t>
  </si>
  <si>
    <t>0,15*1,00*60,59</t>
  </si>
  <si>
    <t xml:space="preserve">RN </t>
  </si>
  <si>
    <t>6,10*6,7*0,2</t>
  </si>
  <si>
    <t>ORL</t>
  </si>
  <si>
    <t>2,1*2,1*0,10</t>
  </si>
  <si>
    <t>RN (drcenný kamenná prach)</t>
  </si>
  <si>
    <t>5,9*5,3*0,05</t>
  </si>
  <si>
    <t>-415914067</t>
  </si>
  <si>
    <t>štěrkodrť frakce 0-32 , etapizace O</t>
  </si>
  <si>
    <t>2*(7,76*7,16)</t>
  </si>
  <si>
    <t>2*(3,6*3,6)</t>
  </si>
  <si>
    <t>2*(1,2*20,77)</t>
  </si>
  <si>
    <t>2*(1,2*5)</t>
  </si>
  <si>
    <t>2*(22,44*1)</t>
  </si>
  <si>
    <t>621582765</t>
  </si>
  <si>
    <t>etapizace O</t>
  </si>
  <si>
    <t>přípojka DN150</t>
  </si>
  <si>
    <t>1*22,44</t>
  </si>
  <si>
    <t>871228111</t>
  </si>
  <si>
    <t>Kladení drenážního potrubí z tvrdého PVC průměru do 150 mm</t>
  </si>
  <si>
    <t>-723764534</t>
  </si>
  <si>
    <t>Poznámka k položce:
pro odvodnění rýhy</t>
  </si>
  <si>
    <t>(ze situace)</t>
  </si>
  <si>
    <t>96,19</t>
  </si>
  <si>
    <t>96,19*1,03 'Přepočtené koeficientem množství</t>
  </si>
  <si>
    <t>286112230</t>
  </si>
  <si>
    <t>trubka PVC drenážní flexibilní D 100mm</t>
  </si>
  <si>
    <t>-1127883244</t>
  </si>
  <si>
    <t>871310320</t>
  </si>
  <si>
    <t>Montáž kanalizačního potrubí hladkého plnostěnného SN 12 z polypropylenu DN 150</t>
  </si>
  <si>
    <t>-708503483</t>
  </si>
  <si>
    <t xml:space="preserve">Poznámka k položce:
pro potrubí PP-UR2  SN12</t>
  </si>
  <si>
    <t>pro UV,přípojky odvodňovače</t>
  </si>
  <si>
    <t>64,69</t>
  </si>
  <si>
    <t>64,69*1,015 'Přepočtené koeficientem množství</t>
  </si>
  <si>
    <t>28615001001R</t>
  </si>
  <si>
    <t xml:space="preserve">trubka kanalizační  PP DIN UR-2 DN 150x2000 mm SN12</t>
  </si>
  <si>
    <t>-360511297</t>
  </si>
  <si>
    <t xml:space="preserve">přípojky odvodňovačů a vpustní  přípojky</t>
  </si>
  <si>
    <t>28611179</t>
  </si>
  <si>
    <t>trubka kanalizační PVC DN 250x3000 mm SN 10</t>
  </si>
  <si>
    <t>-69936085</t>
  </si>
  <si>
    <t>potrubí pro havarijní přepad</t>
  </si>
  <si>
    <t>1*1,015 'Přepočtené koeficientem množství</t>
  </si>
  <si>
    <t>871360420</t>
  </si>
  <si>
    <t>Montáž kanalizačního potrubí korugovaného SN 12 z polypropylenu DN 250</t>
  </si>
  <si>
    <t>-627454411</t>
  </si>
  <si>
    <t>96,19*1,015 'Přepočtené koeficientem množství</t>
  </si>
  <si>
    <t>28615007001R</t>
  </si>
  <si>
    <t xml:space="preserve">trubka kanalizační  PP DIN UR-2 DN 250x2000 mm SN12</t>
  </si>
  <si>
    <t>-1914897430</t>
  </si>
  <si>
    <t xml:space="preserve">stoka  P</t>
  </si>
  <si>
    <t>91,19</t>
  </si>
  <si>
    <t>871365241</t>
  </si>
  <si>
    <t>Kanalizační potrubí z tvrdého PVC vícevrstvé tuhost třídy SN12 DN 250</t>
  </si>
  <si>
    <t>383859931</t>
  </si>
  <si>
    <t>877310410</t>
  </si>
  <si>
    <t>Montáž kolen na kanalizačním potrubí z PP trub korugovaných DN 150</t>
  </si>
  <si>
    <t>1926799200</t>
  </si>
  <si>
    <t>montáž z trub žebrovaných, včetně sedlových odboček</t>
  </si>
  <si>
    <t>kolena</t>
  </si>
  <si>
    <t>3+20</t>
  </si>
  <si>
    <t>sedlové odbočky</t>
  </si>
  <si>
    <t>28614758</t>
  </si>
  <si>
    <t>koleno kanalizační žebrované PP 45° 160mm</t>
  </si>
  <si>
    <t>1721180188</t>
  </si>
  <si>
    <t>28614754</t>
  </si>
  <si>
    <t>koleno kanalizační žebrované PP 30° 160mm</t>
  </si>
  <si>
    <t>-1213044793</t>
  </si>
  <si>
    <t>28612210</t>
  </si>
  <si>
    <t>koleno kanalizační plastové PVC KG DN 250/45° SN 12/16</t>
  </si>
  <si>
    <t>-1106570271</t>
  </si>
  <si>
    <t>kolena na havarijní přepad</t>
  </si>
  <si>
    <t>175101201</t>
  </si>
  <si>
    <t>Obsypání objektu nad přilehlým původním terénem sypaninou bez prohození sítem, uloženou do 3 m</t>
  </si>
  <si>
    <t>1024784626</t>
  </si>
  <si>
    <t>RN plocha z řezu</t>
  </si>
  <si>
    <t>99,236</t>
  </si>
  <si>
    <t>49,76-5,21-1,29-3,88-0,88</t>
  </si>
  <si>
    <t>877365211</t>
  </si>
  <si>
    <t>Montáž tvarovek z tvrdého PVC-systém KG nebo z polypropylenu-systém KG 2000 jednoosé DN 250</t>
  </si>
  <si>
    <t>-302994244</t>
  </si>
  <si>
    <t>montáž kolen havarijního přepadu</t>
  </si>
  <si>
    <t>28617405R</t>
  </si>
  <si>
    <t>odbočka sedlová kanalizace PP žebrované DN 250/150</t>
  </si>
  <si>
    <t>1822450879</t>
  </si>
  <si>
    <t>Poznámka k položce:
vč.montáže</t>
  </si>
  <si>
    <t>včetně přechodky</t>
  </si>
  <si>
    <t>892312121</t>
  </si>
  <si>
    <t>Tlaková zkouška vzduchem potrubí DN 150 těsnícím vakem ucpávkovým</t>
  </si>
  <si>
    <t>úsek</t>
  </si>
  <si>
    <t>-1419851699</t>
  </si>
  <si>
    <t>892362121</t>
  </si>
  <si>
    <t>Tlaková zkouška vzduchem potrubí DN 250 těsnícím vakem ucpávkovým</t>
  </si>
  <si>
    <t>2110752316</t>
  </si>
  <si>
    <t>894221116R</t>
  </si>
  <si>
    <t>šachty kanalizační z betonových dílců DN1000</t>
  </si>
  <si>
    <t>2050489791</t>
  </si>
  <si>
    <t>Poznámka k položce:
kompletní viz. výpis šachet, včetně montáže, včetně vyrovnávací vrstvy z betonu</t>
  </si>
  <si>
    <t>895941111R</t>
  </si>
  <si>
    <t>Zřízení vpusti kanalizační uliční z betonových dílců typ UV-50 normální</t>
  </si>
  <si>
    <t>-48647712</t>
  </si>
  <si>
    <t>Poznámka k položce:
kompletní vpust včetně, kalového koše a mříže, včetně prohlubně, včetně montáže</t>
  </si>
  <si>
    <t>56230029R</t>
  </si>
  <si>
    <t>plastová retenční nádrž do 30m3</t>
  </si>
  <si>
    <t>1479959649</t>
  </si>
  <si>
    <t xml:space="preserve">Poznámka k položce:
vč. kompletních korugovaných plastových  šachet, prostupů, poklopů, těsnění na bet. prstence</t>
  </si>
  <si>
    <t>Ostatní konstrukce a práce-bourání</t>
  </si>
  <si>
    <t>919551112R</t>
  </si>
  <si>
    <t>Montáž a realizace plastové retenční nádrže</t>
  </si>
  <si>
    <t>507910840</t>
  </si>
  <si>
    <t>Poznámka k položce:
hydroizolační svařovaná fólie PVC min, tl. 1,5mm vč. pojistné zálivky spojů, geotextilie o min. plošné hmotnosti 500g/m2 s přesahy okrajů min. 200 mm, geotextilie o imn. plošné hmotnosti 300g/m2 s přesahy okrahů min. 200mm, kontrola kvality hydroizolace, záslepky, vstupní hrdla, šachtové adaptéry, horizontální a vertikální spoje,doprava</t>
  </si>
  <si>
    <t>933901111</t>
  </si>
  <si>
    <t>Provedení zkoušky vodotěsnosti nádrže do 1000 m3</t>
  </si>
  <si>
    <t>127888192</t>
  </si>
  <si>
    <t>RN</t>
  </si>
  <si>
    <t>5,21</t>
  </si>
  <si>
    <t>62831116</t>
  </si>
  <si>
    <t>pás těžký asfaltovaný IPA400/H-PE S40</t>
  </si>
  <si>
    <t>-633255234</t>
  </si>
  <si>
    <t>pro ORL</t>
  </si>
  <si>
    <t>0,5</t>
  </si>
  <si>
    <t>15920220</t>
  </si>
  <si>
    <t>štětovnice S240GP</t>
  </si>
  <si>
    <t>-1088362423</t>
  </si>
  <si>
    <t>172,70*0,155</t>
  </si>
  <si>
    <t>938122111R</t>
  </si>
  <si>
    <t>ohumusování osetí</t>
  </si>
  <si>
    <t>-1526171893</t>
  </si>
  <si>
    <t>Poznámka k položce:
vč. travního semena</t>
  </si>
  <si>
    <t>998276101</t>
  </si>
  <si>
    <t>Přesun hmot pro trubní vedení z trub z plastických hmot otevřený výkop</t>
  </si>
  <si>
    <t>-1273276479</t>
  </si>
  <si>
    <t>59431301</t>
  </si>
  <si>
    <t>odlučovač ropných látek betonový, objem kalojemu 1 m3, jmenovitý průtok 10 l/s</t>
  </si>
  <si>
    <t>-1147403066</t>
  </si>
  <si>
    <t>Poznámka k položce:
včetně vstupní části, poklopu a stupadel ( pochozí poklop bez odvětrávání DN600, třída zatížení D400 s rámem, 2x vyrovnávací prstenec TBW - Q63/12,šachtový kónus TBR - Q1 100-63/58/12,
šachtová zkruš TBS-Q1 1000/1000/12</t>
  </si>
  <si>
    <t>ORL průtok 4,3 l/s</t>
  </si>
  <si>
    <t>711141559</t>
  </si>
  <si>
    <t>Provedení izolace proti zemní vlhkosti pásy přitavením vodorovné NAIP</t>
  </si>
  <si>
    <t>-1613846435</t>
  </si>
  <si>
    <t>-329083429</t>
  </si>
  <si>
    <t>SO 302 - Odvodnění zpevněných ploch</t>
  </si>
  <si>
    <t>-778733022</t>
  </si>
  <si>
    <t>10,89*1,2</t>
  </si>
  <si>
    <t>Rozebrání dlažeb ze zámkových dlaždic komunikací pro pěší ručně</t>
  </si>
  <si>
    <t>-416724348</t>
  </si>
  <si>
    <t>1,2*4,78</t>
  </si>
  <si>
    <t>113204111</t>
  </si>
  <si>
    <t>Vytrhání obrub záhonových</t>
  </si>
  <si>
    <t>-1987077493</t>
  </si>
  <si>
    <t>(2*1)*2</t>
  </si>
  <si>
    <t>59217002</t>
  </si>
  <si>
    <t xml:space="preserve">obrubník betonový zahradní  šedý 100 x 5 x 20 cm</t>
  </si>
  <si>
    <t>681154151</t>
  </si>
  <si>
    <t>495,845</t>
  </si>
  <si>
    <t>Přípojky DN 150 šíře výkopu 1m, CELKOVÁ DÉLKA BEZ SPÁDOVÉ STUPNĚ 168,92M</t>
  </si>
  <si>
    <t>v zeleni, - 0,1 od stávajicího terénu , délka 46,25m</t>
  </si>
  <si>
    <t>46,25*(2-0,10)*1</t>
  </si>
  <si>
    <t>zpevněné plochy, - 0,6 m od stávajicího terénu, délka 122,67m</t>
  </si>
  <si>
    <t>122,67*1,4*1</t>
  </si>
  <si>
    <t>stoka A</t>
  </si>
  <si>
    <t xml:space="preserve">v zeleném, -0 ,1m od terénu </t>
  </si>
  <si>
    <t>121,18</t>
  </si>
  <si>
    <t>ve zpevněné ploše, -0,55m od zpevněné plochy</t>
  </si>
  <si>
    <t>105,5</t>
  </si>
  <si>
    <t>v místě, kde nebude nový upravený terén,ani příprava území</t>
  </si>
  <si>
    <t>44,37</t>
  </si>
  <si>
    <t>stoka A1</t>
  </si>
  <si>
    <t>ve zpevněné ploše, -0,55m od stávajicího terénu</t>
  </si>
  <si>
    <t>stoka A2</t>
  </si>
  <si>
    <t>77,32</t>
  </si>
  <si>
    <t>10*2*(0,50+0,50)*(2,11-0,50)</t>
  </si>
  <si>
    <t>PŘÍPOJKY UV (ZE SITUACE)</t>
  </si>
  <si>
    <t>2*168,92*2</t>
  </si>
  <si>
    <t>STOKA A</t>
  </si>
  <si>
    <t>2,30*(137,60-20)*2</t>
  </si>
  <si>
    <t>1,68*55,4*2</t>
  </si>
  <si>
    <t>2,09*58,66*2</t>
  </si>
  <si>
    <t>1647,983</t>
  </si>
  <si>
    <t>20,28*9,05</t>
  </si>
  <si>
    <t>20,28*9,20</t>
  </si>
  <si>
    <t>5,76*9,41</t>
  </si>
  <si>
    <t>5,76*9,26</t>
  </si>
  <si>
    <t>760,183</t>
  </si>
  <si>
    <t>1. strana</t>
  </si>
  <si>
    <t xml:space="preserve">2. strana </t>
  </si>
  <si>
    <t>(viz:131201202)</t>
  </si>
  <si>
    <t>-1795778244</t>
  </si>
  <si>
    <t>495,845+760,183</t>
  </si>
  <si>
    <t>1256,028</t>
  </si>
  <si>
    <t>1256-61,31</t>
  </si>
  <si>
    <t>1194,69*1,9</t>
  </si>
  <si>
    <t xml:space="preserve">- zásyp zeminou š. 1,2  plocha z pp</t>
  </si>
  <si>
    <t xml:space="preserve">stoka A </t>
  </si>
  <si>
    <t xml:space="preserve">v zelelné ploše plocha z PP </t>
  </si>
  <si>
    <t>59,40</t>
  </si>
  <si>
    <t>rozšíření pro šachty 2 šachty</t>
  </si>
  <si>
    <t>2*2*(0,5*0,5)*(2,11-0,2)</t>
  </si>
  <si>
    <t>kanalizace DN 250 z PP ve zpevněné ploše</t>
  </si>
  <si>
    <t>64,26</t>
  </si>
  <si>
    <t>33,99</t>
  </si>
  <si>
    <t>116,91</t>
  </si>
  <si>
    <t>8*2*(0,5*0,5)*(2,11-0,2)</t>
  </si>
  <si>
    <t>dlažba -0,40 od upraveného terénu, dl. 2,96</t>
  </si>
  <si>
    <t>2,96*1*(2-0,15-0,45-0,40)</t>
  </si>
  <si>
    <t>velkoformátová dlažba, -0,61 od upraveného terénu, dl. 64,98m</t>
  </si>
  <si>
    <t>64,98*1*(2-0,15-0,45-0,61)</t>
  </si>
  <si>
    <t>velkoformátová dlažba , -0,53 od upraveného terénu, dl. 12,63m</t>
  </si>
  <si>
    <t>12,63*1*(2-0,15-0,45-0,53)</t>
  </si>
  <si>
    <t>litý beton, - 0,61 od upraveného terénu, dl. 19,61</t>
  </si>
  <si>
    <t>19,61*1*(2-0,15-0,45-0,61)</t>
  </si>
  <si>
    <t>velkoformátová dlažba, 0,57m od upraveného terénu dl. 68,46m</t>
  </si>
  <si>
    <t>68,46*1*(2-0,15-0,45-0,53)</t>
  </si>
  <si>
    <t>1,20*235,81*(0,25+0,30)</t>
  </si>
  <si>
    <t>1,00*168,92*(0,15+0,30)</t>
  </si>
  <si>
    <t>RN+AŠ - z řezu</t>
  </si>
  <si>
    <t>119,75</t>
  </si>
  <si>
    <t>351,399*1,76</t>
  </si>
  <si>
    <t>zásyp nakupovanám materiálem( viz 174101101)</t>
  </si>
  <si>
    <t>(424,44-59,40-1,91)*1,76</t>
  </si>
  <si>
    <t>(15,49*4,10*0,05)*1,79</t>
  </si>
  <si>
    <t>podkladní betonová deska u obetonování stoky A v km 0,05 500</t>
  </si>
  <si>
    <t>5*1,2*0,1</t>
  </si>
  <si>
    <t>obetonování potrubí u obetonování stoky A v km 0,05 500, odečet ojemu potrubí</t>
  </si>
  <si>
    <t>(5*0,45*1,2)-0,31</t>
  </si>
  <si>
    <t>betonová podkladní deska pro AŠ tt. 150mm</t>
  </si>
  <si>
    <t>2,2*3,2*0,15</t>
  </si>
  <si>
    <t>(0,7*0,5*0,7)*2</t>
  </si>
  <si>
    <t>vybetonování pro stavítko v armaturní šachtě</t>
  </si>
  <si>
    <t>0,2*1*0,6</t>
  </si>
  <si>
    <t>nerezový vírový ventil 16,3 /s</t>
  </si>
  <si>
    <t>42221470R</t>
  </si>
  <si>
    <t>Nerezové vřetenové šoupátko DN 250</t>
  </si>
  <si>
    <t>-131331323</t>
  </si>
  <si>
    <t>Poznámka k položce:
pro uzavíraní kruhového otvoru DN 250 ve svislé betonové stěně, rám přichycenke stěné systémem hmoždiněk a šroubů, těsnění mezi deskou a rámem, teleskopické prodloužené ovládání
s nástavcem pro ovládní šoupátkovým klíčem vyvedeným do poklopu, včetně poklopu, včetně montáže</t>
  </si>
  <si>
    <t>- podklad šachet - 9ks</t>
  </si>
  <si>
    <t>0,25*9</t>
  </si>
  <si>
    <t>0,15*1,20*235,81</t>
  </si>
  <si>
    <t>přípojky UV</t>
  </si>
  <si>
    <t>0,15*1,00*(168,92)</t>
  </si>
  <si>
    <t>4,90*16,31*0,2</t>
  </si>
  <si>
    <t>AŠ</t>
  </si>
  <si>
    <t>2,6*3,6*0,10</t>
  </si>
  <si>
    <t>15,49*4,10*0,05</t>
  </si>
  <si>
    <t>-1325089135</t>
  </si>
  <si>
    <t>použitý stávající materiál</t>
  </si>
  <si>
    <t>4,78*1,2</t>
  </si>
  <si>
    <t>236</t>
  </si>
  <si>
    <t xml:space="preserve">pro UV,přípojky odvodňovače, přípojky pro odvodnění  objektů</t>
  </si>
  <si>
    <t>200,36</t>
  </si>
  <si>
    <t>180,17</t>
  </si>
  <si>
    <t>potrubí havajichních přepadů</t>
  </si>
  <si>
    <t>1,10+0,99</t>
  </si>
  <si>
    <t>délky havarjních přepadů</t>
  </si>
  <si>
    <t>28615033</t>
  </si>
  <si>
    <t xml:space="preserve">trubka kanalizační  PP DIN UR-2 DN 250x2000 mm SN16</t>
  </si>
  <si>
    <t>996702641</t>
  </si>
  <si>
    <t>55,64</t>
  </si>
  <si>
    <t>871360430</t>
  </si>
  <si>
    <t>Montáž kanalizačního potrubí korugovaného SN 16 z polypropylenu DN 250</t>
  </si>
  <si>
    <t>259861220</t>
  </si>
  <si>
    <t>-1237651069</t>
  </si>
  <si>
    <t>87737512101R</t>
  </si>
  <si>
    <t>Výřez a montáž tvarovek odbočných na potrubí z kanalizačních trub PBDN500</t>
  </si>
  <si>
    <t>-112904503</t>
  </si>
  <si>
    <t>PO18 napojení jádrovou navrtávkou vč. tvarovky</t>
  </si>
  <si>
    <t>87737512102R</t>
  </si>
  <si>
    <t>Výřez a montáž tvarovek odbočných do šachty</t>
  </si>
  <si>
    <t>289860682</t>
  </si>
  <si>
    <t>výřez pro DN 150 do stav. šachty, vč. osazení šachtové vložky, vč. tvyrovky</t>
  </si>
  <si>
    <t>výřez DN 50 DO Š2, vč, osazení šachtové vložky, vč, tvarovky</t>
  </si>
  <si>
    <t>prostup do AŠ DN40 vodovodní přípojka, vč. tvarovky</t>
  </si>
  <si>
    <t>59071059R</t>
  </si>
  <si>
    <t>tmel těsnící voděodolný</t>
  </si>
  <si>
    <t>litr</t>
  </si>
  <si>
    <t>897043697</t>
  </si>
  <si>
    <t>Poznámka k položce:
těsnění pro prostup do armaturní šachty pro vodovodní přípojku DN40</t>
  </si>
  <si>
    <t>89597222201R</t>
  </si>
  <si>
    <t>Železobetonová armaturní šachta do 15 m3 - prefabrikovaná</t>
  </si>
  <si>
    <t>458166792</t>
  </si>
  <si>
    <t xml:space="preserve">Poznámka k položce:
železobetonová prefabrikovaná šachta 2400/1400/3730, cena vč. nerezových žebříků, dopravy,2x prostupů DN 250 vč. těsnění,včetně 2x litinového poklopu 600x600 s odvětrávaním + rám,včetně plošiny z pororoštu 1,4 m, včetně  montáže</t>
  </si>
  <si>
    <t>plastová retenční nádrž do 200m3</t>
  </si>
  <si>
    <t>28613754R</t>
  </si>
  <si>
    <t>potrubí PVC HT 50</t>
  </si>
  <si>
    <t>-2033166420</t>
  </si>
  <si>
    <t>Poznámka k položce:
venkovní rozvod odkanaovacího potrubí filtru, včetně montáže</t>
  </si>
  <si>
    <t>899661311R</t>
  </si>
  <si>
    <t>kamerové zkoušky potrubí</t>
  </si>
  <si>
    <t>845292210</t>
  </si>
  <si>
    <t>236+200,36</t>
  </si>
  <si>
    <t>Armaturní šachta</t>
  </si>
  <si>
    <t>12,53</t>
  </si>
  <si>
    <t>477,65*0,155</t>
  </si>
  <si>
    <t>59389118R</t>
  </si>
  <si>
    <t>silniční betonový panel 3x2m tl.150mm</t>
  </si>
  <si>
    <t>-1731606129</t>
  </si>
  <si>
    <t>Poznámka k položce:
osazení na RN, včetně osazení, dopravy</t>
  </si>
  <si>
    <t>SO 303 - Úpravy jednotné kanalizace DN500</t>
  </si>
  <si>
    <t>359901212</t>
  </si>
  <si>
    <t>Monitoring stoky jakékoli výšky na stávající kanalizaci</t>
  </si>
  <si>
    <t>908629597</t>
  </si>
  <si>
    <t>871219111R</t>
  </si>
  <si>
    <t>bezvýkopová sanace potrubí DN500</t>
  </si>
  <si>
    <t>-1576354590</t>
  </si>
  <si>
    <t>Poznámka k položce:
bezvýkopová sanance potrubí textilní sanační vložkou tvrtzenou vhodně formulpovanou pryskyřicí o minimýlní tloušťce 12mm, včetně bezvýkopového zatatžení do stávajicího potrubí a vytvrzení.</t>
  </si>
  <si>
    <t>892422121</t>
  </si>
  <si>
    <t>Tlaková zkouška vzduchem potrubí DN 500 těsnícím vakem ucpávkovým</t>
  </si>
  <si>
    <t>-1559142026</t>
  </si>
  <si>
    <t>892423122R</t>
  </si>
  <si>
    <t>Čištění potrubí DN 500</t>
  </si>
  <si>
    <t>2108149393</t>
  </si>
  <si>
    <t>SO 304 - Přípojka kanalizace k fontáně</t>
  </si>
  <si>
    <t>DN150, š. výkopuu 1m</t>
  </si>
  <si>
    <t>v zeleni, - 0,1 od stávajicího terénu , délka 10,14m</t>
  </si>
  <si>
    <t>10,14*(2,15-0,10)*1</t>
  </si>
  <si>
    <t>dlážděné plochy povrchové, - 0,35 m od stávajicího terénu, délka 2m</t>
  </si>
  <si>
    <t>2*(2,15-0,35)*1</t>
  </si>
  <si>
    <t>výkopy až po povh rýhy(bez odečtu ), délka 2,25m</t>
  </si>
  <si>
    <t>2,25*2,15*1</t>
  </si>
  <si>
    <t>rozšíření pro šachty - 1ks</t>
  </si>
  <si>
    <t>1*2*(0,50+0,50)*(2,11-0,10)</t>
  </si>
  <si>
    <t>ze situace</t>
  </si>
  <si>
    <t>2*14,39*2,15</t>
  </si>
  <si>
    <t>61,877</t>
  </si>
  <si>
    <t>33,245</t>
  </si>
  <si>
    <t>33,245*0,5 'Přepočtené koeficientem množství</t>
  </si>
  <si>
    <t>2086283323</t>
  </si>
  <si>
    <t>1865228709</t>
  </si>
  <si>
    <t>viz.(162301102)</t>
  </si>
  <si>
    <t>33,245-12,65</t>
  </si>
  <si>
    <t>(33,245-12,65)*1,9</t>
  </si>
  <si>
    <t xml:space="preserve">- zásyp zeminou š. 1,1  plocha z pp</t>
  </si>
  <si>
    <t>v zelelné ploše plocha z PP a situace délka 7,13m</t>
  </si>
  <si>
    <t>7,13*(2,15-0,15-0,35-0,15)*1</t>
  </si>
  <si>
    <t>2*2*(0,5*0,5)*(2,11-0,15)</t>
  </si>
  <si>
    <t>-zásyp nakupovaným materiálem 0-45 fr, š. 1</t>
  </si>
  <si>
    <t>velkoformátová dlažba, -0,61m od upraveného terénu, délka 7,26</t>
  </si>
  <si>
    <t>7,26*(2,15-0,15-0,35-0,61)*1</t>
  </si>
  <si>
    <t>1*0,45*14,39</t>
  </si>
  <si>
    <t>6,47*1,76</t>
  </si>
  <si>
    <t>(20,205)*1,76</t>
  </si>
  <si>
    <t>podkladní betonová deska u obetonování potrubí, tl. 100mm</t>
  </si>
  <si>
    <t>1,5*1*0,1</t>
  </si>
  <si>
    <t>Poznámka k položce:
Pro osazení zpětné klapky</t>
  </si>
  <si>
    <t>(0,7*0,5*0,7)*1</t>
  </si>
  <si>
    <t>1,5*(0,15+0,20)*1</t>
  </si>
  <si>
    <t>zpětná klapka DN 150</t>
  </si>
  <si>
    <t>stoka DN150</t>
  </si>
  <si>
    <t>0,15*1*14,39</t>
  </si>
  <si>
    <t>14,39</t>
  </si>
  <si>
    <t>28611175</t>
  </si>
  <si>
    <t xml:space="preserve">trubka kanalizační PVC DN 160x6000 mm  SN 10</t>
  </si>
  <si>
    <t>271383680</t>
  </si>
  <si>
    <t>871313121</t>
  </si>
  <si>
    <t>Montáž kanalizačního potrubí z PVC těsněné gumovým kroužkem otevřený výkop sklon do 20 % DN 160</t>
  </si>
  <si>
    <t>-417647798</t>
  </si>
  <si>
    <t xml:space="preserve">Výsek do tubusaidru </t>
  </si>
  <si>
    <t>prostup pro DN 150 do stav. šachty technologie k fontáně</t>
  </si>
  <si>
    <t>SO 351 - Přeložka vodovodu</t>
  </si>
  <si>
    <t xml:space="preserve">    5 - Komunikace</t>
  </si>
  <si>
    <t xml:space="preserve">    23-M - Montáže potrubí</t>
  </si>
  <si>
    <t>-34342934</t>
  </si>
  <si>
    <t>3,13*1,2</t>
  </si>
  <si>
    <t>-2020548766</t>
  </si>
  <si>
    <t>132201203</t>
  </si>
  <si>
    <t>Hloubení rýh š do 2000 mm v hornině tř. 3 objemu do 5000 m3</t>
  </si>
  <si>
    <t>925364147</t>
  </si>
  <si>
    <t>1997248193</t>
  </si>
  <si>
    <t>98,408</t>
  </si>
  <si>
    <t>98,408*0,5 'Přepočtené koeficientem množství</t>
  </si>
  <si>
    <t>-1345543445</t>
  </si>
  <si>
    <t>řad A</t>
  </si>
  <si>
    <t>řad B</t>
  </si>
  <si>
    <t>-885955050</t>
  </si>
  <si>
    <t>(viz151101102)</t>
  </si>
  <si>
    <t>212.388</t>
  </si>
  <si>
    <t>-312643954</t>
  </si>
  <si>
    <t>1875405327</t>
  </si>
  <si>
    <t>554221448</t>
  </si>
  <si>
    <t>viz(161101101)</t>
  </si>
  <si>
    <t>-427522606</t>
  </si>
  <si>
    <t>98,408-10,73</t>
  </si>
  <si>
    <t>1865703392</t>
  </si>
  <si>
    <t>209997154</t>
  </si>
  <si>
    <t>616200505</t>
  </si>
  <si>
    <t>potrubí</t>
  </si>
  <si>
    <t>(0,3+0,16)*1,2*37,82</t>
  </si>
  <si>
    <t>(0,3+0,16)*1,2*22,20</t>
  </si>
  <si>
    <t>1817187067</t>
  </si>
  <si>
    <t>33,13*1,76</t>
  </si>
  <si>
    <t>zásyp nakupovanám materiálem (viz174101101)</t>
  </si>
  <si>
    <t>44,29*1,76</t>
  </si>
  <si>
    <t>-1562375352</t>
  </si>
  <si>
    <t>117880917</t>
  </si>
  <si>
    <t>etapizace O, pojížděná plocha</t>
  </si>
  <si>
    <t>1,2*24,17</t>
  </si>
  <si>
    <t>1,2*18,08</t>
  </si>
  <si>
    <t>273313811</t>
  </si>
  <si>
    <t>Základové desky z betonu tř. C 25/30</t>
  </si>
  <si>
    <t>1466668495</t>
  </si>
  <si>
    <t>Poznámka k položce:
betonové bloky</t>
  </si>
  <si>
    <t>betové bloky</t>
  </si>
  <si>
    <t>(0,5*0,35*0,40)*2</t>
  </si>
  <si>
    <t>-2012626029</t>
  </si>
  <si>
    <t>- potrubí</t>
  </si>
  <si>
    <t>37,82*0,15*1,2</t>
  </si>
  <si>
    <t>22,20*0,15*1,2</t>
  </si>
  <si>
    <t>Komunikace</t>
  </si>
  <si>
    <t>1487310831</t>
  </si>
  <si>
    <t>2*(24,17*1,2)</t>
  </si>
  <si>
    <t>2*(18,08*1,2)</t>
  </si>
  <si>
    <t>1846265655</t>
  </si>
  <si>
    <t>etapizace 0,pojížděná plocha</t>
  </si>
  <si>
    <t>1,2*24.17</t>
  </si>
  <si>
    <t>851311131</t>
  </si>
  <si>
    <t>Montáž potrubí z trub litinových hrdlových s integrovaným těsněním otevřený výkop DN 150</t>
  </si>
  <si>
    <t>1918777804</t>
  </si>
  <si>
    <t>(viz.55123003)</t>
  </si>
  <si>
    <t>52,28+7,74</t>
  </si>
  <si>
    <t>55253072.DKT</t>
  </si>
  <si>
    <t>Duktus VTH dl. 6 m, DN 150 WKG FL C 64, pro spoj BLS (s návarkem)</t>
  </si>
  <si>
    <t>1784347853</t>
  </si>
  <si>
    <t xml:space="preserve">Poznámka k položce:
tepelně izolovaná trouba WKG s vnější ochranou z pozinkované oceli, cena vč. těsnícího kroužku TYTON,  litinových segmentů a ochranného pouzdra přes hrdlo, jistící svěrací kroužek pro krácené trouby nutno připočítat</t>
  </si>
  <si>
    <t>ŘAD A</t>
  </si>
  <si>
    <t>7,74</t>
  </si>
  <si>
    <t>851R</t>
  </si>
  <si>
    <t>Vrácení vybouraného potrubí do sběrny</t>
  </si>
  <si>
    <t>1734127283</t>
  </si>
  <si>
    <t>Poznámka k položce:
DN400 GGG 4m
DN150GGG 10m</t>
  </si>
  <si>
    <t>857311131</t>
  </si>
  <si>
    <t>Montáž litinových tvarovek jednoosých hrdlových otevřený výkop s integrovaným těsněním DN 150</t>
  </si>
  <si>
    <t>-1791206184</t>
  </si>
  <si>
    <t>Poznámka k položce:
10 ks kolena
3 ks. kolena WKG
3 ks redukce MMR</t>
  </si>
  <si>
    <t>55253492</t>
  </si>
  <si>
    <t>tvarovka přírubová litinová s hladkým koncem,práškový epoxid tl250µm F-kus DN 150mm</t>
  </si>
  <si>
    <t>-2089013055</t>
  </si>
  <si>
    <t>55253072R</t>
  </si>
  <si>
    <t xml:space="preserve">Duktus  DN 150 WKG koleno hrdlové tepelně izolované 22, 11 stupňů</t>
  </si>
  <si>
    <t>1847815410</t>
  </si>
  <si>
    <t xml:space="preserve">Poznámka k položce:
tepelně izolované koleno WKG s vnější ochranou z pozinkované oceli, cena vč. těsnícího kroužku TYTON,  litinových segmentů a ochranného pouzdra přes hrdlo</t>
  </si>
  <si>
    <t xml:space="preserve">koleno 22 stupňů </t>
  </si>
  <si>
    <t>koleno 11 stupňů</t>
  </si>
  <si>
    <t>857312122</t>
  </si>
  <si>
    <t>Montáž litinových tvarovek jednoosých přírubových otevřený výkop DN 150</t>
  </si>
  <si>
    <t>486248019</t>
  </si>
  <si>
    <t>Poznámka k položce:
F-kus 2 kus
EU-kus 3 kusy</t>
  </si>
  <si>
    <t>55253863</t>
  </si>
  <si>
    <t>přechod hrdlový z tvárné litiny,práškový epoxid, tl.250µm MMR-kus DN 150/100 mm</t>
  </si>
  <si>
    <t>-1623393213</t>
  </si>
  <si>
    <t>55253874</t>
  </si>
  <si>
    <t>přechod hrdlový z tvárné litiny,práškový epoxid, tl.250µm MMR-kus DN 300/150 mm</t>
  </si>
  <si>
    <t>684799409</t>
  </si>
  <si>
    <t>55253876.R</t>
  </si>
  <si>
    <t xml:space="preserve"> přechod hrdlový z tvárné litiny-redukce DN 300/400, pro spoj TYTON nebo BRS (Sit Plus),</t>
  </si>
  <si>
    <t>1388169482</t>
  </si>
  <si>
    <t>55253895</t>
  </si>
  <si>
    <t>tvarovka přírubová s hrdlem z tvárné litiny,práškový epoxid, tl.250µm EU-kus DN150 L135 mm</t>
  </si>
  <si>
    <t>-1984826575</t>
  </si>
  <si>
    <t>857313131</t>
  </si>
  <si>
    <t>Montáž litinových tvarovek odbočných hrdlových otevřený výkop s integrovaným těsněním DN 150</t>
  </si>
  <si>
    <t>-551457970</t>
  </si>
  <si>
    <t>Poznámka k položce:
MMA 150/80 napojení odvzdušňovací a zavzdušňovací soupravy</t>
  </si>
  <si>
    <t>857314122</t>
  </si>
  <si>
    <t>Montáž litinových tvarovek odbočných přírubových otevřený výkop DN 150</t>
  </si>
  <si>
    <t>-613567103</t>
  </si>
  <si>
    <t>Poznámka k položce:
T-KUS 150/150</t>
  </si>
  <si>
    <t>napojení řadu B na řad A</t>
  </si>
  <si>
    <t>-1409234088</t>
  </si>
  <si>
    <t>37,82+22,20</t>
  </si>
  <si>
    <t>55253003</t>
  </si>
  <si>
    <t>trouba vodovodní litinová hrdlová pozinkovaná hrdlová 6 m DN 150 mm</t>
  </si>
  <si>
    <t>-946415035</t>
  </si>
  <si>
    <t>37,82</t>
  </si>
  <si>
    <t>22,20</t>
  </si>
  <si>
    <t>1295023792</t>
  </si>
  <si>
    <t>37,82+20,20</t>
  </si>
  <si>
    <t>55251462</t>
  </si>
  <si>
    <t>kroužek zámkový kovový pro extrémní tlaky a speciální konstrukce DN 150</t>
  </si>
  <si>
    <t>1662016182</t>
  </si>
  <si>
    <t>Poznámka k položce:
jištěný zámkový spoj</t>
  </si>
  <si>
    <t>odměřeno z kladečského schéma</t>
  </si>
  <si>
    <t>319001R</t>
  </si>
  <si>
    <t>Spojka jištěmá v tahu DN 100</t>
  </si>
  <si>
    <t>-1711969574</t>
  </si>
  <si>
    <t>55251465</t>
  </si>
  <si>
    <t>kroužek zámkový kovovýpro extrémní tlaky a speciální konstrukce DN 300</t>
  </si>
  <si>
    <t>-2038246727</t>
  </si>
  <si>
    <t>odečteno z kladečského schéma</t>
  </si>
  <si>
    <t>55251467</t>
  </si>
  <si>
    <t>kroužek zámkový kovový pro extrémní tlaky a speciální konstrukce DN 400</t>
  </si>
  <si>
    <t>-876998487</t>
  </si>
  <si>
    <t>Poznámka k položce:
Jištěný zámkový spoj</t>
  </si>
  <si>
    <t>55251461</t>
  </si>
  <si>
    <t>kroužek zámkový kovový pro extrémní tlaky a speciální konstrukce DN 100</t>
  </si>
  <si>
    <t>1129568858</t>
  </si>
  <si>
    <t>odečzeno z kladečského schéma</t>
  </si>
  <si>
    <t>891247111R</t>
  </si>
  <si>
    <t>Montáž automatrické odvzdušňovací a zavzdušňovací soupravy DN80</t>
  </si>
  <si>
    <t>294640082</t>
  </si>
  <si>
    <t>319002R</t>
  </si>
  <si>
    <t>Spojka TLT jištěná v tahu DN150</t>
  </si>
  <si>
    <t>-325776481</t>
  </si>
  <si>
    <t>319003R</t>
  </si>
  <si>
    <t>spojka TLT jištěná v tahu DN400</t>
  </si>
  <si>
    <t>1045339547</t>
  </si>
  <si>
    <t>891311112</t>
  </si>
  <si>
    <t>Montáž vodovodních šoupátek otevřený výkop DN 150</t>
  </si>
  <si>
    <t>357380849</t>
  </si>
  <si>
    <t>odčteno z kladečského schéma, vč. zemní soupray</t>
  </si>
  <si>
    <t>55253756</t>
  </si>
  <si>
    <t>tvarovka hrdlová s přírubovou odbočkou z tvárné litiny,práškový epoxid, tl.250µm MMA-kus DN 150/80 mm</t>
  </si>
  <si>
    <t>1929674999</t>
  </si>
  <si>
    <t>42221119</t>
  </si>
  <si>
    <t>šoupátko s přírubami, voda DN 150mm PN16</t>
  </si>
  <si>
    <t>-1739500726</t>
  </si>
  <si>
    <t>42291074</t>
  </si>
  <si>
    <t>souprava zemní pro šoupátka DN 100-150mm Rd 1,5 m</t>
  </si>
  <si>
    <t>-533646664</t>
  </si>
  <si>
    <t>891R</t>
  </si>
  <si>
    <t xml:space="preserve">Demontáž stávajícího hydrantu </t>
  </si>
  <si>
    <t>-533491021</t>
  </si>
  <si>
    <t>Poznámka k položce:
vč. odvozu správcem</t>
  </si>
  <si>
    <t>892353122</t>
  </si>
  <si>
    <t>Proplach a dezinfekce vodovodního potrubí DN 150 nebo 200</t>
  </si>
  <si>
    <t>316559894</t>
  </si>
  <si>
    <t>56242291352001R</t>
  </si>
  <si>
    <t>poklop litinový teleskopický-šoupátkový</t>
  </si>
  <si>
    <t>1544827887</t>
  </si>
  <si>
    <t>Poznámka k položce:
vč. podložky</t>
  </si>
  <si>
    <t>899401112</t>
  </si>
  <si>
    <t>Osazení poklopů litinových šoupátkových</t>
  </si>
  <si>
    <t>-1016035394</t>
  </si>
  <si>
    <t>899713111</t>
  </si>
  <si>
    <t>Orientační tabulky na sloupku betonovém nebo ocelovém</t>
  </si>
  <si>
    <t>758649507</t>
  </si>
  <si>
    <t>3x šoupě, 1x od automatická zavzdušňovací a odvzdušňovací souprava</t>
  </si>
  <si>
    <t>40445225R</t>
  </si>
  <si>
    <t>sloupek ocelový</t>
  </si>
  <si>
    <t>-1308152527</t>
  </si>
  <si>
    <t>Poznámka k položce:
Pro orientační tabulky na vodovodních a kanalizačních řadech, vč. bet. patky a zemních prací</t>
  </si>
  <si>
    <t>42273687R</t>
  </si>
  <si>
    <t xml:space="preserve">automatická odvzdušňovací  a zavzdušňovací souprava DN 80 č.9822</t>
  </si>
  <si>
    <t>-1015191401</t>
  </si>
  <si>
    <t xml:space="preserve">Poznámka k položce:
komplet vč. víka </t>
  </si>
  <si>
    <t>55253525</t>
  </si>
  <si>
    <t>tvarovka přírubová litinová s přírubovou odbočkou,práškový epoxid tl250µm T-kus DN 150/50mm</t>
  </si>
  <si>
    <t>477023526</t>
  </si>
  <si>
    <t>Poznámka k položce:
napojení řadu B na řad A</t>
  </si>
  <si>
    <t>55259414</t>
  </si>
  <si>
    <t>koleno hrdlové mmK tvárná litina DN 150-11,25°</t>
  </si>
  <si>
    <t>-1554124478</t>
  </si>
  <si>
    <t>koleno 22 stupňů</t>
  </si>
  <si>
    <t>899722112R</t>
  </si>
  <si>
    <t>Krytí potrubí z litiny výstražnou fólií z PVC 25 cm</t>
  </si>
  <si>
    <t>-1452919132</t>
  </si>
  <si>
    <t>Poznámka k položce:
Ve výšce 30 cm nad potrubím bude uložena bílá/modrá výstražná folie s nápisem POZOR VOVOVOD</t>
  </si>
  <si>
    <t>286000111R</t>
  </si>
  <si>
    <t>folie š. 300mm, bílé barvy</t>
  </si>
  <si>
    <t>-845894928</t>
  </si>
  <si>
    <t>Ve výšce 30 cm nad potrubím bude položena výstražná folie s nápisem POZOR VODOVOD</t>
  </si>
  <si>
    <t>938122111</t>
  </si>
  <si>
    <t>ohumusování, osetí</t>
  </si>
  <si>
    <t>-42955519</t>
  </si>
  <si>
    <t>Poznámka k položce:
vč. travního semene</t>
  </si>
  <si>
    <t>969011141</t>
  </si>
  <si>
    <t>Vybourání vodovodního nebo plynového vedení DN do 200</t>
  </si>
  <si>
    <t>-1872437881</t>
  </si>
  <si>
    <t>Poznámka k položce:
Vybourání potrubí vodovodního GGG
DN200 10m
DN400 4m
Poklopy armatur na zrušeném řadu budou odstraněny a to včetně orientačních tabulek a sloupků. Zemní práce budou součástí navazujících objektu.
vč. uložení na skládku</t>
  </si>
  <si>
    <t>DN400</t>
  </si>
  <si>
    <t>DN150</t>
  </si>
  <si>
    <t>969011141R</t>
  </si>
  <si>
    <t xml:space="preserve">Zafoukání cenetopílkovou suspenzí vodovodního vedení </t>
  </si>
  <si>
    <t>-2095740633</t>
  </si>
  <si>
    <t>998273102</t>
  </si>
  <si>
    <t>Přesun hmot pro trubní vedení z trub litinových otevřený výkop</t>
  </si>
  <si>
    <t>464954251</t>
  </si>
  <si>
    <t>pro nové potrubí</t>
  </si>
  <si>
    <t>6,835</t>
  </si>
  <si>
    <t>pro odvoz do sběru</t>
  </si>
  <si>
    <t>0,611</t>
  </si>
  <si>
    <t>23-M</t>
  </si>
  <si>
    <t>Montáže potrubí</t>
  </si>
  <si>
    <t>230170014</t>
  </si>
  <si>
    <t>Tlakové zkoušky těsnosti potrubí - zkouška DN do 200</t>
  </si>
  <si>
    <t>1048032361</t>
  </si>
  <si>
    <t>22,20+37,82</t>
  </si>
  <si>
    <t>Kč</t>
  </si>
  <si>
    <t>-593424325</t>
  </si>
  <si>
    <t>Poznámka k položce:
rozbor vody</t>
  </si>
  <si>
    <t>SO 352 - Přípojka vodovodu k fontáně</t>
  </si>
  <si>
    <t xml:space="preserve">    744 - Elektromontáže - rozvody vodičů měděných</t>
  </si>
  <si>
    <t>28,158</t>
  </si>
  <si>
    <t>28,158*0,5 'Přepočtené koeficientem množství</t>
  </si>
  <si>
    <t>68,33</t>
  </si>
  <si>
    <t>229280919</t>
  </si>
  <si>
    <t>-33468391</t>
  </si>
  <si>
    <t>viz.(161101101)</t>
  </si>
  <si>
    <t>28,158-13,67</t>
  </si>
  <si>
    <t>(28,158-13,67)*1,9</t>
  </si>
  <si>
    <t>zásyp zeminou</t>
  </si>
  <si>
    <t>v zeleleni -0,15m od upraveného terénu</t>
  </si>
  <si>
    <t>15,18*(1,37-0,32-0,15)*0,8</t>
  </si>
  <si>
    <t>v zelelni rozšíření na šachtu, -0,15m od upraveného terénu</t>
  </si>
  <si>
    <t>2*(0,5+0,5)*(1,37-0,15+0,15)</t>
  </si>
  <si>
    <t>pod velkoformátovou dlažbou, -0 ,61m</t>
  </si>
  <si>
    <t>7,3*(1,37-0,61-0,32)*0,8</t>
  </si>
  <si>
    <t>potruí</t>
  </si>
  <si>
    <t>(0,3+0,02)*0,8*22,48</t>
  </si>
  <si>
    <t>5,75*1,76</t>
  </si>
  <si>
    <t xml:space="preserve">zásyp nakupovanám materiálem </t>
  </si>
  <si>
    <t>2,57*1,76</t>
  </si>
  <si>
    <t>-1911288784</t>
  </si>
  <si>
    <t>0,10*0,7*0,7</t>
  </si>
  <si>
    <t>22,48*00,15*0,8</t>
  </si>
  <si>
    <t>28613595</t>
  </si>
  <si>
    <t>potrubí dvouvrstvé PE100 s 10% signalizační vrstvou SDR 11 32x3,0 dl 12m</t>
  </si>
  <si>
    <t>-1469765046</t>
  </si>
  <si>
    <t>22,48</t>
  </si>
  <si>
    <t>22,48*1,015 'Přepočtené koeficientem množství</t>
  </si>
  <si>
    <t>851421131R</t>
  </si>
  <si>
    <t>Montáž vodovodní šachty</t>
  </si>
  <si>
    <t>-1635257721</t>
  </si>
  <si>
    <t>871161141</t>
  </si>
  <si>
    <t>Montáž potrubí z PE100 SDR 11 otevřený výkop svařovaných na tupo D 32 x 3,0 mm</t>
  </si>
  <si>
    <t>-23209418</t>
  </si>
  <si>
    <t>22,48*1,03 'Přepočtené koeficientem množství</t>
  </si>
  <si>
    <t>28653014</t>
  </si>
  <si>
    <t>elektrospojka PE 100 SDR 11 D 32mm</t>
  </si>
  <si>
    <t>895182293</t>
  </si>
  <si>
    <t>877161101</t>
  </si>
  <si>
    <t>Montáž elektrospojek na vodovodním potrubí z PE trub d 32</t>
  </si>
  <si>
    <t>532444891</t>
  </si>
  <si>
    <t>ELEKTROSPOJKY</t>
  </si>
  <si>
    <t>42273582r</t>
  </si>
  <si>
    <t>PAS NAVRTÁVACÍ 400/2" S BAJONETOVÝM UZÁVĚREM</t>
  </si>
  <si>
    <t>-2051159504</t>
  </si>
  <si>
    <t>Poznámka k položce:
vč. redukce 2" na 1/ 1/4"</t>
  </si>
  <si>
    <t>59071001R</t>
  </si>
  <si>
    <t>-1656777781</t>
  </si>
  <si>
    <t>Poznámka k položce:
těsnění pro prostup do šachty, vč montáže</t>
  </si>
  <si>
    <t>877395121</t>
  </si>
  <si>
    <t>729831117</t>
  </si>
  <si>
    <t>Poznámka k položce:
prostupdpo šachty pro vystrojení fontány</t>
  </si>
  <si>
    <t>28600000R</t>
  </si>
  <si>
    <t>vodoměrná sestava</t>
  </si>
  <si>
    <t>-1625912979</t>
  </si>
  <si>
    <t>Poznámka k položce:
kulový kohout,, vodoměr, stavbení délka 110-119mm, zpětná klapka, kulový kohout v vypuštěním</t>
  </si>
  <si>
    <t>891181112R</t>
  </si>
  <si>
    <t xml:space="preserve">Montáž vodovodních šoupátek otevřený výkop DN 32 </t>
  </si>
  <si>
    <t>185316428</t>
  </si>
  <si>
    <t>891241111R</t>
  </si>
  <si>
    <t xml:space="preserve">Montáž vodoměrné sestavy </t>
  </si>
  <si>
    <t>-1045174325</t>
  </si>
  <si>
    <t>28654363R</t>
  </si>
  <si>
    <t>příruba volná k lemovému nákružku z polypropylénu 32</t>
  </si>
  <si>
    <t>783690121</t>
  </si>
  <si>
    <t>d32</t>
  </si>
  <si>
    <t>28615010R</t>
  </si>
  <si>
    <t>koleno PE d32 22 stupňů</t>
  </si>
  <si>
    <t>-679566034</t>
  </si>
  <si>
    <t>2862865463R2</t>
  </si>
  <si>
    <t>lemový nákružek z PE d32</t>
  </si>
  <si>
    <t>1023301088</t>
  </si>
  <si>
    <t>Poznámka k položce:
vč. montáže lemového nákružku a rotační příruby</t>
  </si>
  <si>
    <t>56230554</t>
  </si>
  <si>
    <t>šachta vodoměrná samonosná hranatá 0,9/1,2/1,5 m</t>
  </si>
  <si>
    <t>-2070598021</t>
  </si>
  <si>
    <t>Poznámka k položce:
komplet</t>
  </si>
  <si>
    <t>891399111</t>
  </si>
  <si>
    <t>Montáž navrtávacích pasů na potrubí z jakýchkoli trub DN 400</t>
  </si>
  <si>
    <t>855455211</t>
  </si>
  <si>
    <t>Poznámka k položce:
navrtávací pás na litinové potrubí</t>
  </si>
  <si>
    <t>892233122</t>
  </si>
  <si>
    <t>Proplach a dezinfekce vodovodního potrubí DN od 40 do 70</t>
  </si>
  <si>
    <t>-2079290990</t>
  </si>
  <si>
    <t>892241111</t>
  </si>
  <si>
    <t>Tlaková zkouška vodou potrubí do 80</t>
  </si>
  <si>
    <t>-88626862</t>
  </si>
  <si>
    <t>42221420</t>
  </si>
  <si>
    <t>šoupátko přípojkové přímé DN 25 PN16 připoj. rozměr 32 x 1 1/4"</t>
  </si>
  <si>
    <t>-1762979832</t>
  </si>
  <si>
    <t>42291066</t>
  </si>
  <si>
    <t>souprava zemní pro šoupátka DN 40-50 mm, Rd 1,25 m</t>
  </si>
  <si>
    <t>1975406532</t>
  </si>
  <si>
    <t>Poznámka k položce:
teleskopická</t>
  </si>
  <si>
    <t>893811112</t>
  </si>
  <si>
    <t>Osazení vodoměrné šachty hranaté z PP samonosné pro běžné zatížení plochy do 1,1 m2 hloubky do 1,4 m</t>
  </si>
  <si>
    <t>-1346647479</t>
  </si>
  <si>
    <t>899121102</t>
  </si>
  <si>
    <t>Osazení poklopů plastových šoupátkových</t>
  </si>
  <si>
    <t>2034836042</t>
  </si>
  <si>
    <t>56230633</t>
  </si>
  <si>
    <t>poklop uliční šoupátkový kulatý plastový PA s litinovým víkem</t>
  </si>
  <si>
    <t>899721111</t>
  </si>
  <si>
    <t>Signalizační vodič DN do 150 mm na potrubí PVC</t>
  </si>
  <si>
    <t>1271486539</t>
  </si>
  <si>
    <t>Poznámka k položce:
vodič CY 4mm2</t>
  </si>
  <si>
    <t>23*2</t>
  </si>
  <si>
    <t>899722112</t>
  </si>
  <si>
    <t>Krytí potrubí z plastů výstražnou fólií z PVC 25 cm</t>
  </si>
  <si>
    <t>-1193750557</t>
  </si>
  <si>
    <t>744</t>
  </si>
  <si>
    <t>Elektromontáže - rozvody vodičů měděných</t>
  </si>
  <si>
    <t>744991211</t>
  </si>
  <si>
    <t>Zkouška izolační kabelu do 1 kV počtu a průřezu žil do 4x25 mm2</t>
  </si>
  <si>
    <t>1732777161</t>
  </si>
  <si>
    <t>Poznámka k položce:
zkouška signalizačního vodiče</t>
  </si>
  <si>
    <t>SO 353 - Přípojka vodovodu k závlahovému systému</t>
  </si>
  <si>
    <t>-výkop pro potrubí š. 0,8m</t>
  </si>
  <si>
    <t>v zelelni, -0,1m od původního terénu</t>
  </si>
  <si>
    <t>6,21*(1,4+0,15-0,1)*0,8</t>
  </si>
  <si>
    <t>v živičné vrtstvě, - 0,55m od původního terénu</t>
  </si>
  <si>
    <t>5,6*(1,4+0,15-0,55)*0,8</t>
  </si>
  <si>
    <t>v dlážděných povrchách betonových, - 0,35 m od původního terénu</t>
  </si>
  <si>
    <t>(25,68-5,6-6,21)*(1,4+0,15-0,35)*0,8</t>
  </si>
  <si>
    <t xml:space="preserve">-rozšíření pro vodoměrnou šachtu v živičné vrstvě, -0,55 m </t>
  </si>
  <si>
    <t>2*(0,5+0,5)*(1,4+0,15-0,55)</t>
  </si>
  <si>
    <t>rozšíření pro vypouštěcí soupravu, v zelelni -0,1</t>
  </si>
  <si>
    <t>0,8*0,8*(1,4+0,15-0,1)</t>
  </si>
  <si>
    <t>27,927</t>
  </si>
  <si>
    <t>27,927*0,5 'Přepočtené koeficientem množství</t>
  </si>
  <si>
    <t>74,68</t>
  </si>
  <si>
    <t>-146696764</t>
  </si>
  <si>
    <t>416048323</t>
  </si>
  <si>
    <t>27,927*1,9</t>
  </si>
  <si>
    <t>zásyp nakupovaným materiálem fr. 0-42</t>
  </si>
  <si>
    <t>pod velkoformátovou dlažbou, -0,57m od nového terénu</t>
  </si>
  <si>
    <t>11,81*(1,4-0,57-0,34)*0,8</t>
  </si>
  <si>
    <t>rozšíření pro vypouštěcí soupravu</t>
  </si>
  <si>
    <t>0,8*0,8*(1,4+0,15-0,55)</t>
  </si>
  <si>
    <t>13,87*(1,4-0,61-0,34)*0,8</t>
  </si>
  <si>
    <t>rozšíření pro vodovodní šachtu</t>
  </si>
  <si>
    <t>2*(0,5*0,5)*(1,4-0,61)</t>
  </si>
  <si>
    <t>(0,3+0,04)*0,8*25,68</t>
  </si>
  <si>
    <t>6,98*1,76</t>
  </si>
  <si>
    <t>10,658*1,76</t>
  </si>
  <si>
    <t>25,68*00,15*0,8</t>
  </si>
  <si>
    <t>montáž vodoměrné šachty</t>
  </si>
  <si>
    <t>1708110237</t>
  </si>
  <si>
    <t>28613596</t>
  </si>
  <si>
    <t>potrubí dvouvrstvé PE100 s 10% signalizační vrstvou SDR 11 40x3,7 dl 12m</t>
  </si>
  <si>
    <t>1424114105</t>
  </si>
  <si>
    <t>27,93</t>
  </si>
  <si>
    <t>27,93*1,015 'Přepočtené koeficientem množství</t>
  </si>
  <si>
    <t>871171141</t>
  </si>
  <si>
    <t>Montáž potrubí z PE100 SDR 11 otevřený výkop svařovaných na tupo D 40 x 3,7 mm</t>
  </si>
  <si>
    <t>541419961</t>
  </si>
  <si>
    <t>25,68</t>
  </si>
  <si>
    <t>25,68*1,03 'Přepočtené koeficientem množství</t>
  </si>
  <si>
    <t>28614944</t>
  </si>
  <si>
    <t>elektrokoleno 45° PE 100 PN 16 d 40</t>
  </si>
  <si>
    <t>28614932</t>
  </si>
  <si>
    <t>elektrokoleno 90° PE 100 PN 16 d 40</t>
  </si>
  <si>
    <t>-509728875</t>
  </si>
  <si>
    <t>28614956</t>
  </si>
  <si>
    <t>elektrotvarovka T-kus rovnoramenný, PE 100, PN 16, d 40</t>
  </si>
  <si>
    <t>-1010957431</t>
  </si>
  <si>
    <t>877171101</t>
  </si>
  <si>
    <t>Montáž elektrospojek na vodovodním potrubí z PE trub d 40</t>
  </si>
  <si>
    <t>-318556600</t>
  </si>
  <si>
    <t>12 elektrokolen, 1 elektrospojka</t>
  </si>
  <si>
    <t>28653016</t>
  </si>
  <si>
    <t>elektrospojka PE 100 SDR 11 D 40mm</t>
  </si>
  <si>
    <t>-1868425493</t>
  </si>
  <si>
    <t>877171113</t>
  </si>
  <si>
    <t>Montáž elektro T-kusů na vodovodním potrubí z PE trub d 40</t>
  </si>
  <si>
    <t>-560043438</t>
  </si>
  <si>
    <t>42271413R</t>
  </si>
  <si>
    <t>pas navrtávací z tvárné litiny DN 80, rozsah odbočky 1 1/2palce</t>
  </si>
  <si>
    <t>-1625313234</t>
  </si>
  <si>
    <t>Poznámka k položce:
s bajonetovým uzávěrem</t>
  </si>
  <si>
    <t>286000000r</t>
  </si>
  <si>
    <t>-1436358669</t>
  </si>
  <si>
    <t>Poznámka k položce:
kulový kohout, vodoměr, stavební délka 110-190mm, zpětná klapka s vypouštěním</t>
  </si>
  <si>
    <t>891249111</t>
  </si>
  <si>
    <t>Montáž navrtávacích pasů na potrubí z jakýchkoli trub DN 80</t>
  </si>
  <si>
    <t>-297662777</t>
  </si>
  <si>
    <t>28654363</t>
  </si>
  <si>
    <t>příruba volná k lemovému nákružku z polypropylénu 40</t>
  </si>
  <si>
    <t>d40</t>
  </si>
  <si>
    <t>lemový nákružku z polypropylénu 40</t>
  </si>
  <si>
    <t>28611552R</t>
  </si>
  <si>
    <t>přechodový závit PE-MOSAZ DN32 - 1 1/2 "</t>
  </si>
  <si>
    <t>1182934787</t>
  </si>
  <si>
    <t>55128006R</t>
  </si>
  <si>
    <t>Ventil domovní přípojky s vypouštěním 1 1/2"</t>
  </si>
  <si>
    <t>-341541482</t>
  </si>
  <si>
    <t>42221421.AVK</t>
  </si>
  <si>
    <t>šoupátko přípojkové přímé AVK PROFI-ISO1 DN 32 PN16 připoj. rozměr 40 x 1 1,2"</t>
  </si>
  <si>
    <t>-604390791</t>
  </si>
  <si>
    <t>1758509966</t>
  </si>
  <si>
    <t>42291352</t>
  </si>
  <si>
    <t>poklop litinový šoupátkový pro zemní soupravy osazení do terénu a do vozovky</t>
  </si>
  <si>
    <t>1869186601</t>
  </si>
  <si>
    <t>899401113</t>
  </si>
  <si>
    <t>Osazení poklopů litinových hydrantových</t>
  </si>
  <si>
    <t>-1975294033</t>
  </si>
  <si>
    <t>42291452</t>
  </si>
  <si>
    <t>poklop litinový - hydrantový DN 80</t>
  </si>
  <si>
    <t>-790124796</t>
  </si>
  <si>
    <t>44981255R</t>
  </si>
  <si>
    <t>požární spojka C se záslepkkou pro spojku</t>
  </si>
  <si>
    <t>225647314</t>
  </si>
  <si>
    <t>Poznámka k položce:
vč, montáže</t>
  </si>
  <si>
    <t>26*2</t>
  </si>
  <si>
    <t>Poznámka k položce:
Nad potrubím bude položena modrá/bílá vá´ýstražná folie s nápisem POZOR VODOVOD</t>
  </si>
  <si>
    <t>SO 361 - Závlahový systém</t>
  </si>
  <si>
    <t>D1 - Výkopové práce</t>
  </si>
  <si>
    <t>D2 - Potrubí a kabely</t>
  </si>
  <si>
    <t>D3 - Řídící jednotka a elektroinstalace</t>
  </si>
  <si>
    <t>D4 - Elektromagnetické ventily</t>
  </si>
  <si>
    <t>D5 - Závlahové prvky</t>
  </si>
  <si>
    <t>D6 - Filtr, zazimovací sestava a automatické dopouštění z vodovodního řadu</t>
  </si>
  <si>
    <t>D7 - Čerpadlo</t>
  </si>
  <si>
    <t>D8 - Šachty</t>
  </si>
  <si>
    <t>D9 - Ostatní náklady</t>
  </si>
  <si>
    <t>D1</t>
  </si>
  <si>
    <t>Výkopové práce</t>
  </si>
  <si>
    <t>Pol1</t>
  </si>
  <si>
    <t>Výkop rýhy šířky 400 mm, hloubky do 350 mm, délky do 400 m, v třídě těžitelnosti I., písčito hlinitá zemina</t>
  </si>
  <si>
    <t>Vlastní</t>
  </si>
  <si>
    <t>Pol2</t>
  </si>
  <si>
    <t>Výkop rýhy šířky 140 mm, hloubky do 350 mm, délky do 400 m, v třídě těžitelnosti I., písčito hlinitá zemina</t>
  </si>
  <si>
    <t>Pol3</t>
  </si>
  <si>
    <t>Podsyp a obsyp potrubí - frakce 0 - 12 mm</t>
  </si>
  <si>
    <t xml:space="preserve">Poznámka k položce:
= 90*0,3*0,15+185*0,16*0,15 Zásyp potrubí výkopkem včetně hutnění, v třídě těžitelnosti I., písčito hlinitá zemina
</t>
  </si>
  <si>
    <t>Pol4</t>
  </si>
  <si>
    <t>Zásyp potrubí výkopkem včetně hutnění, v třídě těžitelnosti I., písčito hlinitá zemina</t>
  </si>
  <si>
    <t>Poznámka k položce:
= 90*0,3*0,05+185*0,16*0,05 Výstražná fólie bílá šířky 150 mm</t>
  </si>
  <si>
    <t>Pol5</t>
  </si>
  <si>
    <t>Výstražná fólie bílá šířky 150 mm</t>
  </si>
  <si>
    <t>446430284</t>
  </si>
  <si>
    <t>D2</t>
  </si>
  <si>
    <t>Potrubí a kabely</t>
  </si>
  <si>
    <t>Pol6</t>
  </si>
  <si>
    <t>Potrubí HDPE 100 PE 63x3,8 PN 10</t>
  </si>
  <si>
    <t>Pol7</t>
  </si>
  <si>
    <t>Potrubí HDPE 100 PE 50x3,0 PN 10</t>
  </si>
  <si>
    <t>Pol8</t>
  </si>
  <si>
    <t>Potrubí HDPE 100 PE 50x3,0, balení 10 m</t>
  </si>
  <si>
    <t>Pol9</t>
  </si>
  <si>
    <t>Potrubí HDPE 80 PE 40x2,3 PN 6</t>
  </si>
  <si>
    <t>Pol10</t>
  </si>
  <si>
    <t>T-kus redukovaný 63x50x63</t>
  </si>
  <si>
    <t>ks</t>
  </si>
  <si>
    <t>Pol11</t>
  </si>
  <si>
    <t>Spojka redukovaná 63x50</t>
  </si>
  <si>
    <t>Pol12</t>
  </si>
  <si>
    <t>Spojka redukovaná 50x40</t>
  </si>
  <si>
    <t>Pol13</t>
  </si>
  <si>
    <t>T-kus 50</t>
  </si>
  <si>
    <t>Pol14</t>
  </si>
  <si>
    <t>Kabel CYKY-J 7x1,5 metráž</t>
  </si>
  <si>
    <t>Pol15</t>
  </si>
  <si>
    <t>Chránička kabelů Kopoflex DN40, balení 50 m</t>
  </si>
  <si>
    <t>* m</t>
  </si>
  <si>
    <t>Pol16</t>
  </si>
  <si>
    <t>Zemní vodič CY 1x2,5</t>
  </si>
  <si>
    <t>Pol17</t>
  </si>
  <si>
    <t>Lišta pro vedení kabelů 24 x 22 mm bílá délka 2 m</t>
  </si>
  <si>
    <t>D3</t>
  </si>
  <si>
    <t>Řídící jednotka a elektroinstalace</t>
  </si>
  <si>
    <t>Pol18</t>
  </si>
  <si>
    <t>Řídicí jednotka modulární pro 4-16 sekcí, umístění v interiéru, ovládací napětí AC-24 V, součástí je transformátor 220 V</t>
  </si>
  <si>
    <t>Pol19</t>
  </si>
  <si>
    <t>Baterie 9 V</t>
  </si>
  <si>
    <t>Pol20</t>
  </si>
  <si>
    <t>Čidlo srážek a teploty bezdrátové s digitálním displejem, dosah 160 m</t>
  </si>
  <si>
    <t>Pol21</t>
  </si>
  <si>
    <t>Dálkový ovladač pro říd. jedn.</t>
  </si>
  <si>
    <t>Pol22</t>
  </si>
  <si>
    <t>Elektrorozvaděč - dle specifikace v TZ</t>
  </si>
  <si>
    <t>Pol23</t>
  </si>
  <si>
    <t>Realizační PD rozvaděče</t>
  </si>
  <si>
    <t>D4</t>
  </si>
  <si>
    <t>Elektromagnetické ventily</t>
  </si>
  <si>
    <t>Pol24</t>
  </si>
  <si>
    <t>Elektromagnetický ventil, 6/4" vnitřní závit, cívka AC-24 V, s regulací průtoku, pracovní tlak do 10 bar</t>
  </si>
  <si>
    <t>Pol25</t>
  </si>
  <si>
    <t>T-kus 6/4" vni</t>
  </si>
  <si>
    <t>Pol26</t>
  </si>
  <si>
    <t>Vsuvka 6/4" vně</t>
  </si>
  <si>
    <t>Pol27</t>
  </si>
  <si>
    <t>Vodovzdorný konektor zaklapávací</t>
  </si>
  <si>
    <t>Pol28</t>
  </si>
  <si>
    <t>Vodovzdorný konektor pro 8 žil</t>
  </si>
  <si>
    <t>Pol29</t>
  </si>
  <si>
    <t>Přechodka 63x6/4" vni</t>
  </si>
  <si>
    <t>Pol30</t>
  </si>
  <si>
    <t>Přechodka 50x6/4" vni</t>
  </si>
  <si>
    <t>Pol31</t>
  </si>
  <si>
    <t>Přechodka 40x1" vni</t>
  </si>
  <si>
    <t>D5</t>
  </si>
  <si>
    <t>Závlahové prvky</t>
  </si>
  <si>
    <t>Pol32</t>
  </si>
  <si>
    <t xml:space="preserve">Postř. rotorový, vstup ACME 1", výsuv 12,7 cm, vč. trysek,  nízký průtok (Low Flow)</t>
  </si>
  <si>
    <t>Pol33</t>
  </si>
  <si>
    <t>Mosazný hydrant 1"</t>
  </si>
  <si>
    <t>Pol34</t>
  </si>
  <si>
    <t>Klíč k mosaznému hydrantu 1"</t>
  </si>
  <si>
    <t>Pol35</t>
  </si>
  <si>
    <t>Otočné koleno k hydrantu 25 mm (1")</t>
  </si>
  <si>
    <t>Pol36</t>
  </si>
  <si>
    <t>Kloub. přípojka 1" závit ACME x BSP, délka 30,5 cmm</t>
  </si>
  <si>
    <t>Pol37</t>
  </si>
  <si>
    <t>Navrtávací pas 50x1"- s nerezovými šrouby</t>
  </si>
  <si>
    <t>Pol38</t>
  </si>
  <si>
    <t>Pol77</t>
  </si>
  <si>
    <t>Navrtávací pas 40x1"- s nerezovými šrouby</t>
  </si>
  <si>
    <t>D6</t>
  </si>
  <si>
    <t>Filtr, zazimovací sestava a automatické dopouštění z vodovodního řadu</t>
  </si>
  <si>
    <t>Pol39</t>
  </si>
  <si>
    <t>Filtr 6/4" s mechanickým proplachem, 100 mikron DN50</t>
  </si>
  <si>
    <t>Pol40</t>
  </si>
  <si>
    <t>Automatická řídící jednotka pro filtr, 24 V, IP 56</t>
  </si>
  <si>
    <t>Pol41</t>
  </si>
  <si>
    <t>Kulový uzávěr 6/4" vni x vně</t>
  </si>
  <si>
    <t>Pol42</t>
  </si>
  <si>
    <t>Pol43</t>
  </si>
  <si>
    <t>Mosazná pěticestná tvarovka 1"</t>
  </si>
  <si>
    <t>Pol44</t>
  </si>
  <si>
    <t>Mosazná zátka 1"</t>
  </si>
  <si>
    <t>Pol45</t>
  </si>
  <si>
    <t>Tlaková nádoba ležatá s membránou, 10bar</t>
  </si>
  <si>
    <t>Pol46</t>
  </si>
  <si>
    <t>Manometr 0-10 bar, zadní vývod 1/4"</t>
  </si>
  <si>
    <t>Pol47</t>
  </si>
  <si>
    <t>Připojovací flexi hadice 1"x1 m, s kolenem</t>
  </si>
  <si>
    <t>Pol48</t>
  </si>
  <si>
    <t>Koleno 40</t>
  </si>
  <si>
    <t>Pol49</t>
  </si>
  <si>
    <t>Koleno 50</t>
  </si>
  <si>
    <t>Pol50</t>
  </si>
  <si>
    <t>Sestava pro zazimování</t>
  </si>
  <si>
    <t>Pol51</t>
  </si>
  <si>
    <t>Elektromagnetický ventil 6/4" vnitřní závit, cívka AC-24 V, s regulací průtoku, pracovní tlak do 10 bar</t>
  </si>
  <si>
    <t>Pol52</t>
  </si>
  <si>
    <t>Filtr lamelový 6/4" BSP 130 micron</t>
  </si>
  <si>
    <t>Pol53</t>
  </si>
  <si>
    <t>Spojka vnitřní závit 6/4"</t>
  </si>
  <si>
    <t>Pol54</t>
  </si>
  <si>
    <t>Ovládací skříň 230 V IP56, do 5 A</t>
  </si>
  <si>
    <t>Pol55</t>
  </si>
  <si>
    <t>Ponorná sonda 10 m + 5 m</t>
  </si>
  <si>
    <t>Pol56</t>
  </si>
  <si>
    <t>Trafo na DIN lištu</t>
  </si>
  <si>
    <t>Pol57</t>
  </si>
  <si>
    <t>Objímka 40-46 mm pro uchycení trubek</t>
  </si>
  <si>
    <t>Pol58</t>
  </si>
  <si>
    <t>Šroub kombi M8 x 60 mm pro kotvení objímky</t>
  </si>
  <si>
    <t>D7</t>
  </si>
  <si>
    <t>Čerpadlo</t>
  </si>
  <si>
    <t>Pol59</t>
  </si>
  <si>
    <t>Ponorné čerpadlo s pracovním bodem 110 l/min při 6,8 bar, 3x400 V, 3,0 kW, kabel 20 m</t>
  </si>
  <si>
    <t>Pol60</t>
  </si>
  <si>
    <t>Mosazný přechodový kus 50 x 5/4" vně</t>
  </si>
  <si>
    <t>Pol61</t>
  </si>
  <si>
    <t>Mosazný zpětný ventil 5/4" vni</t>
  </si>
  <si>
    <t>Pol62</t>
  </si>
  <si>
    <t>Frekvenční měnič 3,0kW, bez čidla</t>
  </si>
  <si>
    <t>Pol63</t>
  </si>
  <si>
    <t>Sinus filtr 400 V, 8 A</t>
  </si>
  <si>
    <t>Pol64</t>
  </si>
  <si>
    <t>Snímač tlaku 4-20mA IP65</t>
  </si>
  <si>
    <t>Pol65</t>
  </si>
  <si>
    <t>Soubor fitinek pro připojení tlakového čidla</t>
  </si>
  <si>
    <t>soub</t>
  </si>
  <si>
    <t>Pol66</t>
  </si>
  <si>
    <t>Silonový popruh délka 15 m</t>
  </si>
  <si>
    <t>D8</t>
  </si>
  <si>
    <t>Šachty</t>
  </si>
  <si>
    <t>Pol67</t>
  </si>
  <si>
    <t>Ventilová šachta Jumbo zátěžová</t>
  </si>
  <si>
    <t>Pol68</t>
  </si>
  <si>
    <t>Poklop uliční litinový průměr 300 mm</t>
  </si>
  <si>
    <t>D9</t>
  </si>
  <si>
    <t>Pol69</t>
  </si>
  <si>
    <t>Tlaková zkouška potrubí</t>
  </si>
  <si>
    <t>Pol70</t>
  </si>
  <si>
    <t>Ostatní instalační a spotřební materiál</t>
  </si>
  <si>
    <t>Pol71</t>
  </si>
  <si>
    <t>Vytyčení stávajících inženýrských sítí</t>
  </si>
  <si>
    <t>Pol72</t>
  </si>
  <si>
    <t>Zprovoznění závlahy</t>
  </si>
  <si>
    <t xml:space="preserve">Poznámka k položce:
vč. zkušebního provozu na 10 dnů
</t>
  </si>
  <si>
    <t>Pol73</t>
  </si>
  <si>
    <t>Zazimování závlahy</t>
  </si>
  <si>
    <t>152</t>
  </si>
  <si>
    <t>-53013393</t>
  </si>
  <si>
    <t>Poznámka k položce:
- odvoz přebytečné zeminy a uložení na meziskládku</t>
  </si>
  <si>
    <t>SO 441 - Rozvody NN</t>
  </si>
  <si>
    <t>90 - Přípočty</t>
  </si>
  <si>
    <t>M21 - Elektromontáže</t>
  </si>
  <si>
    <t>M46 - Zemní práce při montážích</t>
  </si>
  <si>
    <t>Přípočty</t>
  </si>
  <si>
    <t xml:space="preserve">901      R00</t>
  </si>
  <si>
    <t xml:space="preserve">Hzs-předběžná obhlídka     čl.17-1a</t>
  </si>
  <si>
    <t>h</t>
  </si>
  <si>
    <t>RTS DATA</t>
  </si>
  <si>
    <t>Poznámka k položce:
Prohlídka staveniště před započetím prací.</t>
  </si>
  <si>
    <t xml:space="preserve">900      RT1</t>
  </si>
  <si>
    <t>HZS, Práce v tarifní třídě 4</t>
  </si>
  <si>
    <t>Poznámka k položce:
Veškeré nutné demontáže.</t>
  </si>
  <si>
    <t xml:space="preserve">904      R00</t>
  </si>
  <si>
    <t>Hzs-zkousky v ramci montaz.praci</t>
  </si>
  <si>
    <t>Poznámka k položce:
Napěťové zkoušky.</t>
  </si>
  <si>
    <t xml:space="preserve">904      R01</t>
  </si>
  <si>
    <t>Hzs-zkoušky v rámci montáž.prací, Komplexní vyzkoušení</t>
  </si>
  <si>
    <t>Poznámka k položce:
Povinný zkušební provoz a celkové odzkoušení celého systému.</t>
  </si>
  <si>
    <t xml:space="preserve">905      R01</t>
  </si>
  <si>
    <t>Hzs-revize provoz.souboru a st.obj., Výchozí elektrická revize</t>
  </si>
  <si>
    <t xml:space="preserve">909      R00</t>
  </si>
  <si>
    <t>Hzs-nezmeřitelné stavební práce</t>
  </si>
  <si>
    <t>Poznámka k položce:
Ostatní nepředpokládané stavební práce spojené s pokládkou kabelů, zemními pracemi a vnitřními instalacemi.</t>
  </si>
  <si>
    <t xml:space="preserve">120      R00</t>
  </si>
  <si>
    <t>Přesun do zóny individuální</t>
  </si>
  <si>
    <t>Poznámka k položce:
Kompletní přesun hmot na staveništi.</t>
  </si>
  <si>
    <t xml:space="preserve">110      R00</t>
  </si>
  <si>
    <t>Mimostaveništní doprava individual.</t>
  </si>
  <si>
    <t>Poznámka k položce:
Kompletní dopravné materiálu a osob na staveniště.</t>
  </si>
  <si>
    <t xml:space="preserve">141      R00</t>
  </si>
  <si>
    <t xml:space="preserve">Přirážka za podružný materiál  M 21, M 22</t>
  </si>
  <si>
    <t>Poznámka k položce:
Veškerý ostatní drobný montážní materiál potřebný pro komplexní montáž.</t>
  </si>
  <si>
    <t xml:space="preserve">142      R00</t>
  </si>
  <si>
    <t>Přirážka za prořez kabelů</t>
  </si>
  <si>
    <t>Poznámka k položce:
Zmařené délky kabeláží (prořez).</t>
  </si>
  <si>
    <t>M21</t>
  </si>
  <si>
    <t>210010105R00</t>
  </si>
  <si>
    <t>Lišta elektroinstalační PVC š.do 40 mm,šroubováním</t>
  </si>
  <si>
    <t>Poznámka k položce:
Výměra dle výkresu č.11. Planimetrováno programem Autocad.:10</t>
  </si>
  <si>
    <t>210020352R00</t>
  </si>
  <si>
    <t>Žlab kabelový 100x100 mm včetně víka</t>
  </si>
  <si>
    <t>Poznámka k položce:
Výměra dle výkresu č.10. Planimetrováno programem Autocad.:39</t>
  </si>
  <si>
    <t>210020912R00</t>
  </si>
  <si>
    <t>Ucpávka protipožární, průchod stropem, tl. 50 cm</t>
  </si>
  <si>
    <t>Poznámka k položce:
Výměra dle výkresu č.10,11. Planimetrováno programem Autocad.:1</t>
  </si>
  <si>
    <t>210100551R01</t>
  </si>
  <si>
    <t>Systémová kabel.ucpávka průměr 160mm</t>
  </si>
  <si>
    <t>Poznámka k položce:
Montáž včetně dodávky.; Kompletní dle PD.; Kabelová ucpávka proti plynu a vodě včetně těsnícího systému pro kabely různých průměrů.</t>
  </si>
  <si>
    <t>210111131R00</t>
  </si>
  <si>
    <t xml:space="preserve">Zásuvka průmyslová IP 44  2P+PE  16 A</t>
  </si>
  <si>
    <t>Poznámka k položce:
Montáž včetně dodávky.</t>
  </si>
  <si>
    <t>210191543R01</t>
  </si>
  <si>
    <t>Montáž a dodávka pilířového rozváděče RE1</t>
  </si>
  <si>
    <t>Poznámka k položce:
RE1.; Montáž včetně dodávky.; Kompletní dle PD.</t>
  </si>
  <si>
    <t>210191543R02</t>
  </si>
  <si>
    <t>Montáž a dodávka pilířového rozváděče RE2</t>
  </si>
  <si>
    <t>Poznámka k položce:
RE2.; Montáž včetně dodávky.; Kompletní dle PD.</t>
  </si>
  <si>
    <t>210191543R03</t>
  </si>
  <si>
    <t>Montáž a dodávka pilířového rozváděče RH1</t>
  </si>
  <si>
    <t>Poznámka k položce:
RH1.; Montáž včetně dodávky.; Kompletní dle PD.</t>
  </si>
  <si>
    <t>210191543R04</t>
  </si>
  <si>
    <t>Montáž a dodávka pilířového rozváděče RH2</t>
  </si>
  <si>
    <t>Poznámka k položce:
RH2.; Montáž včetně dodávky.; Kompletní dle PD.</t>
  </si>
  <si>
    <t>210191013R01</t>
  </si>
  <si>
    <t>Montáž nástěnného rozváděče NN HR_KU</t>
  </si>
  <si>
    <t>Poznámka k položce:
HR_KU.; Montáž včetně dodávky dovybavení.; Kompletní dle PD.</t>
  </si>
  <si>
    <t>210191013R02</t>
  </si>
  <si>
    <t>Montáž nástěnného rozváděče NN 3RZ</t>
  </si>
  <si>
    <t>Poznámka k položce:
3RZ.; Montáž včetně dodávky dovybavení.; Kompletní dle PD.</t>
  </si>
  <si>
    <t>212190010R01</t>
  </si>
  <si>
    <t>Instalace a dodávka energetického zemního sloupku, ES 1</t>
  </si>
  <si>
    <t>Poznámka k položce:
ES1.; Montáž včetně dodávky.; Kompletní dle PD.; - plastová instalační komora 800 x 800 x 920 mm; - připojovací spojka se svorkovnicí 5 x do průřezu 1 až 25 mm2; - pohyblivý přívod sloupku k hlavní rozvodnici, ochranné vodiče sloupku; - sloupek s rozvodnicemi osazen zásuvkami:; 3 x zásuvka 230 V/16 A; 4 x zásuvka 400 V/32 A; 1 x zásuvka 400 V/63 A; - v hlavní rozvodnici typu M (N, O, P) je jistič:; - energetický sloupek je dimenzován na maximální proud 160A; - vybavovací In chráničů = 30 mA (pro chránič zásuvky 63A = 100 mA); - každá zásuvka samostatně jištěna: typ jističe 230 V/B, 400 V/C; - víko nerezové univerzální B125 (12,5 t), žlutočerné polepy; - ovládací klika pro vysunutí sloupku z klidové polohy; - doprava instalačních komor a instruktáž stavební firmě k jejich uložení; - doprava a montáž sloupku do připravené komory, oživení, zaškolení obsluhy; - krytí rozvodnic a zásuvek IP67, vybaveny spec. zátkou proti tvorbě vnitřního kondenzátu; - sloupek je v provedení TN-S, lze připojit i sítě typu TN-C a TT</t>
  </si>
  <si>
    <t>212190010R01.1</t>
  </si>
  <si>
    <t>Instalace a dodávka energetického zemního sloupku, ES 2-5</t>
  </si>
  <si>
    <t>Poznámka k položce:
ES2-ES5.; Montáž včetně dodávky.; Kompletní dle PD.; - plastová instalační komora 800 x 800 x 920 mm; - připojovací spojka se svorkovnicí 5 x do průřezu 1 až 25 mm2; - pohyblivý přívod sloupku k hlavní rozvodnici, ochranné vodiče sloupku; - sloupek s rozvodnicemi osazen zásuvkami:; 1 x zásuvka 230 V/16 A; 3 x zásuvka 400 V/32 A; - v hlavní rozvodnici typu M (N, O, P) je vypínač; - energetický sloupek je dimenzován na maximální proud 80A; - vybavovací In chráničů = 30 mA; - každá zásuvka samostatně jištěna: typ jističe 230 V/B, 400 V/C; - víko nerezové univerzální B125 (12,5 t), žlutočerné polepy; - ovládací klika pro vysunutí sloupku z klidové polohy; - včetně dopravy instalační komory a instruktáže stavební firmě k jejímu uložení; - doprava a montáž sloupku do připravené komory, oživení, zaškolení obsluhy; - krytí rozvodnic a zásuvek IP67, vybaveny spec. zátkou proti tvorbě vnitřního kondenzátu; - sloupek je v provedení TN-S, lze připojit i sítě typu TN-C a TT</t>
  </si>
  <si>
    <t>210111111R01</t>
  </si>
  <si>
    <t>Zemní zásuvkový box IP 67, 230V 16A</t>
  </si>
  <si>
    <t>Poznámka k položce:
Montáž včetně dodávky.; Kompletní dle PD.; (1 x 16 A průmyslová/230 V) v provedení TN-S</t>
  </si>
  <si>
    <t>210810005RT1</t>
  </si>
  <si>
    <t>Kabel CYKY-m 750 V 3 x 1,5 mm2 volně uložený, včetně dodávky kabelu</t>
  </si>
  <si>
    <t>210810006RT1</t>
  </si>
  <si>
    <t>Kabel CYKY-m 750 V 3 x 2,5 mm2 volně uložený, včetně dodávky kabelu</t>
  </si>
  <si>
    <t>Poznámka k položce:
Výměra dle výkresu č.02. Planimetrováno programem Autocad.:165</t>
  </si>
  <si>
    <t>210810007RT1</t>
  </si>
  <si>
    <t>Kabel CYKY-m 750 V 3 x 4 mm2 volně uložený, včetně dodávky kabelu</t>
  </si>
  <si>
    <t>210810016RT1</t>
  </si>
  <si>
    <t>Kabel CYKY-m 750 V 5 x 2,5 mm2 volně uložený, včetně dodávky kabelu</t>
  </si>
  <si>
    <t>Poznámka k položce:
Výměra dle výkresu č.02. Planimetrováno programem Autocad.:85</t>
  </si>
  <si>
    <t>210810017RT3</t>
  </si>
  <si>
    <t>Kabel CYKY-m 750 V 5 žil,4 až 25 mm2,volně uložený, včetně dodávky kabelu 5x10 mm2</t>
  </si>
  <si>
    <t>Poznámka k položce:
Výměra dle výkresu č.02. Planimetrováno programem Autocad.:150</t>
  </si>
  <si>
    <t>210810014RT3</t>
  </si>
  <si>
    <t>Kabel CYKY-m 750 V 4 žíly,16-25 mm2, volně uložený, včetně dodávky kabelu 4x25 mm2</t>
  </si>
  <si>
    <t>Poznámka k položce:
Výměra dle výkresu č.02. Planimetrováno programem Autocad.:1085</t>
  </si>
  <si>
    <t>210810014RT4</t>
  </si>
  <si>
    <t>Kabel CYKY-m 750 V 4 žíly,35 mm2, volně uložený, včetně dodávky kabelu 4x35 mm2</t>
  </si>
  <si>
    <t>Poznámka k položce:
Výměra dle výkresu č.02. Planimetrováno programem Autocad.:175</t>
  </si>
  <si>
    <t>210100252R00</t>
  </si>
  <si>
    <t>Ukončení celoplast. kabelů zákl./pás.do 4x25 mm2</t>
  </si>
  <si>
    <t xml:space="preserve">Poznámka k položce:
Výměra dle výkresu č.02. </t>
  </si>
  <si>
    <t>210100253R00</t>
  </si>
  <si>
    <t>Ukončení celoplast. kabelů zákl./pás.do 4x50 mm2</t>
  </si>
  <si>
    <t>210100258R00</t>
  </si>
  <si>
    <t>Ukončení celoplast. kabelů zákl./pás.do 5x4 mm2</t>
  </si>
  <si>
    <t>210100259R00</t>
  </si>
  <si>
    <t>Ukončení celoplast. kabelů zákl./pás.do 5x10 mm2</t>
  </si>
  <si>
    <t>210220010R00</t>
  </si>
  <si>
    <t>Nátěr zemnícího pásku do 120 mm2</t>
  </si>
  <si>
    <t>Poznámka k položce:
Nátěr zemnícího pásku u každého připojovaného bodu / 2m:21*2</t>
  </si>
  <si>
    <t>210220021RT1</t>
  </si>
  <si>
    <t>Vedení uzemňovací v zemi FeZn do 120 mm2 vč.svorek, včetně pásku FeZn 30 x 4 mm</t>
  </si>
  <si>
    <t>Poznámka k položce:
Položka obsahuje i pomocný materiál pro připojení, svorky vč. antikorozní ochrany spoje, 2ks na každý připojovaný bod.
Výměra dle výkresu č.02. Planimetrováno programem Autocad.:450</t>
  </si>
  <si>
    <t>210220022RT1</t>
  </si>
  <si>
    <t>Vedení uzemňovací v zemi FeZn, D 8 - 10 mm, včetně drátu FeZn 10 mm</t>
  </si>
  <si>
    <t>Poznámka k položce:
Odbočky od zemnícího pásku u každého napojovaného bodu / 2m:21*2</t>
  </si>
  <si>
    <t>210220361RT1</t>
  </si>
  <si>
    <t xml:space="preserve">Zemnič tyčový, zaražení a připojení, do 2 m, včetně dodávky tyče ZT 2,0   2000 mm</t>
  </si>
  <si>
    <t>210220801R00</t>
  </si>
  <si>
    <t>Změření zemního odporu, vč. měřicího protokolu</t>
  </si>
  <si>
    <t>M46</t>
  </si>
  <si>
    <t>Zemní práce při montážích</t>
  </si>
  <si>
    <t>460680025RT2</t>
  </si>
  <si>
    <t>Průraz zdivem v cihlové zdi tloušťky 100 cm, plochy do 0,50 m2</t>
  </si>
  <si>
    <t>460680025RT4</t>
  </si>
  <si>
    <t>Průraz zdivem v cihlové zdi tloušťky 100 cm, plochy do 1,00 m2</t>
  </si>
  <si>
    <t>460510021RT3</t>
  </si>
  <si>
    <t>Kabelový prostup z plast.trub, DN do 10,5cm, včetně dodávky trub PE 40mm</t>
  </si>
  <si>
    <t>Poznámka k položce:
Kabelová chránička pr.40mm pro kabel CYKY.
Výměra dle výkresu č.02. Planimetrováno programem Autocad.:500</t>
  </si>
  <si>
    <t>460510021RT4</t>
  </si>
  <si>
    <t>Kabelový prostup z plast.trub, DN do 10,5cm, včetně dodávky trub PE 63mm</t>
  </si>
  <si>
    <t>Poznámka k položce:
Kabelová chránička pr.63mm pro kabel CYKY.
Výměra dle výkresu č.02. Planimetrováno programem Autocad.:1410</t>
  </si>
  <si>
    <t>SO 451 - Veřejné osvětlení</t>
  </si>
  <si>
    <t>5 - Komunikace</t>
  </si>
  <si>
    <t>578100010RA0</t>
  </si>
  <si>
    <t>Chodník z litého asfaltu</t>
  </si>
  <si>
    <t>Poznámka k položce:
Zapravení chodníku v ul.Štefánikova.
Výměra dle výkresu č.02. Planimetrováno programem Autocad.:45*0,5</t>
  </si>
  <si>
    <t>Poznámka k položce:
Prohlídka staveniště před započetím prací.
Výměra a obsah dle TZ.:24</t>
  </si>
  <si>
    <t>Poznámka k položce:
Napěťové zkoušky.Výměra a obsah dle TZ.:40</t>
  </si>
  <si>
    <t>Poznámka k položce:
Povinný zkušební provoz a celkové odzkoušení celého systému.
Výměra a obsah dle TZ.:120</t>
  </si>
  <si>
    <t>Poznámka k položce:
Výměra a obsah dle TZ.:120</t>
  </si>
  <si>
    <t>Poznámka k položce:
Ostatní nepředpokládané stavební práce spojené s pokládkou kabelů, zemními pracemi a vnitřními instalacemi.
Výměra a obsah dle TZ.:80</t>
  </si>
  <si>
    <t>Poznámka k položce:
Kompletní přesun hmot na staveništi.Výměra a obsah dle TZ.:1</t>
  </si>
  <si>
    <t>Poznámka k položce:
Kompletní dopravné materiálu a osob na staveniště.
Výměra a obsah dle TZ.:1</t>
  </si>
  <si>
    <t>Poznámka k položce:
Veškerý ostatní drobný montážní materiál potřebný pro komplexní montáž.
Výměra a obsah dle TZ.:1</t>
  </si>
  <si>
    <t>Poznámka k položce:
Zmařené délky kabeláží (prořez).
Výměra a obsah dle TZ.:1</t>
  </si>
  <si>
    <t>-1175231603</t>
  </si>
  <si>
    <t>Poznámka k položce:
vybouraný asfalt, bude uloženo na mezideponii města, kde bude zhotovitelem recyklováno</t>
  </si>
  <si>
    <t>1962140061</t>
  </si>
  <si>
    <t>4,95*4 'Přepočtené koeficientem množství</t>
  </si>
  <si>
    <t>210192101R01</t>
  </si>
  <si>
    <t>Rozvodnice pro veřejné osvětlení - podružná</t>
  </si>
  <si>
    <t>Poznámka k položce:
RVO 902.; Montáž včetně dodávky.; Kompletní dle PD.</t>
  </si>
  <si>
    <t>210192102R01</t>
  </si>
  <si>
    <t>Rozvodnice pro veřejné osvětlení - hlavní, kompletní bez řídícího systému</t>
  </si>
  <si>
    <t>Poznámka k položce:
RVO.; Montáž včetně dodávky.; Kompletní dle PD.; Bez montáže a dodávky řídícího systému.</t>
  </si>
  <si>
    <t>210192102R02</t>
  </si>
  <si>
    <t>Rozvodnice pro veřejné, osvětlení - hlavní, řídící systém</t>
  </si>
  <si>
    <t xml:space="preserve">Poznámka k položce:
RVO - doplnění řídícího systému; Montáž včetně dodávky.; Obsahuje:; Řídící jednotka LMS  01 1ks; Zálohovaný zdroj LMS 02 1ks; Vstupní jednotka LMS 03 1ks; Napájecí zdroj LMS 04 7ks; Výstupní jednotka LMS 05 2ks; Napájecí zdroj LMS 06 2ks; Router LMS 07 1ks; Základnová stanice LMS 08 1ks; Aktor LMS 09 43ks; Aktor LMS 22 - čidlo záplavy 1ks; Aktor LMS 23 - čidlo teploty 1ks; Aktor LMS 23 - čidlo osvitu 1ks; Licence monitorovacího a řídícího SW LMS 10 1služba; Instalace a konfigurace monitorovacího a řídícího SW LMS 11 1služba; Vizualizace LMS 12 1služba; Nosný, podružný a režijní materiál LMS 13 1sada; Koordinace projektu LMS 14 1služba; Projektová dokumentace LMS 15 1sada; Komplexní zkoušky zkušební provoz LMS 16 1služba; Proškolení údržby a servisu LMS 17 1služba; Školení obsluhy LMS 18 1služba; Provozní dokumentace a manuály pro obsluhu, servis LMS 19 1sada; Poštovné a dopravné materiálu LMS 20 1služba; Montáž HW části LMS 21 1práce; Celkem koordinace, dokumentace, zkoušky, školení, poštovné, dopravné a montáž,  LMS 14 - LMS 21 1soubor</t>
  </si>
  <si>
    <t>210192102R03</t>
  </si>
  <si>
    <t>Rozvodnice pro veřejné osvětlení - dovybavení, stávajícího</t>
  </si>
  <si>
    <t>Poznámka k položce:
RVO 29.; Montáž včetně dodávky.; Kompletní dle PD.; Související úpravy, dovybavení a přeložení stávajícho rozváděče RVO.29.</t>
  </si>
  <si>
    <t>210202015R01</t>
  </si>
  <si>
    <t>Svítidlo typ A, montáž</t>
  </si>
  <si>
    <t>Poznámka k položce:
Pouze montáž, svítidlo je součástí dodávky stožáru VO.</t>
  </si>
  <si>
    <t>210202015R02</t>
  </si>
  <si>
    <t>Svítidlo typ B, včetně příslušenství</t>
  </si>
  <si>
    <t>210202015R03</t>
  </si>
  <si>
    <t>Svítidlo typ C, včetně příslušenství</t>
  </si>
  <si>
    <t>Poznámka k položce:
Přeložení stávajícího přechodového svítidla.</t>
  </si>
  <si>
    <t>210202015R04</t>
  </si>
  <si>
    <t>Svítidlo typ D</t>
  </si>
  <si>
    <t>210202015R21</t>
  </si>
  <si>
    <t>Příslušenství ke svítidlu, typ D1</t>
  </si>
  <si>
    <t>210202015R22</t>
  </si>
  <si>
    <t>Příslušenství ke svítidlu, typ D2</t>
  </si>
  <si>
    <t>210202015R23</t>
  </si>
  <si>
    <t>Příslušenství ke svítidlu, typ D3</t>
  </si>
  <si>
    <t>210202015R05</t>
  </si>
  <si>
    <t>Svítidlo typ E</t>
  </si>
  <si>
    <t>210202015R24</t>
  </si>
  <si>
    <t>Příslušenství ke svítidlu, typ E1</t>
  </si>
  <si>
    <t>210202015R25</t>
  </si>
  <si>
    <t>Příslušenství ke svítidlu, typ E2</t>
  </si>
  <si>
    <t>210202015R26</t>
  </si>
  <si>
    <t>Příslušenství ke svítidlu, typ E3</t>
  </si>
  <si>
    <t>210202015R06</t>
  </si>
  <si>
    <t>Svítidlo typ F</t>
  </si>
  <si>
    <t>210202015R27</t>
  </si>
  <si>
    <t>Příslušenství ke svítidlu, typ F1</t>
  </si>
  <si>
    <t>210202015R28</t>
  </si>
  <si>
    <t>Příslušenství ke svítidlu, typ F2</t>
  </si>
  <si>
    <t>210202015R29</t>
  </si>
  <si>
    <t>Příslušenství ke svítidlu, typ F3</t>
  </si>
  <si>
    <t>210202015R07</t>
  </si>
  <si>
    <t>Svítidlo typ G</t>
  </si>
  <si>
    <t>210202015R30</t>
  </si>
  <si>
    <t>Příslušenství ke svítidlu, typ G1</t>
  </si>
  <si>
    <t>210202015R31</t>
  </si>
  <si>
    <t>Příslušenství ke svítidlu, typ G2</t>
  </si>
  <si>
    <t>210202015R32</t>
  </si>
  <si>
    <t>Příslušenství ke svítidlu, typ G3</t>
  </si>
  <si>
    <t>210202015R32.1</t>
  </si>
  <si>
    <t>Příslušenství ke svítidlu, typ G4</t>
  </si>
  <si>
    <t>210202015R08</t>
  </si>
  <si>
    <t>Svítidlo typ H</t>
  </si>
  <si>
    <t>210202015R33</t>
  </si>
  <si>
    <t>Příslušenství ke svítidlu, typ H1</t>
  </si>
  <si>
    <t>210202015R34</t>
  </si>
  <si>
    <t>Příslušenství ke svítidlu, typ H2</t>
  </si>
  <si>
    <t>210202015R35</t>
  </si>
  <si>
    <t>Příslušenství ke svítidlu, typ H3</t>
  </si>
  <si>
    <t>210202015R09</t>
  </si>
  <si>
    <t>Svítidlo typ I</t>
  </si>
  <si>
    <t>210202015R36</t>
  </si>
  <si>
    <t>Příslušenství ke svítidlu, typ I1</t>
  </si>
  <si>
    <t>210202015R37</t>
  </si>
  <si>
    <t>Příslušenství ke svítidlu, typ I2</t>
  </si>
  <si>
    <t>210202015R38</t>
  </si>
  <si>
    <t>Příslušenství ke svítidlu, typ I3</t>
  </si>
  <si>
    <t>210202015R10</t>
  </si>
  <si>
    <t>Svítidlo typ J</t>
  </si>
  <si>
    <t>210202015R39</t>
  </si>
  <si>
    <t>Příslušenství ke svítidlu, typ J1</t>
  </si>
  <si>
    <t>210202015R40</t>
  </si>
  <si>
    <t>Příslušenství ke svítidlu, typ J2</t>
  </si>
  <si>
    <t>210202015R11</t>
  </si>
  <si>
    <t>Svítidlo typ K</t>
  </si>
  <si>
    <t>210202015R41</t>
  </si>
  <si>
    <t>Příslušenství ke svítidlu, typ K1</t>
  </si>
  <si>
    <t>210202015R42</t>
  </si>
  <si>
    <t>Příslušenství ke svítidlu, typ K2</t>
  </si>
  <si>
    <t>210202015R12</t>
  </si>
  <si>
    <t>Svítidlo typ L</t>
  </si>
  <si>
    <t>210202015R13</t>
  </si>
  <si>
    <t>Svítidlo typ M1</t>
  </si>
  <si>
    <t>Poznámka k položce:
Řízeno s M2.; Montáž včetně dodávky.</t>
  </si>
  <si>
    <t>210202015R14</t>
  </si>
  <si>
    <t>Svítidlo typ M2</t>
  </si>
  <si>
    <t>210204011RS3</t>
  </si>
  <si>
    <t>Stožár osvětlovací ocelový délky do 8 m, včetně nákladů na autojeřáb</t>
  </si>
  <si>
    <t xml:space="preserve">Poznámka k položce:
Typ 1, montáž včetně dodávky.; Včetně  dodávky svítidla typu A.</t>
  </si>
  <si>
    <t>210204011RS4</t>
  </si>
  <si>
    <t>Poznámka k položce:
Typ 2, montáž včetně dodávky.; Včetně dodávky svítidla typu A 2ks.</t>
  </si>
  <si>
    <t>210204011RS5</t>
  </si>
  <si>
    <t xml:space="preserve">Poznámka k položce:
Typ 3, montáž včetně dodávky.; Včetně  dodávky svítidla typu A.</t>
  </si>
  <si>
    <t>210204011RS6</t>
  </si>
  <si>
    <t>Poznámka k položce:
Typ 4, montáž včetně dodávky.; Včetně dodávky svítidla typu A.</t>
  </si>
  <si>
    <t>210204011RS7</t>
  </si>
  <si>
    <t>Poznámka k položce:
Typ 5 - silniční, montáž včetně dodávky.; Antikorozní úprava žárový zinek, termoplastická protikorozní manžeta.</t>
  </si>
  <si>
    <t>210204011RS8</t>
  </si>
  <si>
    <t>Poznámka k položce:
Typ 6 - silniční, zesílený, montáž včetně dodávky.; Antikorozní úprava žárový zinek, termoplastická protikorozní manžeta.</t>
  </si>
  <si>
    <t>210204011RS9</t>
  </si>
  <si>
    <t>Poplatek za recyklaci, do 50cm</t>
  </si>
  <si>
    <t>Poznámka k položce:
Související poplatek z dodávky svítidel.</t>
  </si>
  <si>
    <t>210204011RS9.1</t>
  </si>
  <si>
    <t>Poplatek za recyklaci, nad 50cm</t>
  </si>
  <si>
    <t>Poznámka k položce:
Související poplatek z dodávky stožárů a svítidel na stožárech.</t>
  </si>
  <si>
    <t>210204221R01</t>
  </si>
  <si>
    <t>Stožár osvětlovací ocelový délky do 9 m, včetně nákladů na autojeřáb</t>
  </si>
  <si>
    <t>Poznámka k položce:
Demontáž včetně odvozu na SLUMEKO do 3km</t>
  </si>
  <si>
    <t>210204103RS2</t>
  </si>
  <si>
    <t>Výložník ocelový 1ramenný do 35 kg, včetně nákladů na montážní plošinu</t>
  </si>
  <si>
    <t>Poznámka k položce:
Montáž včetně dodávky.; Obloukový výložník dl.1,5m, žár.zinek.</t>
  </si>
  <si>
    <t>210204103RS3</t>
  </si>
  <si>
    <t>Poznámka k položce:
Montáž včetně dodávky.; Rovný výložník na přechod dl.1,5m, žár.zinek.</t>
  </si>
  <si>
    <t>210204201R00</t>
  </si>
  <si>
    <t>Elektrovýzbroj stožáru pro 1 okruh</t>
  </si>
  <si>
    <t>210204201R01</t>
  </si>
  <si>
    <t>Elektrovýzbroj stožáru pro 1 okruh, pro přechod AYKY-CYKY</t>
  </si>
  <si>
    <t>210204202R00</t>
  </si>
  <si>
    <t>Elektrovýzbroj stožáru pro 2 okruhy</t>
  </si>
  <si>
    <t>210204202R01</t>
  </si>
  <si>
    <t>Elektrovýzbroj stožáru pro 2 okruhy, pro přechod AYKY-CYKY</t>
  </si>
  <si>
    <t>210120001R00</t>
  </si>
  <si>
    <t>Pojistka závitová do 500V E 27 do 25A</t>
  </si>
  <si>
    <t>210100204R00</t>
  </si>
  <si>
    <t>Ukončení šňůry v gumové hadici do 3 x 4 mm2</t>
  </si>
  <si>
    <t>Poznámka k položce:
Odpovídá počtu stožárových svítidel x 2.:44*2</t>
  </si>
  <si>
    <t>210802109RT1</t>
  </si>
  <si>
    <t>Šňůra CMSM 3 x 1,50 mm2 volně uložená, včetně dodávky šňůry CMSM 3Cx1,5</t>
  </si>
  <si>
    <t>Poznámka k položce:
Odpovídá počtu napojovaných svítidel x 10m.:44*10</t>
  </si>
  <si>
    <t>210810001RT1</t>
  </si>
  <si>
    <t>Kabel CYKY-m 750 V 2 x 1,5 mm2 volně uložený, včetně dodávky kabelu</t>
  </si>
  <si>
    <t>Poznámka k položce:
Výměra dle výkresu č.02. Planimetrováno programem Autocad.:1595</t>
  </si>
  <si>
    <t>Poznámka k položce:
Výměra dle výkresu č.02. Planimetrováno programem Autocad.:405</t>
  </si>
  <si>
    <t>Poznámka k položce:
Výměra dle výkresu č.02. Planimetrováno programem Autocad.:3880</t>
  </si>
  <si>
    <t>210810057RT2</t>
  </si>
  <si>
    <t>Kabel CYKY-m 750 V 5 žil 4 až 16 mm pevně uložený, včetně dodávky kabelu 5x6 mm2</t>
  </si>
  <si>
    <t>Poznámka k položce:
Výměra dle výkresu č.02. Planimetrováno programem Autocad.:1300</t>
  </si>
  <si>
    <t>210810054RT1</t>
  </si>
  <si>
    <t>Kabel CYKY-m 750 V 4 x 16 mm2 pevně uložený, včetně dodávky kabelu</t>
  </si>
  <si>
    <t>Poznámka k položce:
Výměra dle výkresu č.02. Planimetrováno programem Autocad.:250</t>
  </si>
  <si>
    <t>Poznámka k položce:
Výměra dle výkresu č.02. Planimetrováno programem Autocad.:155</t>
  </si>
  <si>
    <t>Poznámka k položce:
Výměra dle výkresu č.02. Planimetrováno programem Autocad.:638</t>
  </si>
  <si>
    <t>Poznámka k položce:
Nátěr zemnícího pásku u každého stožáru / 2m:41*2</t>
  </si>
  <si>
    <t>Poznámka k položce:
Položka obsahuje i pomocný materiál pro připojení stožárů VO, svorky vč. antikorozní ochrany spoje, 2ks na každý připojovaný stožár a rozváděč.
Výměra dle výkresu č.02. Planimetrováno programem Autocad.:1155</t>
  </si>
  <si>
    <t>Poznámka k položce:
Odbočky od zemnícího pásku u každého stožáru / 2m:41*2</t>
  </si>
  <si>
    <t>460010024RT4</t>
  </si>
  <si>
    <t>Vytýčení kabelové trasy v zastavěném prostoru, délka trasy nad 1000 m</t>
  </si>
  <si>
    <t>km</t>
  </si>
  <si>
    <t>460030011RT1</t>
  </si>
  <si>
    <t>Sejmutí drnu, z ploch silně zatravněných</t>
  </si>
  <si>
    <t>166</t>
  </si>
  <si>
    <t>Poznámka k položce:
Výměra dle výkresu č.02. Planimetrováno programem Autocad.:0,5*251</t>
  </si>
  <si>
    <t>460030073RT3</t>
  </si>
  <si>
    <t>Bourání živičných povrchů tl. vrstvy 10 - 15 cm, v ploše nad 10 m2</t>
  </si>
  <si>
    <t>Poznámka k položce:
Výměra dle výkresu č.02. Planimetrováno programem Autocad.:45*0,5</t>
  </si>
  <si>
    <t>460030081RT3</t>
  </si>
  <si>
    <t>Řezání spáry v asfaltu nebo betonu, v tloušťce vrstvy do 8-10 cm</t>
  </si>
  <si>
    <t>Poznámka k položce:
Výměra dle výkresu č.02. Planimetrováno programem Autocad.:45*2</t>
  </si>
  <si>
    <t>460050704RT1</t>
  </si>
  <si>
    <t>Jáma do 2 m3 pro stožár veř.osvětlení, hor.4,ručně, ruční výkop jámy</t>
  </si>
  <si>
    <t>Poznámka k položce:
Výměra dle výkresu č.02. Planimetrováno programem Autocad. Počet nových + demontovaných stožárů x rozměry beton.patek.:(41+27)*1,2*1,2*1,5+22*0,5*0,</t>
  </si>
  <si>
    <t>460080101R00</t>
  </si>
  <si>
    <t>Rozbourání betonového základu</t>
  </si>
  <si>
    <t>Poznámka k položce:
vč. odvozu na skládku 5km
Výměra dle výkresu č.02. Planimetrováno programem Autocad. Počet demontovaných stožárů x rozměry beton.patek.:27*1,2*1,2*1,5</t>
  </si>
  <si>
    <t>460070103RT1</t>
  </si>
  <si>
    <t>Jáma pro páskový zemnič ZD 01-FeZn, hor.3, ruční výkop jámy</t>
  </si>
  <si>
    <t>460080002RT1</t>
  </si>
  <si>
    <t>Betonový základ do bednění, uložení betonu do dřevěného bednění</t>
  </si>
  <si>
    <t>Poznámka k položce:
Obsahuje kompletní základ pro stožár dle vzorového příčného řezu, manuálu výrobce dekorativního stožáru (přířubový základ) a sloupku.; Obsahuje rouru pro osazení stožáru PVC DN250 v případě siln.stožáru, ohebné chráničky 40/32 pro kabely a uzemnění (4x1,5m), materiál pro zásyp - dusaná drť, max.vel.zrna 1.
Výměra dle výkresu č.02. Planimetrováno programem Autocad. Základy pro siln.stožáry, dekorativní stožáry, sloupky x rozměry beton.základů.:3*0,8*0,8</t>
  </si>
  <si>
    <t>460200173RT2</t>
  </si>
  <si>
    <t xml:space="preserve">Výkop kabelové rýhy 35/90 cm  hor.3, ruční výkop rýhy</t>
  </si>
  <si>
    <t>Poznámka k položce:
Výměra dle výkresu č.02 a 14. Planimetrováno programem Autocad.:251
Výkop pro objekt: SO451 ve volném terénu</t>
  </si>
  <si>
    <t>460200303RT2</t>
  </si>
  <si>
    <t>Výkop kabelové rýhy 50/120 cm hor.3, ruční výkop rýhy</t>
  </si>
  <si>
    <t>Poznámka k položce:
Výměra dle výkresu č.02 a 14. Planimetrováno programem Autocad.:896
Výkop pro objekty: SO441,451 ve zpevněném povrchu</t>
  </si>
  <si>
    <t>460200314RT2</t>
  </si>
  <si>
    <t>Výkop kabelové rýhy 50/130 cm hor.4, ruční výkop rýhy</t>
  </si>
  <si>
    <t xml:space="preserve">Poznámka k položce:
Výměra dle výkresu č.02 a 14. Planimetrováno programem Autocad.:13
Výkop pro objekt: SO451 v komunikaci
</t>
  </si>
  <si>
    <t>460200883RT2</t>
  </si>
  <si>
    <t>Výkop kabelové rýhy 80/120 cm hor.3, ruční výkop rýhy</t>
  </si>
  <si>
    <t>Poznámka k položce:
Výměra dle výkresu č.02 a 14. Planimetrováno programem Autocad.:297
Výkop pro objekty: SO451,417,472 ve zpevněném povrchu</t>
  </si>
  <si>
    <t>460201083RT2</t>
  </si>
  <si>
    <t>Výkop kabelové rýhy 100/120cm hor.3, ruční výkop rýhy</t>
  </si>
  <si>
    <t>188</t>
  </si>
  <si>
    <t>Poznámka k položce:
Výměra dle výkresu č.02 a 14. Planimetrováno programem Autocad.:340
Výkop pro objekty: SO441,451,417,472 ve zpevněném povrchu</t>
  </si>
  <si>
    <t>460201483RT3</t>
  </si>
  <si>
    <t>Výkop kabelové rýhy 150/120cm hor.3, ruční výkop rýhy</t>
  </si>
  <si>
    <t>190</t>
  </si>
  <si>
    <t>Poznámka k položce:
Výměra dle výkresu č.02 a 14. Planimetrováno programem Autocad.:13
Výkop pro objekt: SO451 ve zpevněném povrchu - páteřní trasa u rozváděče</t>
  </si>
  <si>
    <t>460420022RT3</t>
  </si>
  <si>
    <t>Zřízení kabelového lože v rýze š. do 65 cm z písku, lože tloušťky 20 cm</t>
  </si>
  <si>
    <t>192</t>
  </si>
  <si>
    <t xml:space="preserve"> Viz.pol.č.90-92 a dvojnásobek součtu výkopů rýh v pol.č.93-95:</t>
  </si>
  <si>
    <t>251+896+13+(297+340+13)*2</t>
  </si>
  <si>
    <t>460490012R00</t>
  </si>
  <si>
    <t>Fólie výstražná z PVC, šířka 33 cm</t>
  </si>
  <si>
    <t>194</t>
  </si>
  <si>
    <t>Poznámka k položce:
Výměra dle výkresu č.02 a 14. Planimetrováno programem Autocad.:251+(896+13)*2+(297+340)*3+13*6</t>
  </si>
  <si>
    <t>196</t>
  </si>
  <si>
    <t>Poznámka k položce:
Kabelová chránička pr.40mm pro kabel CYKY.</t>
  </si>
  <si>
    <t>Viz pol.č. 72-75</t>
  </si>
  <si>
    <t>3880+1300+250+155</t>
  </si>
  <si>
    <t>198</t>
  </si>
  <si>
    <t>Poznámka k položce:
Kabelová chránička pr.63mm pro kabel CYKY.
Výměra dle výkresu č.02. Planimetrováno programem Autocad.:405</t>
  </si>
  <si>
    <t>460510031RT1</t>
  </si>
  <si>
    <t>Kabelový prostup z plastových trub, D 110/6,3 mm, včetně dodávky trub</t>
  </si>
  <si>
    <t>200</t>
  </si>
  <si>
    <t>Poznámka k položce:
Kabelová chránička pr.110mm pod komunikací.Výměra dle výkresu č.02. Planimetrováno programem Autocad.:13*2</t>
  </si>
  <si>
    <t>460080001R00</t>
  </si>
  <si>
    <t>Betonový základ do zeminy bez bednění</t>
  </si>
  <si>
    <t>202</t>
  </si>
  <si>
    <t>Poznámka k položce:
Obetonování chrániček
Výměra dle výkresu č.02 a 14. Planimetrováno programem Autocad.:13*0,5*0,31</t>
  </si>
  <si>
    <t>460600001R00</t>
  </si>
  <si>
    <t>Naložení a odvoz zeminy, vč.skládkovného</t>
  </si>
  <si>
    <t>204</t>
  </si>
  <si>
    <t>Poznámka k položce:
Přebytečná zemina z výkopů.; Včetně odvozu na vzdálenost 5km.
Výměra dle výkresu č.02 a 14. Planimetrováno programem Autocad.:251*0,35*0,2+896*0,5*0,2+13*0,5*0,31+297*0,8*0,2+340*1*0,2+13*1,5*0,2+52,583</t>
  </si>
  <si>
    <t>460570173R00</t>
  </si>
  <si>
    <t>Zához rýhy 35/90 cm, hornina třídy 3, se zhutněním</t>
  </si>
  <si>
    <t>206</t>
  </si>
  <si>
    <t>Poznámka k položce:
vhodný materiál z výkopů
Výměra dle výkresu č.02 a 14. Planimetrováno programem Autocad.:251</t>
  </si>
  <si>
    <t>460570303R00</t>
  </si>
  <si>
    <t>Zához rýhy 50/120 cm, hornina tř. 3, se zhutněním</t>
  </si>
  <si>
    <t>208</t>
  </si>
  <si>
    <t>Poznámka k položce:
vhodný materiál z výkopů
Výměra dle výkresu č.02 a 14. Planimetrováno programem Autocad.:896</t>
  </si>
  <si>
    <t>460570314R00</t>
  </si>
  <si>
    <t>Zához rýhy 50/130 cm, hornina tř. 4, se zhutněním</t>
  </si>
  <si>
    <t>210</t>
  </si>
  <si>
    <t>Poznámka k položce:
vhodný materiál z výkopů
Výměra dle výkresu č.02 a 14. Planimetrováno programem Autocad.:297</t>
  </si>
  <si>
    <t>460570883R00</t>
  </si>
  <si>
    <t>Zához rýhy 80/120 cm, hornina tř. 3, se zhutněním</t>
  </si>
  <si>
    <t>212</t>
  </si>
  <si>
    <t>Poznámka k položce:
vhodný materiál z výkopů
Výměra dle výkresu č.02 a 14. Planimetrováno programem Autocad.:13</t>
  </si>
  <si>
    <t>460571083R00</t>
  </si>
  <si>
    <t>Zához rýhy 100/120 cm, hornina tř. 3, se zhutněním</t>
  </si>
  <si>
    <t>214</t>
  </si>
  <si>
    <t>Poznámka k položce:
vhodný materiál z výkopů
Výměra dle výkresu č.02 a 14. Planimetrováno programem Autocad.:340</t>
  </si>
  <si>
    <t>460571483R01</t>
  </si>
  <si>
    <t>Zához rýhy 150/120 cm, hornina tř. 3, se zhutněním</t>
  </si>
  <si>
    <t>216</t>
  </si>
  <si>
    <t>460620006RT1</t>
  </si>
  <si>
    <t>Osetí povrchu trávou, včetně dodávky osiva</t>
  </si>
  <si>
    <t>218</t>
  </si>
  <si>
    <t>SO 471 - Ozvučení náměstí</t>
  </si>
  <si>
    <t>M22 - Montáž sdělovací a zabezp.tech</t>
  </si>
  <si>
    <t>Poznámka k položce:
Veškeré nutné demontáže stávajícího rozhlasové zařízení v prostoru stavby.
Výměra a obsah dle TZ.:24</t>
  </si>
  <si>
    <t>Poznámka k položce:
Povinný zkušební provoz a celkové odzkoušení celého systému.
Výměra a obsah dle TZ.:24</t>
  </si>
  <si>
    <t>Poznámka k položce:
Výměra a obsah dle TZ.:8</t>
  </si>
  <si>
    <t>Poznámka k položce:
Ostatní nepředpokládané stavební práce spojené s pokládkou kabelů, zemními pracemi a vnitřními instalacemi.
Výměra a obsah dle TZ.:12</t>
  </si>
  <si>
    <t xml:space="preserve">908      R00</t>
  </si>
  <si>
    <t>Hzs-práce výškových specialistů</t>
  </si>
  <si>
    <t>Poznámka k položce:
Kompletní přesun hmot na staveništi.
Výměra a obsah dle TZ.:1</t>
  </si>
  <si>
    <t>Poznámka k položce:
Výměra dle výkresu č.02. Planimetrováno programem Autocad.:30</t>
  </si>
  <si>
    <t>210810002RT1</t>
  </si>
  <si>
    <t>Kabel CYKY-m 750 V 2 x 2,5 mm2 volně uložený, včetně dodávky kabelu</t>
  </si>
  <si>
    <t>Poznámka k položce:
Výměra dle výkresu č.02. Planimetrováno programem Autocad.:595</t>
  </si>
  <si>
    <t>210192521R00</t>
  </si>
  <si>
    <t>Skříň přechodová včetně víka</t>
  </si>
  <si>
    <t>Poznámka k položce:
Montáž včetně dodávky.; Skříň pro přechod venkovního rozvodu na vnitřní včetně přepěťové ochrany.
Výměra dle výkresu č.03. Planimetrováno programem Autocad.:1</t>
  </si>
  <si>
    <t>M22</t>
  </si>
  <si>
    <t>Montáž sdělovací a zabezp.tech</t>
  </si>
  <si>
    <t>222370002R00</t>
  </si>
  <si>
    <t>Rozhlasová ústředna 4 nezávislé zóny</t>
  </si>
  <si>
    <t>Poznámka k položce:
Montáž všetně dodávky. Kompletní dle PD.; - výkon 700 W rms / 100 V, 70 V, 4, 8; - 4 výstupní zóny, pouze s možností vypnutí, ve 100V režimu; - 1 vstup Mic konektorem Jack 6,3 nesym., nastavitelná hlasitost, citlivost -50 dBu = 2,5 mV, vstupní; impedance 1,2 k, prioritní chování; - 2 vstupy Mic / Line konektorem XLR / Jack 6,3, nastavitelná hlasitost, sepnutelné fantómové napájení; 24 V, citlivost -50 dBu / Mic, - 15 dBu / Line, vstupní impedance 1,2 / 56 k; - 1 vstup stero Line párem konektorů RCA Cinch, nastavitelná hlasitost, citlivost -15 dBu = 138 mV,; vstupní impedance 15 k; - výstup na nahrávání nebo posilující zesilovač párem konektorů RCA Cinch, úroveň 0 dBu = 0,775 V; - výstup na reproduktory (zóny) pomocí šroubovacích svorek; - stereo vstup je v ústředně přímo převeden na mono formát; - frekvenční korektor na výstupu ± 10 dB na 100 Hz a 10 kHz; - vestavěný digitální modul přehrávače Mp3 souborů z USB (Flash paměti) nebo SD paměťové karty; s podporou kapacity až 16 GB; - možnosti opakování přehrávání (vše nebo daná skladba jednou); - vestavěný softwarový equalizér s několika presety pro Mp3 přehrávač; - vestavěný FM tuner s rozsahem FM 88 - 108 MHz; - možnost digitálního ladění FM tuneru; - LCD display multifunkčního přehrávače; - IR dálkové ovládání multifunkčního přehrávače; - vestavěný gong; - vestavěná siréna; - indikace výstupní úrovně pomocí LED bargrafu; - výstupní ochrany proti zkratu, přehřátí, nadměrnému zatížení; - vestavěný limiter proti přebuzení ústředny; - zkreslení THD &lt; 1 %; - odstup S/N &gt; 70 dB / Line, 60 dB / Mic; - frekvenční rozsah 50 - 18 000 Hz / - 3 dB; - napájení AC 230 V / 50 Hz; - pracovní teplota - 10 - + 40 °C; - rozměry 420 × 133 × 340 mm; - hmotnost 17 kg
Výměra a obsah dle přílohy č.01,04.:1</t>
  </si>
  <si>
    <t>222370011R00</t>
  </si>
  <si>
    <t>Mikrofonní stanice, s ovládacími tlačítky</t>
  </si>
  <si>
    <t>Poznámka k položce:
Montáž včetně dodávky. Kompletní dle PD.; - elektretový mikrofon s elektronikou; - spínač s tichým chodem a pomalým náběhem signálu; - elektronická aretace spínače; - vestavěný audio gong indikující zapnutí a vypnutí mikrofonu, s nastavitelnou hlasitostí; - indikace standby pomocí LED na základně; - indikace zapnutí (aktivního mikrofonu) pomocí LED kroužku na husím krku; - kardioidní směrová charakteristika; - frekvenční rozsah 60 – 18 000 Hz; - citlivost –45 dB ±2 dB; - elektretový systém; - odstup S/N &gt; 75 dB; - výstupní signál konektorem XLR on; - včetně propojovacího 9,5 m kabelu XLR / Jack 6,3; - napájení bateriové 9 V nebo adaptérem (je součástí) AC 230 V 50 Hz / DC 9 – 12 V; - nevyžaduje fantomové napájení z rozhlasové ústředny nebo mix. pultu; - vysoká srozumitelnost mluveného slova; - snížený vlastní hluk mikrofonu; - gumové nožičky proti posunování na stole; - protivětrná ochrana mikrofonu součástí; - tmavě šedá barva základy, černá barva mikrofonu na husím krku; - rozměry základny 125×42×150 mm; délka samotného mikrofonu s husím krkem 420 mm; hmotnost 465 g
Výměra a obsah dle přílohy č.01,04.:1</t>
  </si>
  <si>
    <t>222370106R01</t>
  </si>
  <si>
    <t>Reproduktor směrový vestavný do 80 W</t>
  </si>
  <si>
    <t>Poznámka k položce:
Montáž včetně dodávky. Kompletní dle PD.; - vestavný do sloupu VO; - osazeno 6,5” reproduktory; - zatížitelnost 40 / 80 W rms/max; - impedance min. 250 ?; - ekv. citlivost 96 dB / 1W, 1m; - frekv. pásmo 140 – 15 000 Hz; - krytí IP 44; - rozměry 227×952×125 mm; - hmotnost 8,6 kg
Výměra dle výkresu č.02. Planimetrováno programem Autocad.:14</t>
  </si>
  <si>
    <t>222370401R00</t>
  </si>
  <si>
    <t>Programování rozhlas.ústředny, uvedení do provozu</t>
  </si>
  <si>
    <t>Poznámka k položce:
Výměra a obsah dle TZ.:24</t>
  </si>
  <si>
    <t>222370601R00</t>
  </si>
  <si>
    <t>Kontrolní měření</t>
  </si>
  <si>
    <t>Poznámka k položce:
Výměra a obsah dle TZ.:14</t>
  </si>
  <si>
    <t>222370605R00</t>
  </si>
  <si>
    <t>Měření rozhlas.zařízení a měření srozumitelnosti</t>
  </si>
  <si>
    <t>Poznámka k položce:
Výměra dle výkresu č.03. Planimetrováno programem Autocad.:1</t>
  </si>
  <si>
    <t>Poznámka k položce:
Kabelová chránička pr.40mm pro kabel CYKY. Výměra dle výkresu č.02. Planimetrováno programem Autocad.:295</t>
  </si>
  <si>
    <t>SO 472 - Slaboproudé rozvody</t>
  </si>
  <si>
    <t>Poznámka k položce:
Prohlídka staveniště před započetím prací.
Výměra a obsah dle TZ.:8</t>
  </si>
  <si>
    <t>Poznámka k položce:
Ostatní nepředpokládané stavební práce spojené s pokládkou kabelů, zemními pracemi a vnitřními instalacemi.
Výměra a obsah dle TZ.:8</t>
  </si>
  <si>
    <t>222086051R00</t>
  </si>
  <si>
    <t>Mikrotrubička HDPE v kabelové rýze</t>
  </si>
  <si>
    <t>Poznámka k položce:
Pokládka mikrotrubiček dle PD, dodávka není součástí, dodá Kabelová televize Kopřivnice
Výměra dle výkresu č.02. Planimetrováno programem Autocad.:2750</t>
  </si>
  <si>
    <t>SO 801 - Vegetační a sadové úpravy</t>
  </si>
  <si>
    <t>Kopřivnice</t>
  </si>
  <si>
    <t>111151122</t>
  </si>
  <si>
    <t>Pokosení trávníku parkového plochy do 1000 m2 s odvozem do 20 km ve svahu do 1:2</t>
  </si>
  <si>
    <t>1645060574</t>
  </si>
  <si>
    <t>Poznámka k položce:
1x kosení v průběhu staby před dokončením</t>
  </si>
  <si>
    <t>273,6</t>
  </si>
  <si>
    <t>111151211</t>
  </si>
  <si>
    <t>Pokosení trávníku parterového plochy do 10000 m2 s odvozem do 20 km v rovině a svahu do 1:5</t>
  </si>
  <si>
    <t>2128350681</t>
  </si>
  <si>
    <t>1599</t>
  </si>
  <si>
    <t>111151221</t>
  </si>
  <si>
    <t>Pokosení trávníku parkového plochy do 10000 m2 s odvozem do 20 km v rovině a svahu do 1:5</t>
  </si>
  <si>
    <t>-1387643688</t>
  </si>
  <si>
    <t>1253</t>
  </si>
  <si>
    <t>1462673668</t>
  </si>
  <si>
    <t>Poznámka k položce:
Pro násyp a zřízení krajnice, plamimetrováno z příčných řezů a situace</t>
  </si>
  <si>
    <t>5834R</t>
  </si>
  <si>
    <t>materiál do násypů</t>
  </si>
  <si>
    <t>-1852426627</t>
  </si>
  <si>
    <t>63*1,9</t>
  </si>
  <si>
    <t>5834R1</t>
  </si>
  <si>
    <t>1907908820</t>
  </si>
  <si>
    <t>5*1,9</t>
  </si>
  <si>
    <t>184558195</t>
  </si>
  <si>
    <t>Poznámka k položce:
viz.pol.č.122201401</t>
  </si>
  <si>
    <t>68*0,5 'Přepočtené koeficientem množství</t>
  </si>
  <si>
    <t>2031495677</t>
  </si>
  <si>
    <t>Poznámka k položce:
dovoz ornice</t>
  </si>
  <si>
    <t>611,44</t>
  </si>
  <si>
    <t>-2076025383</t>
  </si>
  <si>
    <t>Poznámka k položce:
Nákládání ornice</t>
  </si>
  <si>
    <t>171101101</t>
  </si>
  <si>
    <t>Uložení sypaniny z hornin soudržných do násypů zhutněných na 95 % PS</t>
  </si>
  <si>
    <t>-1921749373</t>
  </si>
  <si>
    <t>Poznámka k položce:
plamimetrováno z příčných řezů a situace</t>
  </si>
  <si>
    <t>171203113</t>
  </si>
  <si>
    <t>Uložení a hrubé rozhrnutí výkopku bez zhutnění ve svahu do 1:1</t>
  </si>
  <si>
    <t>2057097166</t>
  </si>
  <si>
    <t xml:space="preserve">Poznámka k souboru cen:_x000d_
1. Ceny jsou určeny pro ukládání výkopku objemu do 200 m3 na jednom objektu; pro ukládání výkopku přes 200 m3 lze použít ceny souboru cen 171 20-12 Uložení sypaniny, části A01 katalogu 800-1 Zemní práce. 2. V cenách o sklonu svahu přes 1:1 jsou uvažovány podmínky pro svahy běžně schůdné; bez použití lezeckých technik. V případě použití lezeckých technik se tyto náklady oceňují individuálně. </t>
  </si>
  <si>
    <t>181151311</t>
  </si>
  <si>
    <t>Plošná úprava terénu přes 500 m2 zemina tř 1 až 4 nerovnosti do 100 mm v rovinně a svahu do 1:5</t>
  </si>
  <si>
    <t>2026359671</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</si>
  <si>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</si>
  <si>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"parterový a parkový trávník"1599+1253</t>
  </si>
  <si>
    <t>10321299R</t>
  </si>
  <si>
    <t>půdní substrát odolný proti zhutnění</t>
  </si>
  <si>
    <t>-615159971</t>
  </si>
  <si>
    <t>"Jílovitá frakce 3%"</t>
  </si>
  <si>
    <t>"prachovitá frakce(0,002-0,063) 18%"</t>
  </si>
  <si>
    <t>"písčitá frakce(0,63-2,0) 36%"</t>
  </si>
  <si>
    <t>"štěrkovitá frakce(2,0-63,0)43%"</t>
  </si>
  <si>
    <t>2,0*2,0*1,2*12</t>
  </si>
  <si>
    <t>10321992R</t>
  </si>
  <si>
    <t>půdní substrát pro osazení nádob</t>
  </si>
  <si>
    <t>217444322</t>
  </si>
  <si>
    <t>"květináče"1,2*8,2*1,5*2</t>
  </si>
  <si>
    <t>"Tatrovanka"45*1,2</t>
  </si>
  <si>
    <t>"do beton.nádob"37*(0,8*0,8*3,14)*1,25</t>
  </si>
  <si>
    <t>-2071639127</t>
  </si>
  <si>
    <t>10371500</t>
  </si>
  <si>
    <t>substrát pro trávníky VL</t>
  </si>
  <si>
    <t>-484709445</t>
  </si>
  <si>
    <t>2852*0,15</t>
  </si>
  <si>
    <t>180402112R</t>
  </si>
  <si>
    <t>Založení parkového trávníku výsevem na vrstvě ornice na svahu</t>
  </si>
  <si>
    <t>-460147050</t>
  </si>
  <si>
    <t xml:space="preserve">Poznámka k souboru cen:_x000d_
1. V ceně jsou započteny i náklady vyprofilování, přihnojení organickými hnojivy, pletí, válcování, zalévání, pokosení, naložení, odvoz shrabků a pokosené trávy na vzdálenost do 10 km s jejich složením a náklady na ošetřování trávníku do dvou měsíců po provedení výsevu. 2. V cenách nejsou započteny náklady na dodání travního semene, které se oceňuje ve specifikaci. Ztratné lze stanovit ve výši 5 %. 3. V cenách nejsou započteny náklady na dodání hnojiva, které se oceňuje ve specifikaci. Ztratné lze stanovit ve výši 8 %. </t>
  </si>
  <si>
    <t>228"m2"*1,2</t>
  </si>
  <si>
    <t>00572410</t>
  </si>
  <si>
    <t>osivo směs travní parková</t>
  </si>
  <si>
    <t>134398414</t>
  </si>
  <si>
    <t>274*0,03</t>
  </si>
  <si>
    <t>180403111R</t>
  </si>
  <si>
    <t>Založení parterového trávníku výsevem na vrstvě ornice</t>
  </si>
  <si>
    <t>443338198</t>
  </si>
  <si>
    <t>00572419R</t>
  </si>
  <si>
    <t>osivo směs travní parterové</t>
  </si>
  <si>
    <t>1667532579</t>
  </si>
  <si>
    <t>1599*0,05</t>
  </si>
  <si>
    <t>180402111R</t>
  </si>
  <si>
    <t>Založení parkového trávníku výsevem na vrstvě ornice</t>
  </si>
  <si>
    <t>591762804</t>
  </si>
  <si>
    <t>-90343607</t>
  </si>
  <si>
    <t>1253*0,03</t>
  </si>
  <si>
    <t>181301113</t>
  </si>
  <si>
    <t>Rozprostření ornice tl vrstvy do 200 mm pl přes 500 m2 v rovině nebo ve svahu do 1:5</t>
  </si>
  <si>
    <t>1145420946</t>
  </si>
  <si>
    <t>1599+1253</t>
  </si>
  <si>
    <t>182201101</t>
  </si>
  <si>
    <t>Svahování násypů</t>
  </si>
  <si>
    <t>-1265998148</t>
  </si>
  <si>
    <t>182301122</t>
  </si>
  <si>
    <t>Rozprostření ornice pl do 500 m2 ve svahu přes 1:5 tl vrstvy do 150 mm</t>
  </si>
  <si>
    <t>544913876</t>
  </si>
  <si>
    <t>183101215</t>
  </si>
  <si>
    <t>Jamky pro výsadbu s výměnou 50 % půdy zeminy tř 1 až 4 objem do 0,4 m3 v rovině a svahu do 1:5</t>
  </si>
  <si>
    <t>-1013897051</t>
  </si>
  <si>
    <t xml:space="preserve">Poznámka k souboru cen:_x000d_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</si>
  <si>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Poznámka k položce:
Přebytečný výkop uložen na mezideponii města</t>
  </si>
  <si>
    <t>10321100R</t>
  </si>
  <si>
    <t>substrát pro okrasné dřeviny</t>
  </si>
  <si>
    <t>-659301983</t>
  </si>
  <si>
    <t>(37+4+12)*0,5"%"*0,75*0,75*0,7"hl."</t>
  </si>
  <si>
    <t>10,434*0,2 'Přepočtené koeficientem množství</t>
  </si>
  <si>
    <t>183205112</t>
  </si>
  <si>
    <t>Založení záhonu v rovině a svahu do 1:5 zemina tř 3</t>
  </si>
  <si>
    <t>-546821233</t>
  </si>
  <si>
    <t xml:space="preserve">Poznámka k souboru cen:_x000d_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</si>
  <si>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183211312</t>
  </si>
  <si>
    <t>Výsadba trvalek prostokořenných</t>
  </si>
  <si>
    <t>-1253488215</t>
  </si>
  <si>
    <t xml:space="preserve">Poznámka k souboru cen:_x000d_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</si>
  <si>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00572699R</t>
  </si>
  <si>
    <t xml:space="preserve">sazenice trvalek </t>
  </si>
  <si>
    <t>532177794</t>
  </si>
  <si>
    <t>"Achilea filipendulina v cv."10</t>
  </si>
  <si>
    <t>"Anemone sylvestris" 40</t>
  </si>
  <si>
    <t>"Ceratostigma plumbagoides"40</t>
  </si>
  <si>
    <t>"Euphorbia epithemoides"20</t>
  </si>
  <si>
    <t>"Geranium sanguineum v cv."50</t>
  </si>
  <si>
    <t>"Panicum virgatum v cv."10</t>
  </si>
  <si>
    <t>"Pennisetum alopecuriudes v cv."10</t>
  </si>
  <si>
    <t>"Perovskia atriplicifolia"10</t>
  </si>
  <si>
    <t>"Rudbeckia purpurea v cv."20</t>
  </si>
  <si>
    <t>"Salvia nemorosa v cv."20</t>
  </si>
  <si>
    <t>"Stachys byzantina"40</t>
  </si>
  <si>
    <t>183211411</t>
  </si>
  <si>
    <t>Dosadba letniček nebo dvouletek prostokořenných</t>
  </si>
  <si>
    <t>-1311399959</t>
  </si>
  <si>
    <t xml:space="preserve">Poznámka k souboru cen:_x000d_
1. V cenách jsou započteny i náklady na hloubení jamky. 2. V cenách nejsou započteny náklady na sadební materiál, tyto se oceňují ve specifikaci. 3. Ceny jsou určeny pouze pro dosadbu chybějících květin do 50 %. 4. Ceny nelze použít pro dosadbu chybějících květin nad 50 %; tyto práce se oceňují cenami části A02 souboru cen 183 21-13 Výsadba květin do připravené půdy se zalitím. </t>
  </si>
  <si>
    <t>005726999R</t>
  </si>
  <si>
    <t>sazenice letniček</t>
  </si>
  <si>
    <t>-621769449</t>
  </si>
  <si>
    <t>183403111</t>
  </si>
  <si>
    <t>Obdělání půdy nakopáním na hloubku do 0,1 m v rovině a svahu do 1:5</t>
  </si>
  <si>
    <t>2105157220</t>
  </si>
  <si>
    <t xml:space="preserve">Poznámka k souboru cen:_x000d_
1. Každé opakované obdělání půdy se oceňuje samostatně. 2. Ceny -3114 a -3115 lze použít i pro obdělání půdy aktivními branami. </t>
  </si>
  <si>
    <t>183403112</t>
  </si>
  <si>
    <t>Obdělání půdy oráním na hloubku do 0,2 m v rovině a svahu do 1:5</t>
  </si>
  <si>
    <t>-1984508448</t>
  </si>
  <si>
    <t>183403114</t>
  </si>
  <si>
    <t>Obdělání půdy kultivátorováním v rovině a svahu do 1:5</t>
  </si>
  <si>
    <t>-1290819657</t>
  </si>
  <si>
    <t>183403151</t>
  </si>
  <si>
    <t>Obdělání půdy smykováním v rovině a svahu do 1:5</t>
  </si>
  <si>
    <t>-1675171006</t>
  </si>
  <si>
    <t>183403152</t>
  </si>
  <si>
    <t>Obdělání půdy vláčením v rovině a svahu do 1:5</t>
  </si>
  <si>
    <t>681127132</t>
  </si>
  <si>
    <t>183403153</t>
  </si>
  <si>
    <t>Obdělání půdy hrabáním v rovině a svahu do 1:5</t>
  </si>
  <si>
    <t>-373883873</t>
  </si>
  <si>
    <t>183403161</t>
  </si>
  <si>
    <t>Obdělání půdy válením v rovině a svahu do 1:5</t>
  </si>
  <si>
    <t>-486396972</t>
  </si>
  <si>
    <t>2076508878</t>
  </si>
  <si>
    <t>183403211</t>
  </si>
  <si>
    <t>Obdělání půdy nakopáním na hloubku do 0,1 m ve svahu do 1:2</t>
  </si>
  <si>
    <t>-754688711</t>
  </si>
  <si>
    <t>274*1,2</t>
  </si>
  <si>
    <t>183403253</t>
  </si>
  <si>
    <t>Obdělání půdy hrabáním ve svahu do 1:2</t>
  </si>
  <si>
    <t>1754715618</t>
  </si>
  <si>
    <t>183403261</t>
  </si>
  <si>
    <t>Obdělání půdy válením ve svahu do 1:2</t>
  </si>
  <si>
    <t>-2102012944</t>
  </si>
  <si>
    <t>184102114</t>
  </si>
  <si>
    <t>Výsadba dřeviny s balem D do 0,5 m do jamky se zalitím v rovině a svahu do 1:5</t>
  </si>
  <si>
    <t>-1151636148</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</si>
  <si>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</si>
  <si>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026504009R</t>
  </si>
  <si>
    <t xml:space="preserve">Javor  /Acer campestre/ 16/18</t>
  </si>
  <si>
    <t>-989694204</t>
  </si>
  <si>
    <t>02650339R</t>
  </si>
  <si>
    <t>Bříza /Betula utilis "Doorenbos"/ 16/18</t>
  </si>
  <si>
    <t>-295045170</t>
  </si>
  <si>
    <t>02650399R</t>
  </si>
  <si>
    <t>Bříza - dvoukmenné /Betula utilis "Doorenbos"/ 250/300</t>
  </si>
  <si>
    <t>1793552613</t>
  </si>
  <si>
    <t>02650999R</t>
  </si>
  <si>
    <t>Bříza - tříkmenné /Betula utilis "Doorenbos"/ 250/300</t>
  </si>
  <si>
    <t>664470093</t>
  </si>
  <si>
    <t>02660338R</t>
  </si>
  <si>
    <t xml:space="preserve">Borovice lesní /Pinus sylvestris"Watereri"/  150/200</t>
  </si>
  <si>
    <t>-2108329006</t>
  </si>
  <si>
    <t>02650523R</t>
  </si>
  <si>
    <t>Platan javorolistý (Platanus acerifolia) 20/25</t>
  </si>
  <si>
    <t>535585265</t>
  </si>
  <si>
    <t>02650998R</t>
  </si>
  <si>
    <t>Koelreuteria paniculata 16/18</t>
  </si>
  <si>
    <t>197004897</t>
  </si>
  <si>
    <t>02650988R</t>
  </si>
  <si>
    <t xml:space="preserve">Malus "Royalty"  16/18</t>
  </si>
  <si>
    <t>1228954292</t>
  </si>
  <si>
    <t>184215133</t>
  </si>
  <si>
    <t>Ukotvení kmene dřevin třemi kůly D do 0,1 m délky do 3 m</t>
  </si>
  <si>
    <t>601209853</t>
  </si>
  <si>
    <t xml:space="preserve">Poznámka k souboru cen:_x000d_
1. V cenách jsou započteny i náklady na ochranu proti poškození kmene v místě vzepření. 2. V cenách nejsou započteny náklady na dodání kůlů, tyto se oceňují ve specifikaci. 3. Ceny jsou určeny pro ukotvení dřevin kůly o průměru do 100 mm. </t>
  </si>
  <si>
    <t>37+4</t>
  </si>
  <si>
    <t>0521711R</t>
  </si>
  <si>
    <t>příčka dřevěné mořená</t>
  </si>
  <si>
    <t>-1217140756</t>
  </si>
  <si>
    <t>(37+4)*(0,4*3)</t>
  </si>
  <si>
    <t>49,2*1,5 'Přepočtené koeficientem množství</t>
  </si>
  <si>
    <t>60591320R</t>
  </si>
  <si>
    <t>kulatina odkorněná D 7-15cm do dl 5m, mořená</t>
  </si>
  <si>
    <t>1453974588</t>
  </si>
  <si>
    <t>(37+4)*(2,5*3)</t>
  </si>
  <si>
    <t>307,5*1,5 'Přepočtené koeficientem množství</t>
  </si>
  <si>
    <t>184215213R</t>
  </si>
  <si>
    <t xml:space="preserve">Podzemní ukotvení kmene dřevin do volné zeminy tř. 1 až 4 obvodu  vč.materiálu</t>
  </si>
  <si>
    <t>429764819</t>
  </si>
  <si>
    <t xml:space="preserve">Poznámka k souboru cen:_x000d_
1. V cenách jsou započteny i náklady na ochranu proti poškození kmene v místě vzepření. 2. V cenách nejsou započteny náklady na kotevní a vyvazovací prvky. </t>
  </si>
  <si>
    <t>Poznámka k položce:
Ukotvení balu pomocí textilních popruhů upevněných v půdě kotvami z železa a popruhy s ráčnovým napínákem</t>
  </si>
  <si>
    <t>56245199R</t>
  </si>
  <si>
    <t>tyč zatloukací</t>
  </si>
  <si>
    <t>-1095033663</t>
  </si>
  <si>
    <t>Poznámka k položce:
tyč k usazení kotev do země</t>
  </si>
  <si>
    <t>13*3</t>
  </si>
  <si>
    <t>184501131R</t>
  </si>
  <si>
    <t xml:space="preserve">Zhotovení obalu z juty ve dvou vrstvách </t>
  </si>
  <si>
    <t>-2106658638</t>
  </si>
  <si>
    <t xml:space="preserve">Poznámka k souboru cen:_x000d_
1. V cenách jsou započteny náklady na 50 % překrytí jutou. </t>
  </si>
  <si>
    <t>90*2</t>
  </si>
  <si>
    <t>184911313R</t>
  </si>
  <si>
    <t>Položení ochrany proti prorůstání kořenů</t>
  </si>
  <si>
    <t>-1734003993</t>
  </si>
  <si>
    <t xml:space="preserve">Poznámka k souboru cen:_x000d_
1. V cenách o sklonu svahu přes 1:1 jsou uvažovány podmínky pro svahy běžně schůdné; bez použití lezeckých technik. V případě použití lezeckých technik se tyto náklady oceňují individuálně. </t>
  </si>
  <si>
    <t>69319999R</t>
  </si>
  <si>
    <t>ochrana proti prorůstání kořenů</t>
  </si>
  <si>
    <t>-826960815</t>
  </si>
  <si>
    <t>(2,0*2,0*1,2*13)+(41*(2*3,14*1,25*1,2))</t>
  </si>
  <si>
    <t>"systém vedení kořenů proti zabránění zvedání dlažby, do hloubky 1,2m"</t>
  </si>
  <si>
    <t>"např."materiál kopolymerní polypropylen,barva černá, tl.2,16mm"</t>
  </si>
  <si>
    <t>185802111</t>
  </si>
  <si>
    <t>Hnojení půdy rašelinou v rovině a svahu do 1:5</t>
  </si>
  <si>
    <t>1533806121</t>
  </si>
  <si>
    <t xml:space="preserve">Poznámka k souboru cen:_x000d_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</si>
  <si>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5,217*0,8</t>
  </si>
  <si>
    <t>"800kg/m3"</t>
  </si>
  <si>
    <t>10311100</t>
  </si>
  <si>
    <t xml:space="preserve">rašelina zahradnická   VL</t>
  </si>
  <si>
    <t>184962518</t>
  </si>
  <si>
    <t>53*(0,25*0,75*0,75*0,7)</t>
  </si>
  <si>
    <t>185804312</t>
  </si>
  <si>
    <t>Zalití rostlin vodou plocha přes 20 m2</t>
  </si>
  <si>
    <t>816168731</t>
  </si>
  <si>
    <t>Poznámka k položce:
1x zalévání trávníku v průběhu staby před dokončením</t>
  </si>
  <si>
    <t>(273,6+1599+1253)*15*0,001</t>
  </si>
  <si>
    <t>185851121</t>
  </si>
  <si>
    <t>Dovoz vody pro zálivku rostlin za vzdálenost do 1000 m</t>
  </si>
  <si>
    <t>66273288</t>
  </si>
  <si>
    <t>212755214R</t>
  </si>
  <si>
    <t>Systém provzdušňění a zalévání z drenážních trubek plastových flexibilních vč.materiálu</t>
  </si>
  <si>
    <t>961918424</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</si>
  <si>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</si>
  <si>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12*((2*0,4*3,14)+(2*0,4*3,14)*1,5)</t>
  </si>
  <si>
    <t>-360745056</t>
  </si>
  <si>
    <t>998231311</t>
  </si>
  <si>
    <t>Přesun hmot pro sadovnické a krajinářské úpravy vodorovně do 5000 m</t>
  </si>
  <si>
    <t>1678838040</t>
  </si>
  <si>
    <t>SO 901 - Přístřešek</t>
  </si>
  <si>
    <t>1 - Zemní práce</t>
  </si>
  <si>
    <t>2 - Zakládání</t>
  </si>
  <si>
    <t>3 - Svislé a kompletní konstrukce</t>
  </si>
  <si>
    <t>4 - Vodorovné konstrukce</t>
  </si>
  <si>
    <t>6 - Úpravy povrchů, podlahy a osazování výplní</t>
  </si>
  <si>
    <t>9 - Ostatní konstrukce a práce, bourání</t>
  </si>
  <si>
    <t>998 - Přesun hmot</t>
  </si>
  <si>
    <t>711 - Izolace proti vodě, vlhkosti a plynům</t>
  </si>
  <si>
    <t>721 - Zdravotechnika - vnitřní kanalizace</t>
  </si>
  <si>
    <t>762 - Konstrukce tesařské</t>
  </si>
  <si>
    <t>767 - Konstrukce zámečnické</t>
  </si>
  <si>
    <t>783 - Dokončovací práce - nátěry</t>
  </si>
  <si>
    <t>Hloubení nezapažených jam a zářezů s urovnáním dna do předepsaného profilu a spádu v hornině tř. 3 přes 100 do 1 000 m3</t>
  </si>
  <si>
    <t>CS ÚRS 2019 01</t>
  </si>
  <si>
    <t>3,8*8,5*7,5+(3,8-1,2)*5,5*7,5</t>
  </si>
  <si>
    <t>Hloubení nezapažených jam a zářezů s urovnáním dna do předepsaného profilu a spádu Příplatek k cenám za lepivost horniny tř. 3</t>
  </si>
  <si>
    <t xml:space="preserve">Svislé přemístění výkopku  bez naložení do dopravní nádoby avšak s vyprázdněním dopravní nádoby na hromadu nebo do dopravního prostředku z horniny tř. 1 až 4, při hloubce výkopu přes 1 do 2,5 m</t>
  </si>
  <si>
    <t>1,5*8,5*7,5+1,5*5,5*7,5</t>
  </si>
  <si>
    <t xml:space="preserve">Svislé přemístění výkopku  bez naložení do dopravní nádoby avšak s vyprázdněním dopravní nádoby na hromadu nebo do dopravního prostředku z horniny tř. 1 až 4, při hloubce výkopu přes 2,5 do 4 m</t>
  </si>
  <si>
    <t>1,3*8,5*7,5+0,1*5,5*7,5</t>
  </si>
  <si>
    <t xml:space="preserve">Vodorovné přemístění výkopku nebo sypaniny po suchu  na obvyklém dopravním prostředku, bez naložení výkopku, avšak se složením bez rozhrnutí z horniny tř. 1 až 4 na vzdálenost přes 2 500 do 3 000 m</t>
  </si>
  <si>
    <t>349,5</t>
  </si>
  <si>
    <t xml:space="preserve">Uložení sypaniny  na skládky</t>
  </si>
  <si>
    <t>Poplatek za uložení stavebního odpadu na skládce (skládkovné) zeminy a kameniva zatříděného do Katalogu odpadů pod kódem 170 504</t>
  </si>
  <si>
    <t>Poznámka k položce:
bez poplatku, bude uloženo na mezideponii města, kde bude zhotovitelem recyklováno</t>
  </si>
  <si>
    <t>349,5*1,6 "Přepočtené koeficientem množství</t>
  </si>
  <si>
    <t>Obsypání objektů nad přilehlým původním terénem sypaninou z vhodných hornin 1 až 4 nebo materiálem uloženým ve vzdálenosti do 3 m od vnějšího kraje objektu pro jakoukoliv míru zhutnění bez prohození sypaniny sítem</t>
  </si>
  <si>
    <t xml:space="preserve">"základ"    2,35*2,0*6,4</t>
  </si>
  <si>
    <t xml:space="preserve">"podsyp"   0,5*6,4*17,0</t>
  </si>
  <si>
    <t>58337344</t>
  </si>
  <si>
    <t>štěrkopísek frakce 0-32</t>
  </si>
  <si>
    <t>84,48*2 "Přepočtené koeficientem množství</t>
  </si>
  <si>
    <t xml:space="preserve">Úprava pláně vyrovnáním výškových rozdílů  v hornině tř. 1 až 4 se zhutněním</t>
  </si>
  <si>
    <t>7,5*23,0</t>
  </si>
  <si>
    <t>213141111</t>
  </si>
  <si>
    <t xml:space="preserve">Zřízení vrstvy z geotextilie  filtrační, separační, odvodňovací, ochranné, výztužné nebo protierozní v rovině nebo ve sklonu do 1:5, šířky do 3 m</t>
  </si>
  <si>
    <t xml:space="preserve">"S03"   2,25*(2,5*2+3,4*2)</t>
  </si>
  <si>
    <t>69311068</t>
  </si>
  <si>
    <t>geotextilie netkaná PP 300g/m2</t>
  </si>
  <si>
    <t>26,55*1,15 "Přepočtené koeficientem množství</t>
  </si>
  <si>
    <t>69311082</t>
  </si>
  <si>
    <t>geotextilie netkaná PP 500g/m2</t>
  </si>
  <si>
    <t>271532211</t>
  </si>
  <si>
    <t>Podsyp pod základové konstrukce se zhutněním a urovnáním povrchu z kameniva hrubého, frakce 32 - 63 mm</t>
  </si>
  <si>
    <t>1,15*8,5*7,5+1,45*2,8*7,0</t>
  </si>
  <si>
    <t>2,6*5,5*7,5</t>
  </si>
  <si>
    <t>271532212</t>
  </si>
  <si>
    <t>Podsyp pod základové konstrukce se zhutněním a urovnáním povrchu z kameniva hrubého, frakce 16 - 32 mm</t>
  </si>
  <si>
    <t>0,15*(6,4*21,8-6,4*3,8*3,3)</t>
  </si>
  <si>
    <t>Základy z betonu prostého desky z betonu kamenem neprokládaného tř. C 25/30</t>
  </si>
  <si>
    <t xml:space="preserve">"výplň -podklad pod pás"   1,45*2,0*6,4</t>
  </si>
  <si>
    <t>Základy z betonu železového (bez výztuže) desky z betonu bez zvláštních nároků na prostředí tř. C 25/30</t>
  </si>
  <si>
    <t xml:space="preserve">"S02-roznášecí deska"    0,15*3,5*6,4</t>
  </si>
  <si>
    <t>273351121</t>
  </si>
  <si>
    <t>Bednění základů desek zřízení</t>
  </si>
  <si>
    <t xml:space="preserve">"S02-roznášecí deska"    0,15*(3,5*2+6,4*2)</t>
  </si>
  <si>
    <t>273351122</t>
  </si>
  <si>
    <t>Bednění základů desek odstranění</t>
  </si>
  <si>
    <t>Výztuž základů desek ze svařovaných sítí z drátů typu KARI</t>
  </si>
  <si>
    <t xml:space="preserve">"S02-roznášecí deska-sít 150/150/8"    0,0054*3,5*6,4*1,15*2</t>
  </si>
  <si>
    <t>274321711</t>
  </si>
  <si>
    <t>Základy z betonu železového (bez výztuže) pasy z betonu bez zvláštních nároků na prostředí tř. C 35/45</t>
  </si>
  <si>
    <t>0,6*3,5*6,4*2</t>
  </si>
  <si>
    <t>274351121</t>
  </si>
  <si>
    <t>Bednění základů pasů rovné zřízení</t>
  </si>
  <si>
    <t>0,6*(3,5*2+6,4*2)*2</t>
  </si>
  <si>
    <t>274351122</t>
  </si>
  <si>
    <t>Bednění základů pasů rovné odstranění</t>
  </si>
  <si>
    <t>311113152</t>
  </si>
  <si>
    <t xml:space="preserve">Nadzákladové zdi z tvárnic ztraceného bednění  hladkých, včetně výplně z betonu třídy C 25/30, tloušťky zdiva přes 150 do 200 mm</t>
  </si>
  <si>
    <t>311321816.R</t>
  </si>
  <si>
    <t>Nadzákladové zdi z betonu železového (bez výztuže) nosné pohledového (v přírodní barvě drtí a přísad) tř. C 35/45 - bílý beton nejsvětlejšího odstínu s použitím bílého cementu a bílého pigmentu, povrch betonu v pohledové kvalitě dle TP ČBS 03 třída PB3</t>
  </si>
  <si>
    <t xml:space="preserve">"Sx"   5,6*0,6*2,5*2</t>
  </si>
  <si>
    <t xml:space="preserve">"Sx"   (5,6*0,1*1,75+5,6*0,5*1,75*0,5)*4</t>
  </si>
  <si>
    <t>Bednění nadzákladových zdí nosných rovné oboustranné za každou stranu zřízení</t>
  </si>
  <si>
    <t xml:space="preserve">"Sx"   5,6*2*2,5*2</t>
  </si>
  <si>
    <t xml:space="preserve">"Sx"   (5,6*0,1*2+5,6*1,75*2+5,6*1,9*2)*2</t>
  </si>
  <si>
    <t>Bednění nadzákladových zdí nosných rovné oboustranné za každou stranu odstranění</t>
  </si>
  <si>
    <t>Výztuž nadzákladových zdí nosných svislých nebo odkloněných od svislice, rovných nebo oblých z betonářské oceli 10 505 (R) nebo BSt 500</t>
  </si>
  <si>
    <t xml:space="preserve">"S03"   0,000395*2*11*(2,5*2+3,4*2)*1,1+0,000395*2,25*2*(2,5/0,5*2+3,4/0,5*2)*1,1</t>
  </si>
  <si>
    <t>311361821.1</t>
  </si>
  <si>
    <t>Výztuž nadzákladových zdí, základů a stropů z betonářské oceli 10 505 (R) nebo BSt 500</t>
  </si>
  <si>
    <t xml:space="preserve">"viz statika"   15,037*1,1</t>
  </si>
  <si>
    <t>312351911</t>
  </si>
  <si>
    <t>Bednění nadzákladových zdí výplňových Příplatek k cenám za pohledový beton</t>
  </si>
  <si>
    <t>411324747.R</t>
  </si>
  <si>
    <t xml:space="preserve">Stropy z betonu železového (bez výztuže)  pohledového stropů deskových, plochých střech, desek balkonových, desek hřibových stropů včetně hlavic hřibových sloupů tř. C 35/45 - bílý beton nejsvětlejšího odstínu s použitím bílého cementu a bílého pigmentu, </t>
  </si>
  <si>
    <t xml:space="preserve">"S02-strop"   0,1*(2,9*3,4)</t>
  </si>
  <si>
    <t xml:space="preserve">"střecha"     0,6*2,5*15,8+0,1*1,75*16,8*2+0,5*1,75*16,8*0,5*2</t>
  </si>
  <si>
    <t>411351011</t>
  </si>
  <si>
    <t>Bednění stropních konstrukcí - bez podpěrné konstrukce desek tloušťky stropní desky přes 5 do 25 cm zřízení</t>
  </si>
  <si>
    <t xml:space="preserve">"S02"   2,9*3,4+0,1*(2,9*2+3,4*2)</t>
  </si>
  <si>
    <t xml:space="preserve">"střecha"    2,5*15,8+0,1*16,8*2+1,9*16,8*2</t>
  </si>
  <si>
    <t>411351012</t>
  </si>
  <si>
    <t>Bednění stropních konstrukcí - bez podpěrné konstrukce desek tloušťky stropní desky přes 5 do 25 cm odstranění</t>
  </si>
  <si>
    <t>411354333</t>
  </si>
  <si>
    <t>Podpěrná konstrukce stropů - desek, kleneb a skořepin výška podepření přes 4 do 6 m tloušťka stropu přes 15 do 25 cm zřízení</t>
  </si>
  <si>
    <t xml:space="preserve">"S02"   2,9*3,4</t>
  </si>
  <si>
    <t xml:space="preserve">"střecha"    2,5*15,8+1,9*16,8*2</t>
  </si>
  <si>
    <t>411354334</t>
  </si>
  <si>
    <t>Podpěrná konstrukce stropů - desek, kleneb a skořepin výška podepření přes 4 do 6 m tloušťka stropu přes 15 do 25 cm odstranění</t>
  </si>
  <si>
    <t>411359111</t>
  </si>
  <si>
    <t>Bednění stropních konstrukcí - bez podpěrné konstrukce Příplatek k cenám za pohledový beton</t>
  </si>
  <si>
    <t>411362021</t>
  </si>
  <si>
    <t xml:space="preserve">Výztuž stropů  prostě uložených, vetknutých, spojitých, deskových, trámových (žebrových, kazetových), s keramickými a jinými vložkami, konsolových nebo balkonových, hřibových včetně hlavic hřibových sloupů, plochých střech a pro zavěšení železobetonových </t>
  </si>
  <si>
    <t xml:space="preserve">"S02-strop-sít 150/150/8"   0,0054*(2,9*3,4-0,6*0,6)*1,15</t>
  </si>
  <si>
    <t>439359001.R</t>
  </si>
  <si>
    <t>Zřízení prostupu stropní konstrukcí, dodávka a montáž chráničky KG DN 200 dl.1,0 m</t>
  </si>
  <si>
    <t>631311196.R</t>
  </si>
  <si>
    <t xml:space="preserve">Mazanina z betonu  prostého tl. přes 80 do 120 mm tř. C 25/30 - vzhled určuje použité kamenivo-vápencová drť, která zajišťuje i výbornou odolnost proti uklouznutí</t>
  </si>
  <si>
    <t xml:space="preserve">"S01"    0,115*(17,0*6,4-(0,6*2,5-0,1*1,75*2-0,5*1,75*0,5*2)*2)</t>
  </si>
  <si>
    <t>631319012</t>
  </si>
  <si>
    <t xml:space="preserve">Příplatek k cenám mazanin  za úpravu povrchu mazaniny přehlazením, mazanina tl. přes 80 do 120 mm</t>
  </si>
  <si>
    <t>631319173</t>
  </si>
  <si>
    <t xml:space="preserve">Příplatek k cenám mazanin  za stržení povrchu spodní vrstvy mazaniny latí před vložením výztuže nebo pletiva pro tl. obou vrstev mazaniny přes 80 do 120 mm</t>
  </si>
  <si>
    <t>631319902.R</t>
  </si>
  <si>
    <t>Příplatek za drátkobeton strojně kartáčovaný</t>
  </si>
  <si>
    <t>631362021</t>
  </si>
  <si>
    <t xml:space="preserve">Výztuž mazanin  ze svařovaných sítí z drátů typu KARI</t>
  </si>
  <si>
    <t xml:space="preserve">"S01"    0,00444*108,25*1,15</t>
  </si>
  <si>
    <t>632451234</t>
  </si>
  <si>
    <t>Potěr cementový samonivelační litý tř. C 25, tl. přes 45 do 50 mm</t>
  </si>
  <si>
    <t xml:space="preserve">"S02"   2,5*3,0</t>
  </si>
  <si>
    <t>632481213</t>
  </si>
  <si>
    <t xml:space="preserve">Separační vrstva k oddělení podlahových vrstev  z polyetylénové fólie</t>
  </si>
  <si>
    <t>633131119.R</t>
  </si>
  <si>
    <t>Povrchová úprava průmyslových betonových podlah - vymývaný (vymetaný) beton s částečně odhaleným kamenivem, mezi zrny probarvený cementový tmel</t>
  </si>
  <si>
    <t>634663111</t>
  </si>
  <si>
    <t>Výplň dilatačních spar mazanin polyuretanovou samonivelační hmotou, šířka spáry do 10 mm</t>
  </si>
  <si>
    <t>634911124</t>
  </si>
  <si>
    <t xml:space="preserve">Řezání dilatačních nebo smršťovacích spár  v čerstvé betonové mazanině nebo potěru šířky přes 5 do 10 mm, hloubky přes 50 do 80 mm</t>
  </si>
  <si>
    <t xml:space="preserve">"S01"   2*6,4+6,4*2</t>
  </si>
  <si>
    <t>919726122</t>
  </si>
  <si>
    <t>Geotextilie netkaná pro ochranu, separaci nebo filtraci měrná hmotnost přes 200 do 300 g/m2</t>
  </si>
  <si>
    <t xml:space="preserve">"S01"    108,25</t>
  </si>
  <si>
    <t>941111121</t>
  </si>
  <si>
    <t xml:space="preserve">Montáž lešení řadového trubkového lehkého pracovního s podlahami  s provozním zatížením tř. 3 do 200 kg/m2 šířky tř. W09 přes 0,9 do 1,2 m, výšky do 10 m</t>
  </si>
  <si>
    <t>5,0*6,0*2*2</t>
  </si>
  <si>
    <t>941111221</t>
  </si>
  <si>
    <t xml:space="preserve">Montáž lešení řadového trubkového lehkého pracovního s podlahami  s provozním zatížením tř. 3 do 200 kg/m2 Příplatek za první a každý další den použití lešení k ceně -1121</t>
  </si>
  <si>
    <t>120*30 "Přepočtené koeficientem množství</t>
  </si>
  <si>
    <t>941111821</t>
  </si>
  <si>
    <t xml:space="preserve">Demontáž lešení řadového trubkového lehkého pracovního s podlahami  s provozním zatížením tř. 3 do 200 kg/m2 šířky tř. W09 přes 0,9 do 1,2 m, výšky do 10 m</t>
  </si>
  <si>
    <t>952901114</t>
  </si>
  <si>
    <t xml:space="preserve">Vyčištění budov nebo objektů před předáním do užívání  budov bytové nebo občanské výstavby, světlé výšky podlaží přes 4 m</t>
  </si>
  <si>
    <t>21,8*6,4</t>
  </si>
  <si>
    <t>998012021</t>
  </si>
  <si>
    <t xml:space="preserve">Přesun hmot pro budovy občanské výstavby, bydlení, výrobu a služby  s nosnou svislou konstrukcí monolitickou betonovou tyčovou nebo plošnou s jakýkoliv obvodovým pláštěm kromě vyzdívaného vodorovná dopravní vzdálenost do 100 m pro budovy výšky do 6 m Prác</t>
  </si>
  <si>
    <t>711111001</t>
  </si>
  <si>
    <t xml:space="preserve">Provedení izolace proti zemní vlhkosti natěradly a tmely za studena  na ploše vodorovné V nátěrem penetračním</t>
  </si>
  <si>
    <t>2,9*3,4*2</t>
  </si>
  <si>
    <t>19,72*0,0003 "Přepočtené koeficientem množství</t>
  </si>
  <si>
    <t xml:space="preserve">Provedení izolace proti zemní vlhkosti natěradly a tmely za studena  na ploše svislé S nátěrem penetračním</t>
  </si>
  <si>
    <t>2,4*(2,9*2+3,4*2)</t>
  </si>
  <si>
    <t>30,24*0,00035 "Přepočtené koeficientem množství</t>
  </si>
  <si>
    <t xml:space="preserve">Provedení izolace proti zemní vlhkosti pásy přitavením  NAIP na ploše vodorovné V</t>
  </si>
  <si>
    <t>19,72*2</t>
  </si>
  <si>
    <t>62852015</t>
  </si>
  <si>
    <t>pásy s modifikovaným asfaltem vložka skelná tkanina</t>
  </si>
  <si>
    <t>39,44*1,15 "Přepočtené koeficientem množství</t>
  </si>
  <si>
    <t>711142559</t>
  </si>
  <si>
    <t xml:space="preserve">Provedení izolace proti zemní vlhkosti pásy přitavením  NAIP na ploše svislé S</t>
  </si>
  <si>
    <t>30,24*2</t>
  </si>
  <si>
    <t>60,48*1,2 "Přepočtené koeficientem množství</t>
  </si>
  <si>
    <t>711491176</t>
  </si>
  <si>
    <t xml:space="preserve">Provedení izolace proti povrchové a podpovrchové tlakové vodě ostatní  na ploše vodorovné V připevnění izolace ukončovací lištou</t>
  </si>
  <si>
    <t xml:space="preserve">"S03"   (2,9*2+3,4*2)</t>
  </si>
  <si>
    <t>28323009</t>
  </si>
  <si>
    <t>lišta ukončovací pro drenážní fólie profilované</t>
  </si>
  <si>
    <t>711491273</t>
  </si>
  <si>
    <t xml:space="preserve">Provedení izolace proti povrchové a podpovrchové tlakové vodě ostatní  na ploše svislé S z nopové fólie</t>
  </si>
  <si>
    <t xml:space="preserve">"S03"   2,25*(2,9*2+3,4*2)</t>
  </si>
  <si>
    <t>28323010</t>
  </si>
  <si>
    <t>fólie drenážní nopová v 20mm tl 1mm š 2,0m</t>
  </si>
  <si>
    <t>28,35*1,2 "Přepočtené koeficientem množství</t>
  </si>
  <si>
    <t xml:space="preserve">Přesun hmot pro izolace proti vodě, vlhkosti a plynům  stanovený z hmotnosti přesunovaného materiálu vodorovná dopravní vzdálenost do 50 m v objektech výšky do 6 m</t>
  </si>
  <si>
    <t>721</t>
  </si>
  <si>
    <t>Zdravotechnika - vnitřní kanalizace</t>
  </si>
  <si>
    <t>721174005.R</t>
  </si>
  <si>
    <t>Potrubí z plastových trub polypropylenové svodné DN 110 včetně 2x koleno 45st</t>
  </si>
  <si>
    <t>721233219.R</t>
  </si>
  <si>
    <t>Střešní vpusť nerezová pro vegetační střechy včetně ochranného koše a montážních prvků dle výkresu č.D.1.1.07, D.1.1.08</t>
  </si>
  <si>
    <t xml:space="preserve">"O4- střešní vpusť"  2</t>
  </si>
  <si>
    <t>721242119.R</t>
  </si>
  <si>
    <t>Lapač střešních splavenin s přítokem DN 110 a s horizontálním odtokem DN125 včetně redukce 125/150</t>
  </si>
  <si>
    <t>762431012</t>
  </si>
  <si>
    <t>Obložení stěn z dřevoštěpkových desek OSB na sraz, tloušťky desky 12 mm</t>
  </si>
  <si>
    <t>998762101</t>
  </si>
  <si>
    <t xml:space="preserve">Přesun hmot pro konstrukce tesařské  stanovený z hmotnosti přesunovaného materiálu vodorovná dopravní vzdálenost do 50 m v objektech výšky do 6 m</t>
  </si>
  <si>
    <t>7679901.R</t>
  </si>
  <si>
    <t>Z01 - dodávka a montáž poklopu včetně vzpěrné tyče - viz výkres č. D.1.1.08</t>
  </si>
  <si>
    <t>komplet</t>
  </si>
  <si>
    <t>7679902.R</t>
  </si>
  <si>
    <t>Z02 - dodávka a montáž žebříku + ochranné demontovatelné zábradlí - viz výkres č. D.1.1.03</t>
  </si>
  <si>
    <t>7679991.R</t>
  </si>
  <si>
    <t>02 - dodávka a montáž kotevního pouzdra M 16mm, žárově zinkovaný, včetně pryžové ucpávky, odstín bílý- viz výkres č. D.1.1.06</t>
  </si>
  <si>
    <t>32*2+9*2+18</t>
  </si>
  <si>
    <t>783</t>
  </si>
  <si>
    <t>Dokončovací práce - nátěry</t>
  </si>
  <si>
    <t>783826675</t>
  </si>
  <si>
    <t>Hydrofobizační nátěr omítek silikonový, transparentní, povrchů hrubých betonových povrchů nebo omítek hrubých, rýhovaných tenkovrstvých nebo škrábaných (břízolitových)</t>
  </si>
  <si>
    <t xml:space="preserve">"S01"   108,25</t>
  </si>
  <si>
    <t>SO901_1 - Část elektroinstalace</t>
  </si>
  <si>
    <t>210010022RT1</t>
  </si>
  <si>
    <t>Trubka tuhá z PVC uložená pevně, 23 mm, včetně dodávky trubky 1525</t>
  </si>
  <si>
    <t>210010313RT1</t>
  </si>
  <si>
    <t>Krabice odbočná KO, bez zapojení-čtvercová, včetně dodávky KO 125 E s víčkem</t>
  </si>
  <si>
    <t>210010005RU2</t>
  </si>
  <si>
    <t>Trubka ohebná pod omítku, vnější průměr 40 mm, včetně dodávky Monoflex 1440</t>
  </si>
  <si>
    <t>210020312R00</t>
  </si>
  <si>
    <t>Žlab kabelový s přísluš., 500/100 mm bez víka</t>
  </si>
  <si>
    <t>210201002RT2</t>
  </si>
  <si>
    <t>Svítidlo LED do 100 W stropní, včetně svítidla a příslušenství</t>
  </si>
  <si>
    <t>210110021RT1</t>
  </si>
  <si>
    <t>Spínač nástěnný jednopól.- řaz. 1, venkovní, včetně dodávky spínače 3558-01750</t>
  </si>
  <si>
    <t>Poznámka k položce:
Vypínač ř.1 na povrch.; Montáž včetně dodávky.</t>
  </si>
  <si>
    <t>210111203R01</t>
  </si>
  <si>
    <t>Zásuvková skříň IP44, 2x230V/16, 1x400V/16A, 1x400V/32A</t>
  </si>
  <si>
    <t>Poznámka k položce:
Montáž včetně dodávky.; Včetně jističů 2x16A/B, 3x16A/B, 1xfi 40/4/003</t>
  </si>
  <si>
    <t>210191013R04</t>
  </si>
  <si>
    <t>Montáž a dodávka nástěnného rozváděče NN R-901.</t>
  </si>
  <si>
    <t>Poznámka k položce:
R-901.; Montáž včetně dodávky.; Kompletní dle PD.</t>
  </si>
  <si>
    <t>210220003RT5</t>
  </si>
  <si>
    <t>Vedení uzemňovací na povrchu Cu do 50 mm2, včetně dodávky H07V-K16 Ž/Z</t>
  </si>
  <si>
    <t>Poznámka k položce:
Nátěr zemnícího pásku u každého připojovaného bodu / 2m:10*2</t>
  </si>
  <si>
    <t>Poznámka k položce:
Položka obsahuje i pomocný materiál pro připojení, svorky vč. antikorozní ochrany spoje, 2ks na každý připojovaný bod.</t>
  </si>
  <si>
    <t>210220001RT2</t>
  </si>
  <si>
    <t>Vedení uzemňovací na povrchu FeZn do 120 mm2, včetně pásku FeZn 30 x 4 mm a svorek</t>
  </si>
  <si>
    <t>210220002RT2</t>
  </si>
  <si>
    <t>Vedení uzemňovací na povrchu FeZn D 10 mm, včetně drátu FeZn 10 mm a svorek</t>
  </si>
  <si>
    <t>SO 902 - Prosklený pavilón</t>
  </si>
  <si>
    <t xml:space="preserve">    712 - Povlakové krytiny</t>
  </si>
  <si>
    <t xml:space="preserve">    721 - Zdravotechnika - vnitřní kanalizace</t>
  </si>
  <si>
    <t xml:space="preserve">    751 - Vzduchotechnika</t>
  </si>
  <si>
    <t xml:space="preserve">    764 - Konstrukce klempířské</t>
  </si>
  <si>
    <t xml:space="preserve">    783 - Dokončovací práce - nátěry</t>
  </si>
  <si>
    <t xml:space="preserve">Odkopávky a prokopávky nezapažené  s přehozením výkopku na vzdálenost do 3 m nebo s naložením na dopravní prostředek v hornině tř. 3 přes 100 do 1 000 m3</t>
  </si>
  <si>
    <t>0,7*29,0*6,0+0,05*2,8*4,4</t>
  </si>
  <si>
    <t xml:space="preserve">Odkopávky a prokopávky nezapažené  s přehozením výkopku na vzdálenost do 3 m nebo s naložením na dopravní prostředek v hornině tř. 3 Příplatek k cenám za lepivost horniny tř. 3</t>
  </si>
  <si>
    <t xml:space="preserve">Hloubení zapažených i nezapažených rýh šířky přes 600 do 2 000 mm  s urovnáním dna do předepsaného profilu a spádu v hornině tř. 3 do 100 m3</t>
  </si>
  <si>
    <t>0,4*1,0*(26,0*2+2,8*2)</t>
  </si>
  <si>
    <t xml:space="preserve">Hloubení zapažených i nezapažených rýh šířky přes 600 do 2 000 mm  s urovnáním dna do předepsaného profilu a spádu v hornině tř. 3 Příplatek k cenám za lepivost horniny tř. 3</t>
  </si>
  <si>
    <t>0,4*0,6*(26,0*2+2,8*2)</t>
  </si>
  <si>
    <t>0,7*27,0*4,0+0,05*2,8*4,4</t>
  </si>
  <si>
    <t>90,04*1,6 "Přepočtené koeficientem množství</t>
  </si>
  <si>
    <t>0,4*1,0*(26,0*2+2,8*2)-0,4*0,6*(26,0*2+2,8*2)</t>
  </si>
  <si>
    <t>0,7*29,0*6,0+0,05*2,8*4,4-0,7*27,0*4,0</t>
  </si>
  <si>
    <t>27,0*4,0</t>
  </si>
  <si>
    <t>Podsyp pod základové konstrukce se zhutněním a urovnáním povrchu z kameniva hrubého, frakce 0 - 32 mm</t>
  </si>
  <si>
    <t>0,15*2,78*(26,98-0,6*2)</t>
  </si>
  <si>
    <t>0,15*26,98*3,98+0,05*4,4*2,78</t>
  </si>
  <si>
    <t>0,15*(26,98*2+3,98*2)+0,05*(4,4*2+2,78*2)</t>
  </si>
  <si>
    <t xml:space="preserve">"sít 150/150/8 - 2x"    0,0054*26,98*3,98*1,15*2</t>
  </si>
  <si>
    <t>274321511</t>
  </si>
  <si>
    <t>Základy z betonu železového (bez výztuže) pasy z betonu bez zvláštních nároků na prostředí tř. C 25/30</t>
  </si>
  <si>
    <t xml:space="preserve">"spodní ZP"   0,55*0,6*(26,98*2+2,78*2)</t>
  </si>
  <si>
    <t xml:space="preserve">"pod sloupy a techn.místn."   0,37*0,174*(27,008*2+4,008*2)+0,4*0,2*(4,1*2+1,6*2)</t>
  </si>
  <si>
    <t xml:space="preserve">"spodní ZP"   0,55*2*(26,98*2+2,78*2)</t>
  </si>
  <si>
    <t xml:space="preserve">"pod sloupy a tech.místn."   0,37*2*(27,008*2+4,008*2)+0,4*2*(4,1*2+1,6*2)</t>
  </si>
  <si>
    <t>279359001.R</t>
  </si>
  <si>
    <t>Zřízení prostupu základovou konstrukcí, dodávka a montáž chráničky KG DN 150 dl.200 mm včetně hydroizolační manžety a těsnění prostupu</t>
  </si>
  <si>
    <t xml:space="preserve">Nadzákladové zdi z betonu železového (bez výztuže) nosné pohledového  tř. C 35/45 - bílý beton nejsvětlejšího odstínu s použitím bílého cementu a bílého pigmentu, povrch betonu v pohledové kvalitě dle TP ČBS 03 třída PB3</t>
  </si>
  <si>
    <t xml:space="preserve">"S3"   0,2*2,7*(1,6*2-0,8+4,1*2)</t>
  </si>
  <si>
    <t xml:space="preserve">"S3"   2*2,7*(1,6*2-0,8+4,1*2)+0,2*2,7*2</t>
  </si>
  <si>
    <t xml:space="preserve">"S02"   0,18*27,08*4,08</t>
  </si>
  <si>
    <t xml:space="preserve">"S02"   27,08*4,08+0,18*(27,08*2+4,08*2)</t>
  </si>
  <si>
    <t>411354313</t>
  </si>
  <si>
    <t>Podpěrná konstrukce stropů - desek, kleneb a skořepin výška podepření do 4 m tloušťka stropu přes 15 do 25 cm zřízení</t>
  </si>
  <si>
    <t xml:space="preserve">"S02"   27,08*4,08</t>
  </si>
  <si>
    <t>411354314</t>
  </si>
  <si>
    <t>Podpěrná konstrukce stropů - desek, kleneb a skořepin výška podepření do 4 m tloušťka stropu přes 15 do 25 cm odstranění</t>
  </si>
  <si>
    <t>411361821.R</t>
  </si>
  <si>
    <t>Výztuž základů, zdí a stropů betonářskou ocelí 10 505</t>
  </si>
  <si>
    <t>(0,618+0,978+3,013)*1,1</t>
  </si>
  <si>
    <t>0,79</t>
  </si>
  <si>
    <t>628611119.R</t>
  </si>
  <si>
    <t>Nátěr betonu transparentní, ošetřující, impregnační, vytvrzující pro ošetření broušených podlah</t>
  </si>
  <si>
    <t xml:space="preserve">"S01 - pochozí vrstva"   95,3+6,08</t>
  </si>
  <si>
    <t>631311126</t>
  </si>
  <si>
    <t xml:space="preserve">Mazanina z betonu  prostého bez zvýšených nároků na prostředí tl. přes 80 do 120 mm tř. C 25/30</t>
  </si>
  <si>
    <t xml:space="preserve">"S01 - pochozí vrstva"   0,1*(95,3+6,08)</t>
  </si>
  <si>
    <t>631319022</t>
  </si>
  <si>
    <t xml:space="preserve">Příplatek k cenám mazanin  za úpravu povrchu mazaniny přehlazením s poprášením cementem pro konečnou úpravu, mazanina tl. přes 80 do 120 mm (20 kg/m3)</t>
  </si>
  <si>
    <t>631342133</t>
  </si>
  <si>
    <t>Mazanina z betonu lehkého tepelně-izolačního polystyrénového tl. přes 120 do 240 mm, objemové hmotnosti 700 kg/m3</t>
  </si>
  <si>
    <t xml:space="preserve">"S01-instalační vrstva"   0,25*((26,98-0,174*2)*(3,98-0,174*2)-0,2*(4,1*2+1,6*2))</t>
  </si>
  <si>
    <t xml:space="preserve">"S01 - pochozí vrstva-sít 100/100/6"   0,00444*(95,3+6,08)*1,15*2</t>
  </si>
  <si>
    <t>632451457</t>
  </si>
  <si>
    <t xml:space="preserve">Potěr pískocementový běžný  tl. přes 40 do 50 mm tř. C 30</t>
  </si>
  <si>
    <t xml:space="preserve">"S01-ochranná vrstva"   (26,98-0,174*2)*(3,98-0,174*2)-0,2*(4,1*2+1,6*2)</t>
  </si>
  <si>
    <t xml:space="preserve">"S01-separační vrstva"   (26,98-0,174*2)*(3,98-0,174*2)-0,2*(4,1*2+1,6*2)</t>
  </si>
  <si>
    <t>633131112</t>
  </si>
  <si>
    <t xml:space="preserve">Povrchová úprava vsypovou směsí průmyslových betonových podlah  těžký provoz s přísadou karbidu, tl. 3 mm</t>
  </si>
  <si>
    <t xml:space="preserve">"S01 - pochozí vrstva"   (95,3+6,08)</t>
  </si>
  <si>
    <t>634111116</t>
  </si>
  <si>
    <t xml:space="preserve">Obvodová dilatace mezi stěnou a mazaninou  pružnou těsnicí páskou výšky 150 mm</t>
  </si>
  <si>
    <t>27,0*2+4,08*2+4,1*2+3,7*2+1,6*2+2,0*2</t>
  </si>
  <si>
    <t>4*4,008</t>
  </si>
  <si>
    <t>93501.R</t>
  </si>
  <si>
    <t>O1 - Litinový nerezový štěrbinový odvodňovací žlab včetně štěrbinového nástavce-dodávka a montáž včetně napojení a včetně potrubí a komponentů - viz výpis ostatních prvků</t>
  </si>
  <si>
    <t>2,7*(4,1*2+2,0*2)</t>
  </si>
  <si>
    <t>32,94*15 "Přepočtené koeficientem množství</t>
  </si>
  <si>
    <t>952901111</t>
  </si>
  <si>
    <t xml:space="preserve">Vyčištění budov nebo objektů před předáním do užívání  budov bytové nebo občanské výstavby, světlé výšky podlaží do 4 m</t>
  </si>
  <si>
    <t>26,98*3,98</t>
  </si>
  <si>
    <t xml:space="preserve">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</si>
  <si>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107,38*0,0003 "Přepočtené koeficientem množství</t>
  </si>
  <si>
    <t>0,55*(26,98*2+3,98*2)</t>
  </si>
  <si>
    <t>34,056*0,00035 "Přepočtené koeficientem množství</t>
  </si>
  <si>
    <t>107,38*1,15 "Přepočtené koeficientem množství</t>
  </si>
  <si>
    <t>34,056*1,2 "Přepočtené koeficientem množství</t>
  </si>
  <si>
    <t>711491177</t>
  </si>
  <si>
    <t xml:space="preserve">Provedení izolace proti povrchové a podpovrchové tlakové vodě ostatní  na ploše vodorovné V připevnění izolace nerezovou lištou</t>
  </si>
  <si>
    <t>27,0*2+4,0*2</t>
  </si>
  <si>
    <t>71149.m</t>
  </si>
  <si>
    <t>nerezová ukončovací lišta</t>
  </si>
  <si>
    <t>62*1,1 "Přepočtené koeficientem množství</t>
  </si>
  <si>
    <t xml:space="preserve">"ochranná vrstva hydroizolace"   0,3*65,0</t>
  </si>
  <si>
    <t>19,5*1,2 "Přepočtené koeficientem množství</t>
  </si>
  <si>
    <t>712</t>
  </si>
  <si>
    <t>Povlakové krytiny</t>
  </si>
  <si>
    <t>712363039.R</t>
  </si>
  <si>
    <t xml:space="preserve">Provedení povlakové krytiny střech plochých do 10° fólií  termoplastickou PO (polyolefin) rozvinutí a natažení fólie v ploše</t>
  </si>
  <si>
    <t xml:space="preserve">"S02"   27,08*4,08*1,1+0,465</t>
  </si>
  <si>
    <t>28342833</t>
  </si>
  <si>
    <t>fólie hydroizolační střešní FPO vyztužená skelným vláknem tl 2,0 mm</t>
  </si>
  <si>
    <t>122*1,15 "Přepočtené koeficientem množství</t>
  </si>
  <si>
    <t>712391172</t>
  </si>
  <si>
    <t xml:space="preserve">Provedení povlakové krytiny střech plochých do 10° -ostatní práce  provedení vrstvy textilní ochranné</t>
  </si>
  <si>
    <t>712771221</t>
  </si>
  <si>
    <t>Provedení drenážní vrstvy vegetační střechy z plastových nopových fólií, výšky nopů do 25 mm, sklon střechy do 5°</t>
  </si>
  <si>
    <t>69334321</t>
  </si>
  <si>
    <t>fólie drenážní nopová vegetačních střech tl 20 mm, HDPE</t>
  </si>
  <si>
    <t>712771271</t>
  </si>
  <si>
    <t>Provedení filtrační vrstvy vegetační střechy z textilií kladených volně s přesahem, sklon střechy do 5°</t>
  </si>
  <si>
    <t>69334310.m</t>
  </si>
  <si>
    <t>geotextilie filtrační vegetačních střech 300 g/m2, tl 1,1 mm, PP</t>
  </si>
  <si>
    <t>712771401</t>
  </si>
  <si>
    <t>Provedení vegetační vrstvy vegetační střechy ze substrátu, tloušťky do 100 mm, sklon střechy do 5°</t>
  </si>
  <si>
    <t>10321225</t>
  </si>
  <si>
    <t>substrát vegetačních střech extenzivní s nízkým obsahem organické složky</t>
  </si>
  <si>
    <t>122,0*0,1</t>
  </si>
  <si>
    <t>998712101</t>
  </si>
  <si>
    <t>Přesun hmot pro povlakové krytiny stanovený z hmotnosti přesunovaného materiálu vodorovná dopravní vzdálenost do 50 m v objektech výšky do 6 m</t>
  </si>
  <si>
    <t>721174024</t>
  </si>
  <si>
    <t>Potrubí z plastových trub polypropylenové odpadní (svislé) DN 75</t>
  </si>
  <si>
    <t>O4 - Střešní vpusť nerezová pro vegetační střechy svislý odtok DN 75 včetně ochranného koše pro vegetační střechy, perforované obruby a hydroizolačního profilu - dodávka a montáž včetně napojení na potrubí a komponentů - viz výpis ostatních prvků a detail</t>
  </si>
  <si>
    <t>721290111</t>
  </si>
  <si>
    <t xml:space="preserve">Zkouška těsnosti kanalizace  v objektech vodou do DN 125</t>
  </si>
  <si>
    <t>998721101</t>
  </si>
  <si>
    <t xml:space="preserve">Přesun hmot pro vnitřní kanalizace  stanovený z hmotnosti přesunovaného materiálu vodorovná dopravní vzdálenost do 50 m v objektech výšky do 6 m</t>
  </si>
  <si>
    <t>751</t>
  </si>
  <si>
    <t>Vzduchotechnika</t>
  </si>
  <si>
    <t>751344112</t>
  </si>
  <si>
    <t xml:space="preserve">Montáž tlumičů  hluku pro kruhové potrubí, průměru přes 100 do 200 mm</t>
  </si>
  <si>
    <t>751344.m</t>
  </si>
  <si>
    <t>tlumič</t>
  </si>
  <si>
    <t>751510042</t>
  </si>
  <si>
    <t xml:space="preserve">Vzduchotechnické potrubí z pozinkovaného plechu  kruhové, trouba spirálně vinutá bez příruby, průměru přes 100 do 200 mm</t>
  </si>
  <si>
    <t>751512002.R</t>
  </si>
  <si>
    <t>Potrubí přímé 250/200 mm - dodávka a montáž</t>
  </si>
  <si>
    <t>751512003.R</t>
  </si>
  <si>
    <t>Potrubí přímé 375/200 mm - dodávka a montáž</t>
  </si>
  <si>
    <t>751512004.R</t>
  </si>
  <si>
    <t>Potrubí přímé 400/200 mm - dodávka a montáž</t>
  </si>
  <si>
    <t>75151231.R</t>
  </si>
  <si>
    <t>Oblouk 200/250 R1000 - dodávka a montáž</t>
  </si>
  <si>
    <t>75151248.R</t>
  </si>
  <si>
    <t xml:space="preserve">Přechodová tvarovka  375/200-250/200 - dodávka a montáž</t>
  </si>
  <si>
    <t>75151249.R</t>
  </si>
  <si>
    <t>Přechodová tvarovka 400/200 - 375/200 - dodávka a montáž</t>
  </si>
  <si>
    <t>751514479</t>
  </si>
  <si>
    <t xml:space="preserve">Montáž přechodu osového nebo pravoúhlého do plechového potrubí  kruhového bez příruby, průměru přes 200 do 300 mm</t>
  </si>
  <si>
    <t>751519.m</t>
  </si>
  <si>
    <t>redukce 200/250</t>
  </si>
  <si>
    <t>75151449.R</t>
  </si>
  <si>
    <t>Přechodová tvarovka DN200 - 400/200 mm - dodávka a montáž</t>
  </si>
  <si>
    <t>751514689.R</t>
  </si>
  <si>
    <t>Zavírací mřížka síto DN250 - dodávka a montáž</t>
  </si>
  <si>
    <t>751514777.R</t>
  </si>
  <si>
    <t xml:space="preserve">Montáž protidešťové stříšky nebo výfukové hlavice do plechového potrubí  kruhové bez příruby, průměru přes 200 do 300 mm</t>
  </si>
  <si>
    <t>751514.m</t>
  </si>
  <si>
    <t>protidešťová hlavice DN250</t>
  </si>
  <si>
    <t>751901.R</t>
  </si>
  <si>
    <t>Štěrbina 10 mm včetně boxu - dodávka a montáž</t>
  </si>
  <si>
    <t>751902.R</t>
  </si>
  <si>
    <t>Vzduchotechnická jednotka vč. kotvení - dodávka a montáž</t>
  </si>
  <si>
    <t>751990003.R</t>
  </si>
  <si>
    <t>Zednické výpomoce</t>
  </si>
  <si>
    <t>soubor</t>
  </si>
  <si>
    <t>751990091.R</t>
  </si>
  <si>
    <t>Revizní zkoušky VZT</t>
  </si>
  <si>
    <t>751990092.R</t>
  </si>
  <si>
    <t>Seřízení systému a spuštění do provozu</t>
  </si>
  <si>
    <t>762361318.R</t>
  </si>
  <si>
    <t xml:space="preserve">Bednění - skladba S02-Střecha - Voděodolná překližka  tl. 10  mm, kvalita C/D, určeno pro užití ve vlhkém a venkovním prostředí, 5,1kg/m2, kotvena samořeznými nerez vruty do podkladních profilů</t>
  </si>
  <si>
    <t>122,0</t>
  </si>
  <si>
    <t>762361319.R</t>
  </si>
  <si>
    <t xml:space="preserve">Konstrukční a vyrovnávací vrstva pod klempířské prvky (atiky) z voděodolné překližky tl. 10  mm</t>
  </si>
  <si>
    <t>(0,27+0,05+0,2)*65,0</t>
  </si>
  <si>
    <t>764</t>
  </si>
  <si>
    <t>Konstrukce klempířské</t>
  </si>
  <si>
    <t>764255403</t>
  </si>
  <si>
    <t>Oplechování horních ploch zdí a nadezdívek (atik) z nerezového plechu celoplošně lepené rš 250 mm</t>
  </si>
  <si>
    <t>764256447</t>
  </si>
  <si>
    <t>Oplechování parapetů z nerezového plechu rovných celoplošně lepené, bez rohů rš 670 mm</t>
  </si>
  <si>
    <t xml:space="preserve">"K01"   65,0</t>
  </si>
  <si>
    <t>764258424</t>
  </si>
  <si>
    <t>Oplechování říms a ozdobných prvků z nerezového plechu rovných, bez rohů celoplošně lepené rš 330 mm</t>
  </si>
  <si>
    <t xml:space="preserve">"K02-krycí lišta soklu"   65,0</t>
  </si>
  <si>
    <t>764356425</t>
  </si>
  <si>
    <t>Lemování ventilačních nástavců z nerezového plechu výšky do 1000 mm, se stříškou střech s krytinou skládanou mimo prejzovou nebo z plechu, průměru přes 200 do 300 mm</t>
  </si>
  <si>
    <t xml:space="preserve">"K03-bude upřesněno"   3</t>
  </si>
  <si>
    <t>998764101</t>
  </si>
  <si>
    <t>Přesun hmot pro konstrukce klempířské stanovený z hmotnosti přesunovaného materiálu vodorovná dopravní vzdálenost do 50 m v objektech výšky do 6 m</t>
  </si>
  <si>
    <t>7672201.R</t>
  </si>
  <si>
    <t>W1 - sestava fixních oken 27008/2960 mm s izolačním dvojsklem, krycí plech soklu pro ochranu hydroizolace - viz výpis oken a výkres detailu A</t>
  </si>
  <si>
    <t>7672202.R</t>
  </si>
  <si>
    <t>W2 - sestava fixních oken 27008/2960 mm se zdvižně posuvným křídlem a otevíravými dveřmi, s izolačním dvojsklem, krycí plech soklu pro ochranu hydroizolace - viz výpis oken a výkres detailu A</t>
  </si>
  <si>
    <t>7672203.R</t>
  </si>
  <si>
    <t xml:space="preserve">W3 - sestava fixních oken 4008/2960 mm  s izolačním dvojsklem, krycí plech soklu pro ochranu hydroizolace - viz výpis oken a výkres detailu A</t>
  </si>
  <si>
    <t>Z01 - dodávka a montáž patky pro uložení sloupu včetně povrchové úpravy - viz výpis zámečnických výrobků</t>
  </si>
  <si>
    <t>Z02 - dodávka a montáž patky pro uložení sloupu včetně povrchové úpravy - viz výpis zámečnických výrobků</t>
  </si>
  <si>
    <t>220</t>
  </si>
  <si>
    <t>7679903.R</t>
  </si>
  <si>
    <t xml:space="preserve">Z03 - dodávka a montáž betonových dveří  včetně povrchové úpravy- viz výpis zámečnických výrobků</t>
  </si>
  <si>
    <t>222</t>
  </si>
  <si>
    <t>7679904.R</t>
  </si>
  <si>
    <t>Z04 - dodávka a montáž konstrukce atiky včetně povrchové úpravy - viz výpis zámečnických výrobků</t>
  </si>
  <si>
    <t>224</t>
  </si>
  <si>
    <t>7679908.R</t>
  </si>
  <si>
    <t>Podkladní vrstva - skladba S02 - Střecha - hliníkové profily Jakl 40x20x3 mm kotvené do ŽB desky, podložené pryžovými podložkami tl.2mm - kladen musí umožňovat příčné provětrávání střechy - viz v.č.D.1.1.03</t>
  </si>
  <si>
    <t>226</t>
  </si>
  <si>
    <t>7679909.R</t>
  </si>
  <si>
    <t>Spádová vrstva - skladba S02 - Střecha - hliníkové profily Jakl 40x0x35 mm kotvené do podkladních profilů, různé výškové profily slouží k vytvoření spádu střešní roviny - viz v.č.D.1.1.03</t>
  </si>
  <si>
    <t>228</t>
  </si>
  <si>
    <t>998767101</t>
  </si>
  <si>
    <t xml:space="preserve">Přesun hmot pro zámečnické konstrukce  stanovený z hmotnosti přesunovaného materiálu vodorovná dopravní vzdálenost do 50 m v objektech výšky do 6 m</t>
  </si>
  <si>
    <t>230</t>
  </si>
  <si>
    <t>998767181</t>
  </si>
  <si>
    <t xml:space="preserve">Přesun hmot pro zámečnické konstrukce  stanovený z hmotnosti přesunovaného materiálu Příplatek k cenám za přesun prováděný bez použití mechanizace pro jakoukoliv výšku objektu</t>
  </si>
  <si>
    <t>232</t>
  </si>
  <si>
    <t>Hydrofobizační nátěr omítek silikonový, transparentní, povrchů hrubých betonových povrchů nebo omítek hrubých, rýhovaných tenkovrstvých nebo škrábaných (břízolitových) - dvojnásobný</t>
  </si>
  <si>
    <t>234</t>
  </si>
  <si>
    <t>SO 902_1 - Prosklený pavilon - dešťová kanalizace</t>
  </si>
  <si>
    <t xml:space="preserve">Hloubení zapažených i nezapažených rýh šířky do 600 mm  s urovnáním dna do předepsaného profilu a spádu v hornině tř. 3 do 100 m3</t>
  </si>
  <si>
    <t>0,6*1,0*(30,0*2+6,0+1,0*6+2,0*2)</t>
  </si>
  <si>
    <t xml:space="preserve">Hloubení zapažených i nezapažených rýh šířky do 600 mm  s urovnáním dna do předepsaného profilu a spádu v hornině tř. 3 Příplatek k cenám za lepivost horniny tř. 3</t>
  </si>
  <si>
    <t>162701105</t>
  </si>
  <si>
    <t xml:space="preserve">Vodorovné přemístění výkopku nebo sypaniny po suchu  na obvyklém dopravním prostředku, bez naložení výkopku, avšak se složením bez rozhrnutí z horniny tř. 1 až 4 na vzdálenost přes 9 000 do 10 000 m</t>
  </si>
  <si>
    <t>4,56+19,23</t>
  </si>
  <si>
    <t>23,79*1,6 "Přepočtené koeficientem množství</t>
  </si>
  <si>
    <t xml:space="preserve">Zásyp sypaninou z jakékoliv horniny  s uložením výkopku ve vrstvách se zhutněním jam, šachet, rýh nebo kolem objektů v těchto vykopávkách</t>
  </si>
  <si>
    <t>45,6-4,56-19,23</t>
  </si>
  <si>
    <t>175111101</t>
  </si>
  <si>
    <t>Obsypání potrubí ručně sypaninou z vhodných hornin tř. 1 až 4 nebo materiálem připraveným podél výkopu ve vzdálenosti do 3 m od jeho kraje, pro jakoukoliv hloubku výkopu a míru zhutnění bez prohození sypaniny sítem</t>
  </si>
  <si>
    <t>0,6*(0,125+0,3)*(30,0*2+6,0)+0,6*(0,1+0,3)*(1,0*6+2,0*2)</t>
  </si>
  <si>
    <t>19,23*2 "Přepočtené koeficientem množství</t>
  </si>
  <si>
    <t>451572111</t>
  </si>
  <si>
    <t>Lože pod potrubí, stoky a drobné objekty v otevřeném výkopu z kameniva drobného těženého 0 až 4 mm</t>
  </si>
  <si>
    <t>0,6*0,1*(30,0*2+6,0+1,0*6+2,0*2)</t>
  </si>
  <si>
    <t>871263121</t>
  </si>
  <si>
    <t>Montáž kanalizačního potrubí z plastů z tvrdého PVC těsněných gumovým kroužkem v otevřeném výkopu ve sklonu do 20 % DN 110</t>
  </si>
  <si>
    <t>1,0*6+2,0*2</t>
  </si>
  <si>
    <t>28611113</t>
  </si>
  <si>
    <t>trubka kanalizační PVC DN 110x1000 mm SN4</t>
  </si>
  <si>
    <t>10*1,02 "Přepočtené koeficientem množství</t>
  </si>
  <si>
    <t>871273121</t>
  </si>
  <si>
    <t>Montáž kanalizačního potrubí z plastů z tvrdého PVC těsněných gumovým kroužkem v otevřeném výkopu ve sklonu do 20 % DN 125</t>
  </si>
  <si>
    <t>30,0*2+6,0</t>
  </si>
  <si>
    <t>28611126</t>
  </si>
  <si>
    <t>trubka kanalizační PVC DN 125x1000 mm SN4</t>
  </si>
  <si>
    <t>66*1,02 "Přepočtené koeficientem množství</t>
  </si>
  <si>
    <t>877265211</t>
  </si>
  <si>
    <t xml:space="preserve">Montáž tvarovek na kanalizačním potrubí z trub z plastu  z tvrdého PVC nebo z polypropylenu v otevřeném výkopu jednoosých DN 110</t>
  </si>
  <si>
    <t>28611351</t>
  </si>
  <si>
    <t>koleno kanalizační PVC KG 110x45°</t>
  </si>
  <si>
    <t>28611502</t>
  </si>
  <si>
    <t>redukce kanalizační PVC 125/110</t>
  </si>
  <si>
    <t>877275211</t>
  </si>
  <si>
    <t xml:space="preserve">Montáž tvarovek na kanalizačním potrubí z trub z plastu  z tvrdého PVC nebo z polypropylenu v otevřeném výkopu jednoosých DN 125</t>
  </si>
  <si>
    <t>28611356</t>
  </si>
  <si>
    <t>koleno kanalizační PVC KG 125x45°</t>
  </si>
  <si>
    <t>877275221</t>
  </si>
  <si>
    <t xml:space="preserve">Montáž tvarovek na kanalizačním potrubí z trub z plastu  z tvrdého PVC nebo z polypropylenu v otevřeném výkopu dvouosých DN 125</t>
  </si>
  <si>
    <t>28611389</t>
  </si>
  <si>
    <t>odbočka kanalizační PVC s hrdlem 125/110/45°</t>
  </si>
  <si>
    <t>877315211</t>
  </si>
  <si>
    <t xml:space="preserve">Montáž tvarovek na kanalizačním potrubí z trub z plastu  z tvrdého PVC nebo z polypropylenu v otevřeném výkopu jednoosých DN 160</t>
  </si>
  <si>
    <t>28611506</t>
  </si>
  <si>
    <t>redukce kanalizační PVC 160/125</t>
  </si>
  <si>
    <t>892271111</t>
  </si>
  <si>
    <t>Tlakové zkoušky vodou na potrubí DN 100 nebo 125</t>
  </si>
  <si>
    <t>892372111</t>
  </si>
  <si>
    <t>Tlakové zkoušky vodou zabezpečení konců potrubí při tlakových zkouškách DN do 300</t>
  </si>
  <si>
    <t>894812313</t>
  </si>
  <si>
    <t>Revizní a čistící šachta z polypropylenu PP pro hladké trouby DN 600 šachtové dno (DN šachty / DN trubního vedení) DN 600/160 s přítokem tvaru T</t>
  </si>
  <si>
    <t>894812331</t>
  </si>
  <si>
    <t>Revizní a čistící šachta z polypropylenu PP pro hladké trouby DN 600 roura šachtová korugovaná, světlé hloubky 1 000 mm</t>
  </si>
  <si>
    <t>894812339</t>
  </si>
  <si>
    <t>Revizní a čistící šachta z polypropylenu PP pro hladké trouby DN 600 Příplatek k cenám 2331 - 2334 za uříznutí šachtové roury</t>
  </si>
  <si>
    <t>894812357</t>
  </si>
  <si>
    <t>Revizní a čistící šachta z polypropylenu PP pro hladké trouby DN 600 poklop (mříž) litinový pro zatížení od 1,5 t do 12,5 t s teleskopickým adaptérem</t>
  </si>
  <si>
    <t>Přesun hmot pro trubní vedení hloubené z trub z plastických hmot nebo sklolaminátových pro vodovody nebo kanalizace v otevřeném výkopu dopravní vzdálenost do 15 m</t>
  </si>
  <si>
    <t>SO 902_2 - Část elektroinstalace</t>
  </si>
  <si>
    <t>Poznámka k položce:
Montáž včetně dodávky.
Výměra a obsah dle výkresu č.02. Planimetrováno programem Autocad.:195</t>
  </si>
  <si>
    <t>Systémová kabel.ucpávka průměr 110mm</t>
  </si>
  <si>
    <t>210110513RT2</t>
  </si>
  <si>
    <t>Vypínač TOTAL-STOP, včetně dodávky vypínače</t>
  </si>
  <si>
    <t>210111031RT3</t>
  </si>
  <si>
    <t>Zásuvka v podlahové krabici - 2P+PE, včetně dodávky zásuvky 5518-2929</t>
  </si>
  <si>
    <t>Poznámka k položce:
Zásuvka 230V na povrch.; Montáž včetně dodávky.</t>
  </si>
  <si>
    <t>210111133R00</t>
  </si>
  <si>
    <t xml:space="preserve">Zásuvka průmyslová IP 44  3P+PE  16 A</t>
  </si>
  <si>
    <t>Poznámka k položce:
Zásuvka 400V na povrch.; Montáž včetně dodávky.</t>
  </si>
  <si>
    <t>210191013R03</t>
  </si>
  <si>
    <t>Montáž a dodávka nástěnného rozváděče NN R-902.</t>
  </si>
  <si>
    <t>Poznámka k položce:
R-902.; Montáž včetně dodávky.; Kompletní dle PD.</t>
  </si>
  <si>
    <t>Poznámka k položce:
Nátěr zemnícího pásku u každého připojovaného bodu / 2m:15*2</t>
  </si>
  <si>
    <t>210220002RT4</t>
  </si>
  <si>
    <t>Vedení uzemňovací na povrchu AlMgSi 8 mm, včetně dodávky AlMgSi 8mm + PV 21d</t>
  </si>
  <si>
    <t>210220212RT1</t>
  </si>
  <si>
    <t>Tyč jímací s upev. na stř.hřeben do 3 m, do zdi, včetně dodávky jímací tyče JT 1.5</t>
  </si>
  <si>
    <t>222260727R01</t>
  </si>
  <si>
    <t>Podlahový kabelový žlab 200x50 dvoukomorový včetně, dodávky žlabu</t>
  </si>
  <si>
    <t>222260727R02</t>
  </si>
  <si>
    <t>Podlahová krabice 12 modulů, včetně dodávky</t>
  </si>
  <si>
    <t>Poznámka k položce:
Montáž včetně dodávky kompletního příslušentsví.</t>
  </si>
  <si>
    <t>222290301R01</t>
  </si>
  <si>
    <t>Modul RJ45 kat.6 do krabice</t>
  </si>
  <si>
    <t>222280214R01</t>
  </si>
  <si>
    <t>Kabel UTP/FTP kat.6 v trubkách</t>
  </si>
  <si>
    <t>222260403R00</t>
  </si>
  <si>
    <t>Nástěnný 19" rozvaděč 13U-18U hl.do 450 mm</t>
  </si>
  <si>
    <t>Poznámka k položce:
Montáž včetně dodávky.; Datový rozváděč hl.do 250mm v nástěnném provedení.</t>
  </si>
  <si>
    <t>hloubení903</t>
  </si>
  <si>
    <t>15,538</t>
  </si>
  <si>
    <t>podsyp903</t>
  </si>
  <si>
    <t>0,128</t>
  </si>
  <si>
    <t>základ903</t>
  </si>
  <si>
    <t>0,96</t>
  </si>
  <si>
    <t>SO 903 - Pergola</t>
  </si>
  <si>
    <t>-2024695344</t>
  </si>
  <si>
    <t>8*(0,4*0,4*0,85+4*0,85*0,85/2*1,25)</t>
  </si>
  <si>
    <t>268976777</t>
  </si>
  <si>
    <t>Hloubení903</t>
  </si>
  <si>
    <t>-1302490885</t>
  </si>
  <si>
    <t>základ903+podsyp903</t>
  </si>
  <si>
    <t>409918007</t>
  </si>
  <si>
    <t>(základ903+podsyp903)*2,2</t>
  </si>
  <si>
    <t>890890435</t>
  </si>
  <si>
    <t>Poznámka k položce:
Zpětný zásyp kolem základových patek tam, kde budou použito a poté odstraněno bednění</t>
  </si>
  <si>
    <t>hloubení903-základ903-podsyp903</t>
  </si>
  <si>
    <t>271562211</t>
  </si>
  <si>
    <t>Podsyp pod základové konstrukce se zhutněním z drobného kameniva frakce 0 až 4 mm</t>
  </si>
  <si>
    <t>1536444450</t>
  </si>
  <si>
    <t>Poznámka k položce:
Podsyp pod základovou patkou v tl. 100 mm</t>
  </si>
  <si>
    <t>8*(0,4*0,4*0,1)</t>
  </si>
  <si>
    <t>275311126</t>
  </si>
  <si>
    <t>Základové patky a bloky z betonu prostého C 20/25</t>
  </si>
  <si>
    <t>-456405057</t>
  </si>
  <si>
    <t>8*(0,4*0,4*0,75)</t>
  </si>
  <si>
    <t>275354111</t>
  </si>
  <si>
    <t>Bednění základových patek - zřízení</t>
  </si>
  <si>
    <t>-1231820944</t>
  </si>
  <si>
    <t>0,4*0,75*4*8</t>
  </si>
  <si>
    <t>275354211</t>
  </si>
  <si>
    <t>Bednění základových patek - odstranění</t>
  </si>
  <si>
    <t>2013459595</t>
  </si>
  <si>
    <t>646171999R</t>
  </si>
  <si>
    <t>Montáž nosné hliníkové konstrukce pro lamelový systém</t>
  </si>
  <si>
    <t>1577276784</t>
  </si>
  <si>
    <t>Poznámka k položce:
necenit, bude realizováno samostatnou stavbou v další etapě</t>
  </si>
  <si>
    <t>590R1</t>
  </si>
  <si>
    <t xml:space="preserve">Nosná hliníková konstrukce pro lamelový systém vč. kotvících prvků  a dopravy</t>
  </si>
  <si>
    <t>1080401091</t>
  </si>
  <si>
    <t>646171998R</t>
  </si>
  <si>
    <t>Montážsystému otočných lamel s integrovaným okapovým systémem</t>
  </si>
  <si>
    <t>1964693045</t>
  </si>
  <si>
    <t>590R2</t>
  </si>
  <si>
    <t>Systém otočných lamel s integrovaným okapovým systémem, vč. lamel, motorů, okapů a odvodnění</t>
  </si>
  <si>
    <t>-184300156</t>
  </si>
  <si>
    <t>Přesun hmot tonážní pro zámečnické konstrukce v objektech v do 6 m</t>
  </si>
  <si>
    <t>-545165491</t>
  </si>
  <si>
    <t>998767194</t>
  </si>
  <si>
    <t>Příplatek k přesunu hmot tonážní 767 za zvětšený přesun do 1000 m</t>
  </si>
  <si>
    <t>-763382687</t>
  </si>
  <si>
    <t>460531111</t>
  </si>
  <si>
    <t>Osazení kabelové komory z dílu HDPE plochy do 1 m2 hl do 0,5 m pro běžné zatížení</t>
  </si>
  <si>
    <t>-1789703832</t>
  </si>
  <si>
    <t>Poznámka k položce:
Instalační bedna pro elektroinstalaci</t>
  </si>
  <si>
    <t>34573351R</t>
  </si>
  <si>
    <t>komora kabelová vodotěsná 400 x 300 x 170mm s víkem</t>
  </si>
  <si>
    <t>-972272839</t>
  </si>
  <si>
    <t>SO 904 - Fontána</t>
  </si>
  <si>
    <t>M21 - Elektromontáž, řízení, osvětlení</t>
  </si>
  <si>
    <t>M35 - Montáž čerpadel, kompresorů</t>
  </si>
  <si>
    <t>M99 - Ostatní dodávky a práce "M"</t>
  </si>
  <si>
    <t>Pol74</t>
  </si>
  <si>
    <t>Hloubení rýh š.do 200 cm hor.3 do 100 m3,STROJNĚ</t>
  </si>
  <si>
    <t>Poznámka k položce:
rozvody:39,0*0,7*0,5+73*0,5*0,5</t>
  </si>
  <si>
    <t>Pol75</t>
  </si>
  <si>
    <t>Příplatek za lepivost - hloubení rýh 200cm v hor.3</t>
  </si>
  <si>
    <t>31,9*0,5 'Přepočtené koeficientem množství</t>
  </si>
  <si>
    <t>Pol76</t>
  </si>
  <si>
    <t>Lože pod potrubí s dodáním písku frakce 0 - 4 mm</t>
  </si>
  <si>
    <t>Poznámka k položce:
rozvody:39,0*0,7*0,1+73*0,5*0,1</t>
  </si>
  <si>
    <t>Pol78</t>
  </si>
  <si>
    <t>Obsyp potrubí bez prohození sypaniny s dodáním písku frakce 0 - 4 mm</t>
  </si>
  <si>
    <t>Poznámka k položce:
rozvody:39,0*0,7*0,15+73*0,5*0,15</t>
  </si>
  <si>
    <t>Pol79</t>
  </si>
  <si>
    <t>Zásyp jam, rýh, šachet se zhutněním</t>
  </si>
  <si>
    <t>Poznámka k položce:
rozvody:39,0*0,7*0,25+73*0,5*0,25</t>
  </si>
  <si>
    <t>Pol80</t>
  </si>
  <si>
    <t>Nakládání výkopku z hor.1-4 v množství nad 100 m3 viz pol. Vodorovné přemístění výkopku</t>
  </si>
  <si>
    <t>Pol81</t>
  </si>
  <si>
    <t>Vodorovné přemístění výkopku z hor.1-4 do 5km</t>
  </si>
  <si>
    <t>Pol82</t>
  </si>
  <si>
    <t>Pol83</t>
  </si>
  <si>
    <t>Pol84</t>
  </si>
  <si>
    <t>Výstražná folie š 300 mm</t>
  </si>
  <si>
    <t>bm</t>
  </si>
  <si>
    <t>Pol85</t>
  </si>
  <si>
    <t>Beton základových desek prostý C12/15</t>
  </si>
  <si>
    <t>Poznámka k položce:
podkladní beton žlaby:(3,4+4,3+5,2+3,4)*0,5*0,1; podkladní beton odtokové armatury:(7,1+8,0+8,9+7,1)*0,5*0,1; obetonování žlaby:(3,4+4,3+5,2+3,4)*0,5*0,35; obetonování odtokové armatury:(7,1+8,0+8,9+7,1)*0,5*0,35; krycí deska potrubí:110*0,6*0,1</t>
  </si>
  <si>
    <t>Elektromontáž, řízení, osvětlení</t>
  </si>
  <si>
    <t>00001</t>
  </si>
  <si>
    <t>Podružný elektrorozvaděč technologie RM1 v provedení jako sestava plastových rozvodnic na omítku, krytí IP55</t>
  </si>
  <si>
    <t>MF2222712</t>
  </si>
  <si>
    <t>Fr.menic 1,5kW, Uvst=3x400V, Uvýst=3x400V, IP20, fr=0,2-400Hz</t>
  </si>
  <si>
    <t>00002</t>
  </si>
  <si>
    <t>Jednoduchá ovládací jednotka pro měnič</t>
  </si>
  <si>
    <t>MF22288</t>
  </si>
  <si>
    <t>Odrušovací filtr pro frekvenční měniče do výkonu 15 kW</t>
  </si>
  <si>
    <t>FX3U-32MR/ES</t>
  </si>
  <si>
    <t>Řídící systém, napájení 230V, 16xDI, 16xDO relé 2A</t>
  </si>
  <si>
    <t>SW1</t>
  </si>
  <si>
    <t>Aplikační sw PLC</t>
  </si>
  <si>
    <t>kompl</t>
  </si>
  <si>
    <t>00003</t>
  </si>
  <si>
    <t>Oživení systému, naprogramování, provozní zkouška</t>
  </si>
  <si>
    <t>00004</t>
  </si>
  <si>
    <t>Rozváděč pro odrušovací filtr označený RF1, v provedení jako plastová rozvodnice GW44211 na omítku s rozměry 380x460x180 mm, krytí IP56, bez ceny filtru</t>
  </si>
  <si>
    <t>00005</t>
  </si>
  <si>
    <t>Rozváděč pro frekvenční měniče označené RFM1 v provedení jako oceloplechová rozvodnice na omítku krytí IP65,</t>
  </si>
  <si>
    <t>00006</t>
  </si>
  <si>
    <t>Nucené odvětrání strojovny odtahovým ventilátorem</t>
  </si>
  <si>
    <t>00007</t>
  </si>
  <si>
    <t>Stropní svítidlo strojovny 100W s krycím sklem, IP44, 230V</t>
  </si>
  <si>
    <t>00008</t>
  </si>
  <si>
    <t>Drobný elektroinstalační materiál</t>
  </si>
  <si>
    <t>00009</t>
  </si>
  <si>
    <t>Elektroinstalační práce</t>
  </si>
  <si>
    <t>00010</t>
  </si>
  <si>
    <t>Revizní zpráva M21 Elektromontáž, řízení, osvětlení</t>
  </si>
  <si>
    <t>M35</t>
  </si>
  <si>
    <t>Montáž čerpadel, kompresorů</t>
  </si>
  <si>
    <t>315111114</t>
  </si>
  <si>
    <t>Montáž technologie</t>
  </si>
  <si>
    <t>03511234</t>
  </si>
  <si>
    <t>Tlakové zkoušky</t>
  </si>
  <si>
    <t>hod.</t>
  </si>
  <si>
    <t>03511235</t>
  </si>
  <si>
    <t>Uvedení do provozu</t>
  </si>
  <si>
    <t>03511236</t>
  </si>
  <si>
    <t>Zaškolení obsluhy M35 Montáž čerpadel, kompresorů</t>
  </si>
  <si>
    <t>M99</t>
  </si>
  <si>
    <t>Ostatní dodávky a práce "M"</t>
  </si>
  <si>
    <t>3511238</t>
  </si>
  <si>
    <t>Návod na obsluhu a údržbu</t>
  </si>
  <si>
    <t>3519999</t>
  </si>
  <si>
    <t>Vedlejší náklady</t>
  </si>
  <si>
    <t>3511240</t>
  </si>
  <si>
    <t>Autorsko dodavatelský dozor</t>
  </si>
  <si>
    <t>3511241</t>
  </si>
  <si>
    <t>50969</t>
  </si>
  <si>
    <t>Mosazná pramínková tryska s kloubem, Ř ústí 14mm, připojení G1"</t>
  </si>
  <si>
    <t>Art.1700</t>
  </si>
  <si>
    <t>Mosazné šoupě G1"</t>
  </si>
  <si>
    <t>EKO 700 B</t>
  </si>
  <si>
    <t>Kompozitní poklop 600x600mm, třída zatížení B125, vč. těsnění a uzamykání</t>
  </si>
  <si>
    <t>atyp.plast 01</t>
  </si>
  <si>
    <t xml:space="preserve">PP jednoplášťová dvouvstupová strojovna technologie, vnitřní rozměry 3,5x2,3x2,0m,  2x vstupní komínek 600x600mm, PP integrovaná retenční nádrž se staticky zajištěnou příčkou, rozměry 1,2x2,3x2,0mm, objem 5,52m3 vč. těsněných prostupů, hliníkového žebříku</t>
  </si>
  <si>
    <t>atyp.plast 02</t>
  </si>
  <si>
    <t>PP zachycovač nečistot s nerezovým sítem</t>
  </si>
  <si>
    <t>atyp.plast 03</t>
  </si>
  <si>
    <t>PP podstavec čerpadla</t>
  </si>
  <si>
    <t>atyp.plast 04</t>
  </si>
  <si>
    <t>PP svařovaná záchytná vana chemikálií pro 2 kanystry</t>
  </si>
  <si>
    <t>atyp.plast/nerez 01</t>
  </si>
  <si>
    <t>PP šachtička odvětrání s nerezovou krycí mřížkou</t>
  </si>
  <si>
    <t>atyp.nerez R01</t>
  </si>
  <si>
    <t xml:space="preserve">Nerezový žlab trysek OKRUH A, šířka 220mm, výška 250mm, délka 3000mm, 2x gravitační  odtok DN100, 4x tlakový přívod G1", nerezová odnímatelná krycí mřížka, vč. kotvení</t>
  </si>
  <si>
    <t>atyp.nerez R02</t>
  </si>
  <si>
    <t xml:space="preserve">Nerezový žlab trysek OKRUH B, šířka 220mm, výška 250mm, délka 3900mm, 2x gravitační  odtok DN100, 5x tlakový přívod G1", nerezová odnímatelná krycí mřížka, vč. kotvení</t>
  </si>
  <si>
    <t>atyp.nerez R03</t>
  </si>
  <si>
    <t xml:space="preserve">Nerezový žlab trysek OKRUH C, šířka 220mm, výška 250mm, délka 4800mm, 2xgravitační  odtok DN100, 6x tlakový přívod G1", nerezová odnímatelná krycí mřížka, vč. kotvení</t>
  </si>
  <si>
    <t>atyp.nerez R04</t>
  </si>
  <si>
    <t xml:space="preserve">Nerezový žlab trysek OKRUH D, šířka 220mm, výška 250mm, délka 3000mm, 2xgravitační  odtok DN100, 4x tlakový přívod G1", nerezová odnímatelná krycí mřížka, vč. kotvení</t>
  </si>
  <si>
    <t>atyp.nerez R05</t>
  </si>
  <si>
    <t>Nerezový odtokový štěrbinový žlab OKRUH A, šířka 150mm, výška 190mm, délka 6700mm, 2x gravitační odtok DN100, 2x nerezová revizní šachtička 200x100mm, vč. kotvení</t>
  </si>
  <si>
    <t>atyp.nerez R06</t>
  </si>
  <si>
    <t>Nerezový odtokový štěrbinový žlab OKRUH B, šířka 150mm, výška 190mm, délka 7600mm, 2x gravitační odtok DN100, 2x nerezová revizní šachtička 200x100mm, vč. kotvení</t>
  </si>
  <si>
    <t>atyp.nerez R07</t>
  </si>
  <si>
    <t>Nerezový odtokový štěrbinový žlab OKRUH C, šířka 150mm, výška 190mm, délka 8500mm, 2x gravitační odtok DN100, 2x nerezová revizní šachtička 200x100mm, vč. kotvení</t>
  </si>
  <si>
    <t>atyp.nerez R08</t>
  </si>
  <si>
    <t>Nerezový odtokový štěrbinový žlab OKRUH D, šířka 150mm, výška 190mm, délka 6700mm, 2x gravitační odtok DN100, 2x nerezová revizní šachtička 200x100mm, vč. kotvení</t>
  </si>
  <si>
    <t>570521</t>
  </si>
  <si>
    <t xml:space="preserve">Odstředivé plastové čerpadlo OKRUHU A s integrovaným zachycovačem nečistot,  připojení DN50/DN40, výkon 0,75kW; Q=19m3/h při 8mvs, 400V</t>
  </si>
  <si>
    <t>570621</t>
  </si>
  <si>
    <t>Odstředivé plastové čerpadlo OKRUHU B s integrovaným zachycovačem nečistot, připojení DN50/DN40, výkon 1,00kW; Q=20m3/h při 8mvs, 400V</t>
  </si>
  <si>
    <t>570241</t>
  </si>
  <si>
    <t>Odstředivé plastové čerpadlo OKRUHU C s integrovaným zachycovačem nečistot, připojení DN65/DN65, výkon 1,30kW; Q=22m3/h při 10mvs, 400V</t>
  </si>
  <si>
    <t>570521.1</t>
  </si>
  <si>
    <t>Odstředivé plastové čerpadlo OKRUHU D s integrovaným zachycovačem nečistot, připojení DN50/DN40, výkon 0,75kW; Q=19m3/h při 8mvs, 400V</t>
  </si>
  <si>
    <t>570418</t>
  </si>
  <si>
    <t>Odstředivé plastové čerpadlo filtrace s integrovaným zachycovačem nečistot, připojení DN50/DN40, výkon 0,45 kW; Q=12m3/h při 8 mvs, 230V</t>
  </si>
  <si>
    <t>15782</t>
  </si>
  <si>
    <t>Pískový plastový filtr s bočním připojením 11/2", vnitřní průměr D500, průtok 9m3/h</t>
  </si>
  <si>
    <t>00596</t>
  </si>
  <si>
    <t>Filtrační písek 0,6-1 mm</t>
  </si>
  <si>
    <t>32581</t>
  </si>
  <si>
    <t>Automatický ovládací 6-ti cestný ventil s bočním připojením na filtr, připojení 11/2"</t>
  </si>
  <si>
    <t>1214</t>
  </si>
  <si>
    <t>Automatická dávkovací stanice- měření a udržování pH a koncentrace chloru</t>
  </si>
  <si>
    <t>12130</t>
  </si>
  <si>
    <t>Kanystr s korektorem pH, 20l</t>
  </si>
  <si>
    <t>12075</t>
  </si>
  <si>
    <t>Kanystr s chlornanem sodným, 20l</t>
  </si>
  <si>
    <t>DOC3GT</t>
  </si>
  <si>
    <t>Ponorné kalové čerpadlo, nerezové, výkon 0,25kW, Q=6m3/h při 3,7mvs, 230V</t>
  </si>
  <si>
    <t>WGME-240</t>
  </si>
  <si>
    <t>Jednoduchý změkčovací filtr s objemovým řízením s kapacitou 240°dHxm3, vč. nádoby na sůl</t>
  </si>
  <si>
    <t>SD-1</t>
  </si>
  <si>
    <t>Sestava dopouštění včetně By-passu - 1"</t>
  </si>
  <si>
    <t>EVPI 2020</t>
  </si>
  <si>
    <t>Elektromagnetický ventil 1", 230V</t>
  </si>
  <si>
    <t>RA109P421</t>
  </si>
  <si>
    <t>Kartušový filtr G 1 včetně filtrační vložky 50 mic</t>
  </si>
  <si>
    <t>02718</t>
  </si>
  <si>
    <t>Tr PVC D200,dl.5m,PN10</t>
  </si>
  <si>
    <t>02713</t>
  </si>
  <si>
    <t>Tr PVC D110,dl.6m,PN 10</t>
  </si>
  <si>
    <t>02712</t>
  </si>
  <si>
    <t>Tr PVC D 90,dl.6m, PN 10</t>
  </si>
  <si>
    <t>02711</t>
  </si>
  <si>
    <t>Tr PVC D 75,dl.6m, PN 10</t>
  </si>
  <si>
    <t>02710</t>
  </si>
  <si>
    <t>Tr PVC D 63,dl.5m, PN 10</t>
  </si>
  <si>
    <t>02709</t>
  </si>
  <si>
    <t>Tr PVC D 50,dl.5m, PN 10</t>
  </si>
  <si>
    <t>02724</t>
  </si>
  <si>
    <t>Tr PVC D 32,dl.5m,PN 10</t>
  </si>
  <si>
    <t>0560090</t>
  </si>
  <si>
    <t>Kohout kulový D 90 PVC</t>
  </si>
  <si>
    <t>0560075</t>
  </si>
  <si>
    <t>Kohout kulový D 75 PVC</t>
  </si>
  <si>
    <t>0560063</t>
  </si>
  <si>
    <t>Kohout kulový D 63 PVC</t>
  </si>
  <si>
    <t>0560050</t>
  </si>
  <si>
    <t>Kohout kulový D 50 PVC</t>
  </si>
  <si>
    <t>0567075</t>
  </si>
  <si>
    <t>Ventil zpětný D 75 PVC</t>
  </si>
  <si>
    <t>0567063</t>
  </si>
  <si>
    <t>Ventil zpětný D 63 PVC</t>
  </si>
  <si>
    <t>0567050</t>
  </si>
  <si>
    <t>Ventil zpětný D 50 PVC</t>
  </si>
  <si>
    <t>0501075</t>
  </si>
  <si>
    <t>Koleno D 75 PVC 90° lep</t>
  </si>
  <si>
    <t>0502075</t>
  </si>
  <si>
    <t>Koleno D 75 PVC 45° lep</t>
  </si>
  <si>
    <t>PV01063AP</t>
  </si>
  <si>
    <t>Koleno D 63/90° PN 16 PVC</t>
  </si>
  <si>
    <t>PV02063AP</t>
  </si>
  <si>
    <t>Koleno D 63/45° PN16 PVC</t>
  </si>
  <si>
    <t>PV01050AP</t>
  </si>
  <si>
    <t>Koleno D 50/90° PVC PN16</t>
  </si>
  <si>
    <t>PV02050AP</t>
  </si>
  <si>
    <t>Koleno D 50/45° PN 16, PVC</t>
  </si>
  <si>
    <t>0503200</t>
  </si>
  <si>
    <t>T-kus D200 PVC lepení</t>
  </si>
  <si>
    <t>0503075</t>
  </si>
  <si>
    <t>T-kus D 75 PVC lepení</t>
  </si>
  <si>
    <t>7503063</t>
  </si>
  <si>
    <t>T-kus D 63 PVC,PN10 lep</t>
  </si>
  <si>
    <t>PV03050AP</t>
  </si>
  <si>
    <t>T-kus D 50 PVC PN 16</t>
  </si>
  <si>
    <t>0505832</t>
  </si>
  <si>
    <t>Nátrubek D 32x1"int.kov</t>
  </si>
  <si>
    <t>0551475</t>
  </si>
  <si>
    <t>Šroubení D 75x21/2"ext.</t>
  </si>
  <si>
    <t>0551463</t>
  </si>
  <si>
    <t>Šroubení D 63x2"ext.PVC</t>
  </si>
  <si>
    <t>0551250</t>
  </si>
  <si>
    <t>Šroubení D 50x6/4"ex.těsn</t>
  </si>
  <si>
    <t>0506200</t>
  </si>
  <si>
    <t>Redukce kr.D200x160 PVC</t>
  </si>
  <si>
    <t>0506162</t>
  </si>
  <si>
    <t>Redukce kr.D160x110 PVC</t>
  </si>
  <si>
    <t>0506110</t>
  </si>
  <si>
    <t>Redukce kr.D110x90 PVC</t>
  </si>
  <si>
    <t>0506111</t>
  </si>
  <si>
    <t>Redukce kr.D110x75 PVC</t>
  </si>
  <si>
    <t>0506091</t>
  </si>
  <si>
    <t>Redukce kr.D 90x63 PVC</t>
  </si>
  <si>
    <t>0506076</t>
  </si>
  <si>
    <t>Redukce kr.D 75x50 PVC</t>
  </si>
  <si>
    <t>0506063</t>
  </si>
  <si>
    <t>Redukce kr.D 63x50 PVC</t>
  </si>
  <si>
    <t>0506075</t>
  </si>
  <si>
    <t>Redukce kr.D 75x63 PVC</t>
  </si>
  <si>
    <t>0506065</t>
  </si>
  <si>
    <t>Redukce kr.D 63x32 PVC</t>
  </si>
  <si>
    <t>0580110</t>
  </si>
  <si>
    <t>Klapka uzavírací D110 PVC</t>
  </si>
  <si>
    <t>0581110RA</t>
  </si>
  <si>
    <t>Sada přírub D110 ke kla</t>
  </si>
  <si>
    <t>150/1</t>
  </si>
  <si>
    <t>Kanalizační trubky SN4 DN 150 1m</t>
  </si>
  <si>
    <t>100/1</t>
  </si>
  <si>
    <t>Kanalizační trubky SN4 DN 100 1m</t>
  </si>
  <si>
    <t>HT150/250</t>
  </si>
  <si>
    <t xml:space="preserve">Trubka PP HT   DN 150 250m</t>
  </si>
  <si>
    <t>HT100/1000</t>
  </si>
  <si>
    <t xml:space="preserve">Trubka PP HT   DN 100 1000m</t>
  </si>
  <si>
    <t>HT100/250</t>
  </si>
  <si>
    <t xml:space="preserve">Trubka PP HT   DN 100 250m</t>
  </si>
  <si>
    <t>KGB150/87</t>
  </si>
  <si>
    <t>Koleno DN 150 87°</t>
  </si>
  <si>
    <t>KGB150/45</t>
  </si>
  <si>
    <t>Koleno DN 150 45°</t>
  </si>
  <si>
    <t>KGB100/87</t>
  </si>
  <si>
    <t>Koleno DN 100 87°</t>
  </si>
  <si>
    <t>KGB100/45</t>
  </si>
  <si>
    <t>Koleno DN 100 45°</t>
  </si>
  <si>
    <t>KGEA150/100/45</t>
  </si>
  <si>
    <t>Jednoduchá odbočka 45° DN 150 DN 100</t>
  </si>
  <si>
    <t>KGEA100/100/45</t>
  </si>
  <si>
    <t>Jednoduchá odbočka 45° DN 100 DN 100</t>
  </si>
  <si>
    <t>KGR150/100</t>
  </si>
  <si>
    <t>Redukce DN 150 DN 100</t>
  </si>
  <si>
    <t>HTB150/87</t>
  </si>
  <si>
    <t>Koleno PP HT DN 150 87°</t>
  </si>
  <si>
    <t>HTB100/87</t>
  </si>
  <si>
    <t>Koleno PP HT DN 100 87°</t>
  </si>
  <si>
    <t>238</t>
  </si>
  <si>
    <t>HTEA150/150/87</t>
  </si>
  <si>
    <t xml:space="preserve">Jednoduchá odbočka PP HT  87° DN 150 DN 150</t>
  </si>
  <si>
    <t>240</t>
  </si>
  <si>
    <t>HTEA100/50/87</t>
  </si>
  <si>
    <t xml:space="preserve">Jednoduchá odbočka PP HT  87° DN 100 DN 50</t>
  </si>
  <si>
    <t>242</t>
  </si>
  <si>
    <t>HTR150/100</t>
  </si>
  <si>
    <t>Redukce PP HT DN 150 DN 100</t>
  </si>
  <si>
    <t>244</t>
  </si>
  <si>
    <t>0590300</t>
  </si>
  <si>
    <t>Čistič PVC</t>
  </si>
  <si>
    <t>246</t>
  </si>
  <si>
    <t>900102</t>
  </si>
  <si>
    <t>Teflonová páska</t>
  </si>
  <si>
    <t>248</t>
  </si>
  <si>
    <t>0590101</t>
  </si>
  <si>
    <t>Lepidlo PVC-U</t>
  </si>
  <si>
    <t>250</t>
  </si>
  <si>
    <t>KM pozink. plast</t>
  </si>
  <si>
    <t>Kotvící materiál, úchyty M99 Ostatní dodávky a práce "M"</t>
  </si>
  <si>
    <t>252</t>
  </si>
  <si>
    <t>SO 904_1 - Stavební část</t>
  </si>
  <si>
    <t>121112011</t>
  </si>
  <si>
    <t>Sejmutí ornice tl vrstvy do 150 mm ručně s odhozením do 3 m bez vodorovného přemístění</t>
  </si>
  <si>
    <t>557966601</t>
  </si>
  <si>
    <t>5,7*0,30*0,15</t>
  </si>
  <si>
    <t>VÝKOP PRO NÁDRŽ, ODEČTENO -0,10 PŘÍPRAVA ÚZEMÍ</t>
  </si>
  <si>
    <t>5,7*4,5*2,78</t>
  </si>
  <si>
    <t>71,307</t>
  </si>
  <si>
    <t>71,307*0,5 'Přepočtené koeficientem množství</t>
  </si>
  <si>
    <t>56,712</t>
  </si>
  <si>
    <t>614946165</t>
  </si>
  <si>
    <t>Poznámka k položce:
Na pozemek města</t>
  </si>
  <si>
    <t>VÝKOP*ZÁSYP ZEMINOU</t>
  </si>
  <si>
    <t>71,307-34,32</t>
  </si>
  <si>
    <t>36,987*1,9</t>
  </si>
  <si>
    <t>zásyp vykopanou zeminou, ( výkop-bet. deska-pískové lóže-nádrž s obetonováním)</t>
  </si>
  <si>
    <t>71,30-1,49-1,49-34</t>
  </si>
  <si>
    <t>-366410812</t>
  </si>
  <si>
    <t>(viz. 451573111)</t>
  </si>
  <si>
    <t>1,49*1,76</t>
  </si>
  <si>
    <t>5,70*0,3</t>
  </si>
  <si>
    <t>44797613</t>
  </si>
  <si>
    <t>obetonování nádrže</t>
  </si>
  <si>
    <t>(0,2*4,3*3,10)*2</t>
  </si>
  <si>
    <t>(3,10*2,7*0,4)*2</t>
  </si>
  <si>
    <t>(4,3*2,7*0,4)*2</t>
  </si>
  <si>
    <t>380356211</t>
  </si>
  <si>
    <t>Bednění kompletních konstrukcí ČOV, nádrží nebo vodojemů omítaných ploch rovinných zřízení</t>
  </si>
  <si>
    <t>484047284</t>
  </si>
  <si>
    <t xml:space="preserve">Bednění pro obetonování  nádrže</t>
  </si>
  <si>
    <t>((5,7*2,78)*2)*2</t>
  </si>
  <si>
    <t>((4,5*2,78)*2)*2</t>
  </si>
  <si>
    <t>380356212</t>
  </si>
  <si>
    <t>Bednění kompletních konstrukcí ČOV, nádrží nebo vodojemů omítaných ploch rovinných odstranění</t>
  </si>
  <si>
    <t>-769816933</t>
  </si>
  <si>
    <t>(viz. pol. 380356211)</t>
  </si>
  <si>
    <t>113,42</t>
  </si>
  <si>
    <t>betonová deska po šachtu t. 100mm</t>
  </si>
  <si>
    <t>4,5*3,3*0,1</t>
  </si>
  <si>
    <t>- lože pod betonovou desku</t>
  </si>
  <si>
    <t>4,5*3,30*0,1</t>
  </si>
  <si>
    <t xml:space="preserve">Montáž a realizace plastové  nádrže</t>
  </si>
  <si>
    <t>Poznámka k položce:
vč. montáže a osazení nádrže, vylití betonu na obetonování</t>
  </si>
  <si>
    <t>Hloubení</t>
  </si>
  <si>
    <t>Hloubení pro základové patky</t>
  </si>
  <si>
    <t>29,994</t>
  </si>
  <si>
    <t>Zásyp</t>
  </si>
  <si>
    <t>Zpětný zásyp kolem základu</t>
  </si>
  <si>
    <t>16,107</t>
  </si>
  <si>
    <t>SO 905 - Mobiliář</t>
  </si>
  <si>
    <t>1752954551</t>
  </si>
  <si>
    <t xml:space="preserve">Poznámka k souboru cen:_x000d_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</si>
  <si>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"Základ - lavička M1" 6*(4*0,12*0,12*3,14*0,3)</t>
  </si>
  <si>
    <t>"Základ - lavička M2" 14*(4*0,12*0,12*3,14*0,3)</t>
  </si>
  <si>
    <t>"Základ odpadkový koš M3a" 7*(0,175*0,175*3,14*0,4)</t>
  </si>
  <si>
    <t>"Základ odpadkový koš M3b" 4*(0,85*0,35*0,4+0,4*0,4/2*2*(1,25+0,75))</t>
  </si>
  <si>
    <t>"Základ pro odpadkové koš M4" 3*(0,175*0,175*3,14*0,4)</t>
  </si>
  <si>
    <t>"Základ pro stojan na kola" 19*(0,87*0,35*0,3+0,3*0,3/2*2*(1,17+0,65))</t>
  </si>
  <si>
    <t xml:space="preserve">"Základ pro mříž ke stromům" 9*(1,4*1,4*0,3+0,3*0,3/2*4*1,7) </t>
  </si>
  <si>
    <t>"Základ pro plakátovací plochu M7a" 1*(1*1*0,55+0,55*0,55/2*4*1,55)</t>
  </si>
  <si>
    <t>"Základ pro plakátovací plochu M7b" 2*(1*1*0,55+0,55*0,55/2*4*1,55)</t>
  </si>
  <si>
    <t>"Základ pro směrovník" 2*(0,75*0,75*0,7+0,6*0,6/2*1,3*4)</t>
  </si>
  <si>
    <t>"Základ pro info panel" 6*(1,1*0,75*0,5+0,5*0,5/2*2*(1,6+1,25))</t>
  </si>
  <si>
    <t>1665517521</t>
  </si>
  <si>
    <t>1708286698</t>
  </si>
  <si>
    <t>Hloubení-Zásyp</t>
  </si>
  <si>
    <t>1587920011</t>
  </si>
  <si>
    <t>(Hloubení-Zásyp)*2,2</t>
  </si>
  <si>
    <t>-1900479562</t>
  </si>
  <si>
    <t>"Zpětný zásyp odpdkový koš M3b" 4*(0,4*0,4/2*2*(1,25+0,75))</t>
  </si>
  <si>
    <t>"Zpětný zásyo stojan na kola" 19*(0,3*0,3/2*2*(1,17+0,65))</t>
  </si>
  <si>
    <t>"Zpětný zásyp mříže kolem strumů" 9*(0,3*0,3/2*4*1,7)</t>
  </si>
  <si>
    <t>"Zpětný zásyp plakátovací plocha M7a" 1*(0,55*0,55/2*4*1,55)</t>
  </si>
  <si>
    <t>"Zpětný zásyp plakátovací plocha M7b" 2*(0,55*0,55/2*4*1,55)</t>
  </si>
  <si>
    <t>"Zpětný zásyp směrovníku" 2*(0,6*0,6/2*4*1,3)</t>
  </si>
  <si>
    <t>"Zpětný zásyp Info panel" 6*(0,5*0,5/2*2*(1,6+1,25))</t>
  </si>
  <si>
    <t>1676158974</t>
  </si>
  <si>
    <t>"Základ - lavička M1" 6*(4*0,12*0,12*3,14*0,1)</t>
  </si>
  <si>
    <t>"Základ - lavička M2" 14*(4*0,12*0,12*3,14*0,1)</t>
  </si>
  <si>
    <t>"Základ odpadkový koš M3a" 7*(0,175*0,175*3,14*0,1)</t>
  </si>
  <si>
    <t>"Základ odpadkový koš M3b" 4*(0,85*0,35*0,1)</t>
  </si>
  <si>
    <t>"Základ pro odpadkové koš M4" 3*(0,175*0,175*3,14*0,1)</t>
  </si>
  <si>
    <t>"Základ pro stojan na kola" 19*(0,87*0,35*0,1)</t>
  </si>
  <si>
    <t>"Základ pro mříž ke stromům" 9*(1,4*1,4*0,1)</t>
  </si>
  <si>
    <t>"Základ pro plakátovací plochu M7a" 1*(1*1*0,1)</t>
  </si>
  <si>
    <t>"Základ pro plakátovací plochu M7b" 2*(1*1*0,1)</t>
  </si>
  <si>
    <t>"Základ pro směrovník" 2*(0,75*0,75*0,1)</t>
  </si>
  <si>
    <t>"Základ pro info panel" 6*(1,1*0,75*0,1)</t>
  </si>
  <si>
    <t>-721795086</t>
  </si>
  <si>
    <t>"Základ - lavička M1" 6*(4*0,12*0,12*3,14*0,2)</t>
  </si>
  <si>
    <t>"Základ - lavička M2" 14*(4*0,12*0,12*3,14*0,2)</t>
  </si>
  <si>
    <t>"Základ odpadkový koš M3a" 7*(0,175*0,175*3,14*0,3)</t>
  </si>
  <si>
    <t>"Základ odpadkový koš M3b" 4*(0,85*0,35*0,3)</t>
  </si>
  <si>
    <t>"Základ pro odpadkové koš M4" 3*(0,175*0,175*3,14*0,3)</t>
  </si>
  <si>
    <t>"Základ pro stojan na kola" 19*(0,87*0,35*0,2)</t>
  </si>
  <si>
    <t>"Základ pro mříž ke stromům" 9*(1,4*1,4*0,2)</t>
  </si>
  <si>
    <t>"Základ pro plakátovací plochu M7a" 1*(1*1*0,45)</t>
  </si>
  <si>
    <t>"Základ pro plakátovací plochu M7b" 2*(1*1*0,45)</t>
  </si>
  <si>
    <t>"Základ pro směrovník" 2*(0,75*0,75*0,6)</t>
  </si>
  <si>
    <t>"Základ pro info panel" 6*(1,1*0,75*0,4)</t>
  </si>
  <si>
    <t>132228703</t>
  </si>
  <si>
    <t>"Základ odpadkový koš M3b" 4*((0,85+0,35)*2*0,3)</t>
  </si>
  <si>
    <t>"Základ pro stojan na kola" 19*((0,87+0,35)*2*0,2)</t>
  </si>
  <si>
    <t>"Základ pro mříž ke stromům" 9*((1,4*4+1,1*4)*0,2)</t>
  </si>
  <si>
    <t>"Základ pro plakátovací plochu M7a" 1*(1*4*0,45)</t>
  </si>
  <si>
    <t>"Základ pro plakátovací plochu M7b" 2*(1*4*0,45)</t>
  </si>
  <si>
    <t>"Základ pro směrovník" 2*(0,75*4*0,6)</t>
  </si>
  <si>
    <t>"Základ pro info panel" 6*((1,1+0,75)*2*0,4)</t>
  </si>
  <si>
    <t>429039372</t>
  </si>
  <si>
    <t>914511112R</t>
  </si>
  <si>
    <t>Montáž sloupku informačního nosiče</t>
  </si>
  <si>
    <t>-2065282623</t>
  </si>
  <si>
    <t>Poznámka k položce:
vč. kotvení pomocí závitových tyčí a chemické malty</t>
  </si>
  <si>
    <t>40445235R</t>
  </si>
  <si>
    <t>ocelový zinkovaný sloupek</t>
  </si>
  <si>
    <t>48813328</t>
  </si>
  <si>
    <t>40445418R</t>
  </si>
  <si>
    <t>značka celohliníková nereflexní vč.popisu</t>
  </si>
  <si>
    <t>1415661285</t>
  </si>
  <si>
    <t>919791013</t>
  </si>
  <si>
    <t>Montáž ochrany stromů v komunikaci s vnitřní výplní a zabetonovaným rámem plochy přes 1 m2</t>
  </si>
  <si>
    <t>-1808835594</t>
  </si>
  <si>
    <t xml:space="preserve">Poznámka k souboru cen:_x000d_
1. V cenách nejsou započteny náklady na: a) dodávku hlavních materiálů, tyto se oceňují ve specifikaci, b) provedení podkladu, který se oceňuje cenami souboru cen 451 51..Podklad nebo lože pod dlažbu v části A01 tohoto katalogu, c) doplnění zeminy, která se oceňuje cenami souboru cen 1823031.. Doplnění zeminy nebo substrátu katalogem 823-1 Plochy a úprava území. d) vybourání původní komunikace, která se oceňuje částí B01 tohoto katalogu. </t>
  </si>
  <si>
    <t>Poznámka k položce:
- včetně materiálu komplet pro provedení uložení/ukotvení rámu mříže</t>
  </si>
  <si>
    <t>74910194R</t>
  </si>
  <si>
    <t xml:space="preserve">mříže ke stromům vč. rámu  /120 x 120/  cm</t>
  </si>
  <si>
    <t>1230007035</t>
  </si>
  <si>
    <t>936001002</t>
  </si>
  <si>
    <t>Montáž prvků městské a zahradní architektury hmotnosti do 1,5 t</t>
  </si>
  <si>
    <t>446511829</t>
  </si>
  <si>
    <t xml:space="preserve">Poznámka k souboru cen:_x000d_
1. V cenách nejsou započteny náklady na dodání architektonických prvků, tyto se ocení ve specifikaci. </t>
  </si>
  <si>
    <t>74910221R</t>
  </si>
  <si>
    <t>květináč celokovový, průměr 950mm, výška 980mm</t>
  </si>
  <si>
    <t>-2014953262</t>
  </si>
  <si>
    <t>" barva corten-červenohnědá (červený park)" 14</t>
  </si>
  <si>
    <t>74910221R1</t>
  </si>
  <si>
    <t>264800848</t>
  </si>
  <si>
    <t>"květináč barva RAL 1013 (bílý park)" 23</t>
  </si>
  <si>
    <t>74910221R2</t>
  </si>
  <si>
    <t>Květináč ze sklovláknitého betonu, čtvercového půdorysu, rozměry květináče 800x800x800/2</t>
  </si>
  <si>
    <t>379979855</t>
  </si>
  <si>
    <t>"před pergolou barva antracit" 4</t>
  </si>
  <si>
    <t>936104213</t>
  </si>
  <si>
    <t xml:space="preserve">Montáž odpadkového koše kotevními šrouby na  pevný podklad</t>
  </si>
  <si>
    <t>-1792544097</t>
  </si>
  <si>
    <t xml:space="preserve">Poznámka k souboru cen:_x000d_
1. V ceně-4211 jsou započteny i náklady na zemní práce. 2. V cenách -4212 a -4213 jsou započteny i náklady na upevňovací materiál. 3. V cenách nejsou započteny náklady na dodání odpadkového koše, tyto se oceňují ve specifikaci. </t>
  </si>
  <si>
    <t>74910133R</t>
  </si>
  <si>
    <t xml:space="preserve">koš odpadkový (ocel),  výška 110 cm, cca 51*29 cm</t>
  </si>
  <si>
    <t>717515871</t>
  </si>
  <si>
    <t>74910134R</t>
  </si>
  <si>
    <t xml:space="preserve">koš odpadkový trojitý (ocel),  výška 110 cm, cca 94*29 cm</t>
  </si>
  <si>
    <t>833350126</t>
  </si>
  <si>
    <t>74910129R</t>
  </si>
  <si>
    <t>Nosič sáčků na psí exkrementy</t>
  </si>
  <si>
    <t>-1696636265</t>
  </si>
  <si>
    <t>936124113R</t>
  </si>
  <si>
    <t>Montáž lavičky stabilní kotvené šrouby na pevný podklad</t>
  </si>
  <si>
    <t>-2124272377</t>
  </si>
  <si>
    <t>74910102R</t>
  </si>
  <si>
    <t xml:space="preserve">lavička z ohýbaného plechu bez opěradla (ukotvená) 200 x 42 x 44 cm  konstrukce - kov, sedák-dřevo</t>
  </si>
  <si>
    <t>-2085592461</t>
  </si>
  <si>
    <t>74910107R</t>
  </si>
  <si>
    <t xml:space="preserve">lavička s opěradlem a područkami (kotvená) cca180 x 70x 82 cm  konstrukce - kov, sedák - dřevo</t>
  </si>
  <si>
    <t>1542358576</t>
  </si>
  <si>
    <t>936174312R</t>
  </si>
  <si>
    <t xml:space="preserve">Montáž stojanu na kola  kotevními šrouby na pevný podklad</t>
  </si>
  <si>
    <t>-1378155705</t>
  </si>
  <si>
    <t xml:space="preserve">Poznámka k souboru cen:_x000d_
1. V cenách jsou započteny i náklady na upevňovací materiál. 2. V cenách nejsou započteny náklady na dodání stojanu, tyto se oceňují ve specifikaci. </t>
  </si>
  <si>
    <t>74910152R</t>
  </si>
  <si>
    <t xml:space="preserve">stojan na kola , rám cca 60x100cm </t>
  </si>
  <si>
    <t>-776386378</t>
  </si>
  <si>
    <t>936174319R</t>
  </si>
  <si>
    <t>Montáž stojanu pro reklamní či informační systém</t>
  </si>
  <si>
    <t>-1863822096</t>
  </si>
  <si>
    <t>749105498R</t>
  </si>
  <si>
    <t>elektronický informační panel komplet, cca190x23x200</t>
  </si>
  <si>
    <t>1783285056</t>
  </si>
  <si>
    <t>749105499R</t>
  </si>
  <si>
    <t>Válcová plakátovací plocha, osvětlená, cca průměr100x300cm</t>
  </si>
  <si>
    <t>-1245306588</t>
  </si>
  <si>
    <t>749105497R</t>
  </si>
  <si>
    <t>Válcová plakátovací plocha, cca průměr100x300cm</t>
  </si>
  <si>
    <t>-133372291</t>
  </si>
  <si>
    <t>953312125R</t>
  </si>
  <si>
    <t>Zateplení stěn květináče z extrudovaných polystyrénových desek tl 50 mm</t>
  </si>
  <si>
    <t>1446629457</t>
  </si>
  <si>
    <t>37*(1*0,7*4)</t>
  </si>
  <si>
    <t>28376417</t>
  </si>
  <si>
    <t>deska z polystyrénu XPS, hrana polodrážková a hladký povrch tl 50mm</t>
  </si>
  <si>
    <t>-297592869</t>
  </si>
  <si>
    <t>998231411</t>
  </si>
  <si>
    <t>Ruční přesun hmot pro sadovnické a krajinářské úpravy do100 m</t>
  </si>
  <si>
    <t>-1838771776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</si>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</sst>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color rgb="FF0000A8"/>
      <name val="Trebuchet MS"/>
    </font>
    <font>
      <sz val="8"/>
      <name val="Trebuchet MS"/>
      <family val="0"/>
      <charset val="238"/>
    </font>
    <font>
      <sz val="8"/>
      <color rgb="FFFAE682"/>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color rgb="FF000000"/>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9" fillId="0" borderId="0" applyNumberFormat="0" applyFill="0" applyBorder="0" applyAlignment="0" applyProtection="0"/>
  </cellStyleXfs>
  <cellXfs count="40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protection locked="0"/>
    </xf>
    <xf numFmtId="0" fontId="14" fillId="2" borderId="0" xfId="0" applyFont="1" applyFill="1" applyAlignment="1" applyProtection="1">
      <alignment horizontal="left" vertical="center"/>
    </xf>
    <xf numFmtId="0" fontId="5" fillId="2" borderId="0" xfId="0" applyFont="1" applyFill="1" applyAlignment="1" applyProtection="1">
      <alignment vertical="center"/>
    </xf>
    <xf numFmtId="0" fontId="15" fillId="2" borderId="0" xfId="0" applyFont="1" applyFill="1" applyAlignment="1" applyProtection="1">
      <alignment horizontal="left" vertical="center"/>
    </xf>
    <xf numFmtId="0" fontId="16" fillId="2" borderId="0" xfId="1" applyFont="1" applyFill="1" applyAlignment="1" applyProtection="1">
      <alignment vertical="center"/>
    </xf>
    <xf numFmtId="0" fontId="49" fillId="2" borderId="0" xfId="1"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1"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1" fillId="0" borderId="0" xfId="0" applyFont="1" applyAlignment="1">
      <alignment horizontal="left" vertical="center"/>
    </xf>
    <xf numFmtId="0" fontId="20"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4" fontId="22"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1"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0" xfId="0" applyNumberFormat="1" applyFont="1" applyAlignment="1" applyProtection="1">
      <alignment horizontal="right" vertical="center"/>
    </xf>
    <xf numFmtId="0" fontId="5" fillId="0" borderId="5" xfId="0" applyFont="1" applyBorder="1" applyAlignment="1" applyProtection="1">
      <alignment vertical="center"/>
    </xf>
    <xf numFmtId="0" fontId="7" fillId="0" borderId="0" xfId="0" applyFont="1" applyAlignment="1" applyProtection="1">
      <alignment vertical="center"/>
    </xf>
    <xf numFmtId="0" fontId="32" fillId="0" borderId="0" xfId="0" applyFont="1" applyAlignment="1" applyProtection="1">
      <alignment horizontal="left" vertical="center" wrapText="1"/>
    </xf>
    <xf numFmtId="4" fontId="7" fillId="0" borderId="0" xfId="0" applyNumberFormat="1" applyFont="1" applyAlignment="1" applyProtection="1">
      <alignment vertical="center"/>
    </xf>
    <xf numFmtId="0" fontId="5" fillId="0" borderId="0" xfId="0" applyFont="1" applyAlignment="1" applyProtection="1">
      <alignment horizontal="center" vertical="center"/>
    </xf>
    <xf numFmtId="0" fontId="5" fillId="0" borderId="5" xfId="0" applyFont="1" applyBorder="1" applyAlignment="1">
      <alignment vertical="center"/>
    </xf>
    <xf numFmtId="4" fontId="33" fillId="0" borderId="18" xfId="0" applyNumberFormat="1" applyFont="1" applyBorder="1" applyAlignment="1" applyProtection="1">
      <alignment vertical="center"/>
    </xf>
    <xf numFmtId="4" fontId="33" fillId="0" borderId="0" xfId="0" applyNumberFormat="1" applyFont="1" applyBorder="1" applyAlignment="1" applyProtection="1">
      <alignment vertical="center"/>
    </xf>
    <xf numFmtId="166" fontId="33" fillId="0" borderId="0" xfId="0" applyNumberFormat="1" applyFont="1" applyBorder="1" applyAlignment="1" applyProtection="1">
      <alignment vertical="center"/>
    </xf>
    <xf numFmtId="4" fontId="33" fillId="0" borderId="19" xfId="0" applyNumberFormat="1" applyFont="1" applyBorder="1" applyAlignment="1" applyProtection="1">
      <alignment vertical="center"/>
    </xf>
    <xf numFmtId="0" fontId="5"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5" fillId="2" borderId="0" xfId="0" applyFont="1" applyFill="1" applyAlignment="1">
      <alignment vertical="center"/>
    </xf>
    <xf numFmtId="0" fontId="15" fillId="2" borderId="0" xfId="0" applyFont="1" applyFill="1" applyAlignment="1">
      <alignment horizontal="left" vertical="center"/>
    </xf>
    <xf numFmtId="0" fontId="34" fillId="2" borderId="0" xfId="1" applyFont="1" applyFill="1" applyAlignment="1">
      <alignment vertical="center"/>
    </xf>
    <xf numFmtId="0" fontId="5"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5" fillId="0" borderId="0" xfId="0" applyFont="1" applyBorder="1" applyAlignment="1" applyProtection="1">
      <alignment horizontal="lef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6" fillId="0" borderId="16" xfId="0" applyNumberFormat="1" applyFont="1" applyBorder="1" applyAlignment="1" applyProtection="1"/>
    <xf numFmtId="166" fontId="36" fillId="0" borderId="17" xfId="0" applyNumberFormat="1" applyFont="1" applyBorder="1" applyAlignment="1" applyProtection="1"/>
    <xf numFmtId="4" fontId="37" fillId="0" borderId="0" xfId="0" applyNumberFormat="1" applyFont="1" applyAlignment="1">
      <alignment vertical="center"/>
    </xf>
    <xf numFmtId="0" fontId="8" fillId="0" borderId="5"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5" xfId="0" applyFont="1" applyBorder="1" applyAlignment="1"/>
    <xf numFmtId="0" fontId="8" fillId="0" borderId="18"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9"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8" fillId="0" borderId="0" xfId="0" applyFont="1" applyAlignment="1" applyProtection="1">
      <alignment horizontal="left" vertical="center"/>
    </xf>
    <xf numFmtId="0" fontId="39" fillId="0" borderId="0" xfId="0" applyFont="1" applyAlignment="1" applyProtection="1">
      <alignment vertical="center" wrapText="1"/>
    </xf>
    <xf numFmtId="0" fontId="0" fillId="0" borderId="18"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40" fillId="0" borderId="28" xfId="0" applyFont="1" applyBorder="1" applyAlignment="1" applyProtection="1">
      <alignment horizontal="center" vertical="center"/>
    </xf>
    <xf numFmtId="49" fontId="40" fillId="0" borderId="28" xfId="0" applyNumberFormat="1" applyFont="1" applyBorder="1" applyAlignment="1" applyProtection="1">
      <alignment horizontal="left" vertical="center" wrapText="1"/>
    </xf>
    <xf numFmtId="0" fontId="40" fillId="0" borderId="28" xfId="0" applyFont="1" applyBorder="1" applyAlignment="1" applyProtection="1">
      <alignment horizontal="left" vertical="center" wrapText="1"/>
    </xf>
    <xf numFmtId="0" fontId="40" fillId="0" borderId="28" xfId="0" applyFont="1" applyBorder="1" applyAlignment="1" applyProtection="1">
      <alignment horizontal="center" vertical="center" wrapText="1"/>
    </xf>
    <xf numFmtId="167" fontId="40" fillId="0" borderId="28" xfId="0" applyNumberFormat="1" applyFont="1" applyBorder="1" applyAlignment="1" applyProtection="1">
      <alignment vertical="center"/>
    </xf>
    <xf numFmtId="4" fontId="40" fillId="3" borderId="28" xfId="0" applyNumberFormat="1" applyFont="1" applyFill="1" applyBorder="1" applyAlignment="1" applyProtection="1">
      <alignment vertical="center"/>
      <protection locked="0"/>
    </xf>
    <xf numFmtId="4" fontId="40" fillId="0" borderId="28" xfId="0" applyNumberFormat="1" applyFont="1" applyBorder="1" applyAlignment="1" applyProtection="1">
      <alignment vertical="center"/>
    </xf>
    <xf numFmtId="0" fontId="40" fillId="0" borderId="5" xfId="0" applyFont="1" applyBorder="1" applyAlignment="1">
      <alignment vertical="center"/>
    </xf>
    <xf numFmtId="0" fontId="40" fillId="3" borderId="2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41" fillId="0" borderId="0" xfId="0" applyFont="1" applyAlignment="1">
      <alignment horizontal="lef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10" fillId="0" borderId="23" xfId="0" applyFont="1" applyBorder="1" applyAlignment="1" applyProtection="1">
      <alignment vertical="center"/>
    </xf>
    <xf numFmtId="0" fontId="10" fillId="0" borderId="24" xfId="0" applyFont="1" applyBorder="1" applyAlignment="1" applyProtection="1">
      <alignment vertical="center"/>
    </xf>
    <xf numFmtId="0" fontId="10" fillId="0" borderId="25" xfId="0" applyFont="1" applyBorder="1" applyAlignment="1" applyProtection="1">
      <alignment vertical="center"/>
    </xf>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Protection="1"/>
    <xf numFmtId="0" fontId="0" fillId="0" borderId="5" xfId="0" applyBorder="1"/>
    <xf numFmtId="0" fontId="12" fillId="0" borderId="5"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5" xfId="0" applyFont="1" applyBorder="1" applyAlignment="1">
      <alignment vertical="center"/>
    </xf>
    <xf numFmtId="0" fontId="12" fillId="0" borderId="18" xfId="0" applyFont="1" applyBorder="1" applyAlignment="1" applyProtection="1">
      <alignment vertical="center"/>
    </xf>
    <xf numFmtId="0" fontId="12" fillId="0" borderId="0" xfId="0" applyFont="1" applyBorder="1" applyAlignment="1" applyProtection="1">
      <alignment vertical="center"/>
    </xf>
    <xf numFmtId="0" fontId="12" fillId="0" borderId="19" xfId="0" applyFont="1" applyBorder="1" applyAlignment="1" applyProtection="1">
      <alignment vertical="center"/>
    </xf>
    <xf numFmtId="0" fontId="12" fillId="0" borderId="0" xfId="0" applyFont="1" applyAlignment="1">
      <alignment horizontal="left" vertical="center"/>
    </xf>
    <xf numFmtId="0" fontId="8" fillId="0" borderId="23" xfId="0" applyFont="1" applyBorder="1" applyAlignment="1" applyProtection="1"/>
    <xf numFmtId="0" fontId="8" fillId="0" borderId="24" xfId="0" applyFont="1" applyBorder="1" applyAlignment="1" applyProtection="1"/>
    <xf numFmtId="166" fontId="8" fillId="0" borderId="24" xfId="0" applyNumberFormat="1" applyFont="1" applyBorder="1" applyAlignment="1" applyProtection="1"/>
    <xf numFmtId="166" fontId="8" fillId="0" borderId="25" xfId="0" applyNumberFormat="1" applyFont="1" applyBorder="1" applyAlignment="1" applyProtection="1"/>
    <xf numFmtId="0" fontId="40" fillId="0" borderId="24" xfId="0" applyFont="1" applyBorder="1" applyAlignment="1" applyProtection="1">
      <alignment horizontal="center" vertical="center"/>
    </xf>
    <xf numFmtId="0" fontId="0" fillId="0" borderId="0" xfId="0" applyAlignment="1">
      <alignment vertical="top"/>
      <protection locked="0"/>
    </xf>
    <xf numFmtId="0" fontId="42" fillId="0" borderId="29" xfId="0" applyFont="1" applyBorder="1" applyAlignment="1">
      <alignment vertical="center" wrapText="1"/>
      <protection locked="0"/>
    </xf>
    <xf numFmtId="0" fontId="42" fillId="0" borderId="30" xfId="0" applyFont="1" applyBorder="1" applyAlignment="1">
      <alignment vertical="center" wrapText="1"/>
      <protection locked="0"/>
    </xf>
    <xf numFmtId="0" fontId="42" fillId="0" borderId="31" xfId="0" applyFont="1" applyBorder="1" applyAlignment="1">
      <alignment vertical="center" wrapText="1"/>
      <protection locked="0"/>
    </xf>
    <xf numFmtId="0" fontId="42" fillId="0" borderId="32" xfId="0" applyFont="1" applyBorder="1" applyAlignment="1">
      <alignment horizontal="center" vertical="center" wrapText="1"/>
      <protection locked="0"/>
    </xf>
    <xf numFmtId="0" fontId="43" fillId="0" borderId="1" xfId="0" applyFont="1" applyBorder="1" applyAlignment="1">
      <alignment horizontal="center" vertical="center" wrapText="1"/>
      <protection locked="0"/>
    </xf>
    <xf numFmtId="0" fontId="42" fillId="0" borderId="33" xfId="0" applyFont="1" applyBorder="1" applyAlignment="1">
      <alignment horizontal="center" vertical="center" wrapText="1"/>
      <protection locked="0"/>
    </xf>
    <xf numFmtId="0" fontId="42" fillId="0" borderId="32" xfId="0" applyFont="1" applyBorder="1" applyAlignment="1">
      <alignment vertical="center" wrapText="1"/>
      <protection locked="0"/>
    </xf>
    <xf numFmtId="0" fontId="44" fillId="0" borderId="34" xfId="0" applyFont="1" applyBorder="1" applyAlignment="1">
      <alignment horizontal="left" wrapText="1"/>
      <protection locked="0"/>
    </xf>
    <xf numFmtId="0" fontId="42" fillId="0" borderId="33" xfId="0" applyFont="1" applyBorder="1" applyAlignment="1">
      <alignment vertical="center" wrapText="1"/>
      <protection locked="0"/>
    </xf>
    <xf numFmtId="0" fontId="44" fillId="0" borderId="1" xfId="0" applyFont="1" applyBorder="1" applyAlignment="1">
      <alignment horizontal="left" vertical="center" wrapText="1"/>
      <protection locked="0"/>
    </xf>
    <xf numFmtId="0" fontId="45" fillId="0" borderId="1" xfId="0" applyFont="1" applyBorder="1" applyAlignment="1">
      <alignment horizontal="left" vertical="center" wrapText="1"/>
      <protection locked="0"/>
    </xf>
    <xf numFmtId="0" fontId="45" fillId="0" borderId="32" xfId="0" applyFont="1" applyBorder="1" applyAlignment="1">
      <alignment vertical="center" wrapText="1"/>
      <protection locked="0"/>
    </xf>
    <xf numFmtId="0" fontId="45" fillId="0" borderId="1" xfId="0" applyFont="1" applyBorder="1" applyAlignment="1">
      <alignment vertical="center" wrapText="1"/>
      <protection locked="0"/>
    </xf>
    <xf numFmtId="0" fontId="45" fillId="0" borderId="1" xfId="0" applyFont="1" applyBorder="1" applyAlignment="1">
      <alignment vertical="center"/>
      <protection locked="0"/>
    </xf>
    <xf numFmtId="0" fontId="45" fillId="0" borderId="1" xfId="0" applyFont="1" applyBorder="1" applyAlignment="1">
      <alignment horizontal="left" vertical="center"/>
      <protection locked="0"/>
    </xf>
    <xf numFmtId="49" fontId="45" fillId="0" borderId="1" xfId="0" applyNumberFormat="1" applyFont="1" applyBorder="1" applyAlignment="1">
      <alignment horizontal="left" vertical="center" wrapText="1"/>
      <protection locked="0"/>
    </xf>
    <xf numFmtId="49" fontId="45" fillId="0" borderId="1" xfId="0" applyNumberFormat="1" applyFont="1" applyBorder="1" applyAlignment="1">
      <alignment vertical="center" wrapText="1"/>
      <protection locked="0"/>
    </xf>
    <xf numFmtId="0" fontId="42" fillId="0" borderId="35" xfId="0" applyFont="1" applyBorder="1" applyAlignment="1">
      <alignment vertical="center" wrapText="1"/>
      <protection locked="0"/>
    </xf>
    <xf numFmtId="0" fontId="46" fillId="0" borderId="34" xfId="0" applyFont="1" applyBorder="1" applyAlignment="1">
      <alignment vertical="center" wrapText="1"/>
      <protection locked="0"/>
    </xf>
    <xf numFmtId="0" fontId="42" fillId="0" borderId="36" xfId="0" applyFont="1" applyBorder="1" applyAlignment="1">
      <alignment vertical="center" wrapText="1"/>
      <protection locked="0"/>
    </xf>
    <xf numFmtId="0" fontId="42" fillId="0" borderId="1" xfId="0" applyFont="1" applyBorder="1" applyAlignment="1">
      <alignment vertical="top"/>
      <protection locked="0"/>
    </xf>
    <xf numFmtId="0" fontId="42" fillId="0" borderId="0" xfId="0" applyFont="1" applyAlignment="1">
      <alignment vertical="top"/>
      <protection locked="0"/>
    </xf>
    <xf numFmtId="0" fontId="42" fillId="0" borderId="29" xfId="0" applyFont="1" applyBorder="1" applyAlignment="1">
      <alignment horizontal="left" vertical="center"/>
      <protection locked="0"/>
    </xf>
    <xf numFmtId="0" fontId="42" fillId="0" borderId="30" xfId="0" applyFont="1" applyBorder="1" applyAlignment="1">
      <alignment horizontal="left" vertical="center"/>
      <protection locked="0"/>
    </xf>
    <xf numFmtId="0" fontId="42" fillId="0" borderId="31" xfId="0" applyFont="1" applyBorder="1" applyAlignment="1">
      <alignment horizontal="left" vertical="center"/>
      <protection locked="0"/>
    </xf>
    <xf numFmtId="0" fontId="42" fillId="0" borderId="32" xfId="0" applyFont="1" applyBorder="1" applyAlignment="1">
      <alignment horizontal="left" vertical="center"/>
      <protection locked="0"/>
    </xf>
    <xf numFmtId="0" fontId="43" fillId="0" borderId="1" xfId="0" applyFont="1" applyBorder="1" applyAlignment="1">
      <alignment horizontal="center" vertical="center"/>
      <protection locked="0"/>
    </xf>
    <xf numFmtId="0" fontId="42" fillId="0" borderId="33" xfId="0" applyFont="1" applyBorder="1" applyAlignment="1">
      <alignment horizontal="left" vertical="center"/>
      <protection locked="0"/>
    </xf>
    <xf numFmtId="0" fontId="44" fillId="0" borderId="1" xfId="0" applyFont="1" applyBorder="1" applyAlignment="1">
      <alignment horizontal="left" vertical="center"/>
      <protection locked="0"/>
    </xf>
    <xf numFmtId="0" fontId="47" fillId="0" borderId="0" xfId="0" applyFont="1" applyAlignment="1">
      <alignment horizontal="left" vertical="center"/>
      <protection locked="0"/>
    </xf>
    <xf numFmtId="0" fontId="44" fillId="0" borderId="34" xfId="0" applyFont="1" applyBorder="1" applyAlignment="1">
      <alignment horizontal="left" vertical="center"/>
      <protection locked="0"/>
    </xf>
    <xf numFmtId="0" fontId="44" fillId="0" borderId="34" xfId="0" applyFont="1" applyBorder="1" applyAlignment="1">
      <alignment horizontal="center" vertical="center"/>
      <protection locked="0"/>
    </xf>
    <xf numFmtId="0" fontId="47" fillId="0" borderId="34" xfId="0" applyFont="1" applyBorder="1" applyAlignment="1">
      <alignment horizontal="left" vertical="center"/>
      <protection locked="0"/>
    </xf>
    <xf numFmtId="0" fontId="48" fillId="0" borderId="1" xfId="0" applyFont="1" applyBorder="1" applyAlignment="1">
      <alignment horizontal="left" vertical="center"/>
      <protection locked="0"/>
    </xf>
    <xf numFmtId="0" fontId="45" fillId="0" borderId="0" xfId="0" applyFont="1" applyAlignment="1">
      <alignment horizontal="left" vertical="center"/>
      <protection locked="0"/>
    </xf>
    <xf numFmtId="0" fontId="45" fillId="0" borderId="1" xfId="0" applyFont="1" applyBorder="1" applyAlignment="1">
      <alignment horizontal="center" vertical="center"/>
      <protection locked="0"/>
    </xf>
    <xf numFmtId="0" fontId="45" fillId="0" borderId="32" xfId="0" applyFont="1" applyBorder="1" applyAlignment="1">
      <alignment horizontal="left" vertical="center"/>
      <protection locked="0"/>
    </xf>
    <xf numFmtId="0" fontId="45" fillId="0" borderId="1" xfId="0" applyFont="1" applyFill="1" applyBorder="1" applyAlignment="1">
      <alignment horizontal="left" vertical="center"/>
      <protection locked="0"/>
    </xf>
    <xf numFmtId="0" fontId="45" fillId="0" borderId="1" xfId="0" applyFont="1" applyFill="1" applyBorder="1" applyAlignment="1">
      <alignment horizontal="center" vertical="center"/>
      <protection locked="0"/>
    </xf>
    <xf numFmtId="0" fontId="42" fillId="0" borderId="35" xfId="0" applyFont="1" applyBorder="1" applyAlignment="1">
      <alignment horizontal="left" vertical="center"/>
      <protection locked="0"/>
    </xf>
    <xf numFmtId="0" fontId="46" fillId="0" borderId="34" xfId="0" applyFont="1" applyBorder="1" applyAlignment="1">
      <alignment horizontal="left" vertical="center"/>
      <protection locked="0"/>
    </xf>
    <xf numFmtId="0" fontId="42" fillId="0" borderId="36" xfId="0" applyFont="1" applyBorder="1" applyAlignment="1">
      <alignment horizontal="left" vertical="center"/>
      <protection locked="0"/>
    </xf>
    <xf numFmtId="0" fontId="42" fillId="0" borderId="1" xfId="0" applyFont="1" applyBorder="1" applyAlignment="1">
      <alignment horizontal="left" vertical="center"/>
      <protection locked="0"/>
    </xf>
    <xf numFmtId="0" fontId="46" fillId="0" borderId="1" xfId="0" applyFont="1" applyBorder="1" applyAlignment="1">
      <alignment horizontal="left" vertical="center"/>
      <protection locked="0"/>
    </xf>
    <xf numFmtId="0" fontId="47" fillId="0" borderId="1" xfId="0" applyFont="1" applyBorder="1" applyAlignment="1">
      <alignment horizontal="left" vertical="center"/>
      <protection locked="0"/>
    </xf>
    <xf numFmtId="0" fontId="45" fillId="0" borderId="34" xfId="0" applyFont="1" applyBorder="1" applyAlignment="1">
      <alignment horizontal="left" vertical="center"/>
      <protection locked="0"/>
    </xf>
    <xf numFmtId="0" fontId="42" fillId="0" borderId="1" xfId="0" applyFont="1" applyBorder="1" applyAlignment="1">
      <alignment horizontal="left" vertical="center" wrapText="1"/>
      <protection locked="0"/>
    </xf>
    <xf numFmtId="0" fontId="45" fillId="0" borderId="1" xfId="0" applyFont="1" applyBorder="1" applyAlignment="1">
      <alignment horizontal="center" vertical="center" wrapText="1"/>
      <protection locked="0"/>
    </xf>
    <xf numFmtId="0" fontId="42" fillId="0" borderId="29" xfId="0" applyFont="1" applyBorder="1" applyAlignment="1">
      <alignment horizontal="left" vertical="center" wrapText="1"/>
      <protection locked="0"/>
    </xf>
    <xf numFmtId="0" fontId="42" fillId="0" borderId="30" xfId="0" applyFont="1" applyBorder="1" applyAlignment="1">
      <alignment horizontal="left" vertical="center" wrapText="1"/>
      <protection locked="0"/>
    </xf>
    <xf numFmtId="0" fontId="42" fillId="0" borderId="31" xfId="0" applyFont="1" applyBorder="1" applyAlignment="1">
      <alignment horizontal="left" vertical="center" wrapText="1"/>
      <protection locked="0"/>
    </xf>
    <xf numFmtId="0" fontId="42" fillId="0" borderId="32" xfId="0" applyFont="1" applyBorder="1" applyAlignment="1">
      <alignment horizontal="left" vertical="center" wrapText="1"/>
      <protection locked="0"/>
    </xf>
    <xf numFmtId="0" fontId="42" fillId="0" borderId="33" xfId="0" applyFont="1" applyBorder="1" applyAlignment="1">
      <alignment horizontal="left" vertical="center" wrapText="1"/>
      <protection locked="0"/>
    </xf>
    <xf numFmtId="0" fontId="47" fillId="0" borderId="32" xfId="0" applyFont="1" applyBorder="1" applyAlignment="1">
      <alignment horizontal="left" vertical="center" wrapText="1"/>
      <protection locked="0"/>
    </xf>
    <xf numFmtId="0" fontId="47" fillId="0" borderId="33" xfId="0" applyFont="1" applyBorder="1" applyAlignment="1">
      <alignment horizontal="left" vertical="center" wrapText="1"/>
      <protection locked="0"/>
    </xf>
    <xf numFmtId="0" fontId="45" fillId="0" borderId="32" xfId="0" applyFont="1" applyBorder="1" applyAlignment="1">
      <alignment horizontal="left" vertical="center" wrapText="1"/>
      <protection locked="0"/>
    </xf>
    <xf numFmtId="0" fontId="45" fillId="0" borderId="33" xfId="0" applyFont="1" applyBorder="1" applyAlignment="1">
      <alignment horizontal="left" vertical="center" wrapText="1"/>
      <protection locked="0"/>
    </xf>
    <xf numFmtId="0" fontId="45" fillId="0" borderId="33" xfId="0" applyFont="1" applyBorder="1" applyAlignment="1">
      <alignment horizontal="left" vertical="center"/>
      <protection locked="0"/>
    </xf>
    <xf numFmtId="0" fontId="45" fillId="0" borderId="35" xfId="0" applyFont="1" applyBorder="1" applyAlignment="1">
      <alignment horizontal="left" vertical="center" wrapText="1"/>
      <protection locked="0"/>
    </xf>
    <xf numFmtId="0" fontId="45" fillId="0" borderId="34" xfId="0" applyFont="1" applyBorder="1" applyAlignment="1">
      <alignment horizontal="left" vertical="center" wrapText="1"/>
      <protection locked="0"/>
    </xf>
    <xf numFmtId="0" fontId="45" fillId="0" borderId="36" xfId="0" applyFont="1" applyBorder="1" applyAlignment="1">
      <alignment horizontal="left" vertical="center" wrapText="1"/>
      <protection locked="0"/>
    </xf>
    <xf numFmtId="0" fontId="45" fillId="0" borderId="1" xfId="0" applyFont="1" applyBorder="1" applyAlignment="1">
      <alignment horizontal="left" vertical="top"/>
      <protection locked="0"/>
    </xf>
    <xf numFmtId="0" fontId="45" fillId="0" borderId="1" xfId="0" applyFont="1" applyBorder="1" applyAlignment="1">
      <alignment horizontal="center" vertical="top"/>
      <protection locked="0"/>
    </xf>
    <xf numFmtId="0" fontId="45" fillId="0" borderId="35" xfId="0" applyFont="1" applyBorder="1" applyAlignment="1">
      <alignment horizontal="left" vertical="center"/>
      <protection locked="0"/>
    </xf>
    <xf numFmtId="0" fontId="45" fillId="0" borderId="36" xfId="0" applyFont="1" applyBorder="1" applyAlignment="1">
      <alignment horizontal="left" vertical="center"/>
      <protection locked="0"/>
    </xf>
    <xf numFmtId="0" fontId="47" fillId="0" borderId="0" xfId="0" applyFont="1" applyAlignment="1">
      <alignment vertical="center"/>
      <protection locked="0"/>
    </xf>
    <xf numFmtId="0" fontId="44" fillId="0" borderId="1" xfId="0" applyFont="1" applyBorder="1" applyAlignment="1">
      <alignment vertical="center"/>
      <protection locked="0"/>
    </xf>
    <xf numFmtId="0" fontId="47" fillId="0" borderId="34" xfId="0" applyFont="1" applyBorder="1" applyAlignment="1">
      <alignment vertical="center"/>
      <protection locked="0"/>
    </xf>
    <xf numFmtId="0" fontId="44" fillId="0" borderId="34" xfId="0" applyFont="1" applyBorder="1" applyAlignment="1">
      <alignment vertical="center"/>
      <protection locked="0"/>
    </xf>
    <xf numFmtId="0" fontId="0" fillId="0" borderId="1" xfId="0" applyBorder="1" applyAlignment="1">
      <alignment vertical="top"/>
      <protection locked="0"/>
    </xf>
    <xf numFmtId="49" fontId="45"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4" fillId="0" borderId="34" xfId="0" applyFont="1" applyBorder="1" applyAlignment="1">
      <alignment horizontal="left"/>
      <protection locked="0"/>
    </xf>
    <xf numFmtId="0" fontId="47" fillId="0" borderId="34" xfId="0" applyFont="1" applyBorder="1" applyAlignment="1">
      <protection locked="0"/>
    </xf>
    <xf numFmtId="0" fontId="42" fillId="0" borderId="32" xfId="0" applyFont="1" applyBorder="1" applyAlignment="1">
      <alignment vertical="top"/>
      <protection locked="0"/>
    </xf>
    <xf numFmtId="0" fontId="42" fillId="0" borderId="33" xfId="0" applyFont="1" applyBorder="1" applyAlignment="1">
      <alignment vertical="top"/>
      <protection locked="0"/>
    </xf>
    <xf numFmtId="0" fontId="42" fillId="0" borderId="1" xfId="0" applyFont="1" applyBorder="1" applyAlignment="1">
      <alignment horizontal="center" vertical="center"/>
      <protection locked="0"/>
    </xf>
    <xf numFmtId="0" fontId="42" fillId="0" borderId="1" xfId="0" applyFont="1" applyBorder="1" applyAlignment="1">
      <alignment horizontal="left" vertical="top"/>
      <protection locked="0"/>
    </xf>
    <xf numFmtId="0" fontId="42" fillId="0" borderId="35" xfId="0" applyFont="1" applyBorder="1" applyAlignment="1">
      <alignment vertical="top"/>
      <protection locked="0"/>
    </xf>
    <xf numFmtId="0" fontId="42" fillId="0" borderId="34" xfId="0" applyFont="1" applyBorder="1" applyAlignment="1">
      <alignment vertical="top"/>
      <protection locked="0"/>
    </xf>
    <xf numFmtId="0" fontId="42"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theme" Target="theme/theme1.xml" /><Relationship Id="rId37" Type="http://schemas.openxmlformats.org/officeDocument/2006/relationships/calcChain" Target="calcChain.xml" /><Relationship Id="rId3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drawing" Target="../drawings/drawing17.xml" /></Relationships>
</file>

<file path=xl/worksheets/_rels/sheet18.xml.rels>&#65279;<?xml version="1.0" encoding="utf-8"?><Relationships xmlns="http://schemas.openxmlformats.org/package/2006/relationships"><Relationship Id="rId1" Type="http://schemas.openxmlformats.org/officeDocument/2006/relationships/drawing" Target="../drawings/drawing18.xml" /></Relationships>
</file>

<file path=xl/worksheets/_rels/sheet19.xml.rels>&#65279;<?xml version="1.0" encoding="utf-8"?><Relationships xmlns="http://schemas.openxmlformats.org/package/2006/relationships"><Relationship Id="rId1" Type="http://schemas.openxmlformats.org/officeDocument/2006/relationships/drawing" Target="../drawings/drawing19.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20.xml.rels>&#65279;<?xml version="1.0" encoding="utf-8"?><Relationships xmlns="http://schemas.openxmlformats.org/package/2006/relationships"><Relationship Id="rId1" Type="http://schemas.openxmlformats.org/officeDocument/2006/relationships/drawing" Target="../drawings/drawing20.xml" /></Relationships>
</file>

<file path=xl/worksheets/_rels/sheet21.xml.rels>&#65279;<?xml version="1.0" encoding="utf-8"?><Relationships xmlns="http://schemas.openxmlformats.org/package/2006/relationships"><Relationship Id="rId1" Type="http://schemas.openxmlformats.org/officeDocument/2006/relationships/drawing" Target="../drawings/drawing21.xml" /></Relationships>
</file>

<file path=xl/worksheets/_rels/sheet22.xml.rels>&#65279;<?xml version="1.0" encoding="utf-8"?><Relationships xmlns="http://schemas.openxmlformats.org/package/2006/relationships"><Relationship Id="rId1" Type="http://schemas.openxmlformats.org/officeDocument/2006/relationships/drawing" Target="../drawings/drawing22.xml" /></Relationships>
</file>

<file path=xl/worksheets/_rels/sheet23.xml.rels>&#65279;<?xml version="1.0" encoding="utf-8"?><Relationships xmlns="http://schemas.openxmlformats.org/package/2006/relationships"><Relationship Id="rId1" Type="http://schemas.openxmlformats.org/officeDocument/2006/relationships/drawing" Target="../drawings/drawing23.xml" /></Relationships>
</file>

<file path=xl/worksheets/_rels/sheet24.xml.rels>&#65279;<?xml version="1.0" encoding="utf-8"?><Relationships xmlns="http://schemas.openxmlformats.org/package/2006/relationships"><Relationship Id="rId1" Type="http://schemas.openxmlformats.org/officeDocument/2006/relationships/drawing" Target="../drawings/drawing24.xml" /></Relationships>
</file>

<file path=xl/worksheets/_rels/sheet25.xml.rels>&#65279;<?xml version="1.0" encoding="utf-8"?><Relationships xmlns="http://schemas.openxmlformats.org/package/2006/relationships"><Relationship Id="rId1" Type="http://schemas.openxmlformats.org/officeDocument/2006/relationships/drawing" Target="../drawings/drawing25.xml" /></Relationships>
</file>

<file path=xl/worksheets/_rels/sheet26.xml.rels>&#65279;<?xml version="1.0" encoding="utf-8"?><Relationships xmlns="http://schemas.openxmlformats.org/package/2006/relationships"><Relationship Id="rId1" Type="http://schemas.openxmlformats.org/officeDocument/2006/relationships/drawing" Target="../drawings/drawing26.xml" /></Relationships>
</file>

<file path=xl/worksheets/_rels/sheet27.xml.rels>&#65279;<?xml version="1.0" encoding="utf-8"?><Relationships xmlns="http://schemas.openxmlformats.org/package/2006/relationships"><Relationship Id="rId1" Type="http://schemas.openxmlformats.org/officeDocument/2006/relationships/drawing" Target="../drawings/drawing27.xml" /></Relationships>
</file>

<file path=xl/worksheets/_rels/sheet28.xml.rels>&#65279;<?xml version="1.0" encoding="utf-8"?><Relationships xmlns="http://schemas.openxmlformats.org/package/2006/relationships"><Relationship Id="rId1" Type="http://schemas.openxmlformats.org/officeDocument/2006/relationships/drawing" Target="../drawings/drawing28.xml" /></Relationships>
</file>

<file path=xl/worksheets/_rels/sheet29.xml.rels>&#65279;<?xml version="1.0" encoding="utf-8"?><Relationships xmlns="http://schemas.openxmlformats.org/package/2006/relationships"><Relationship Id="rId1" Type="http://schemas.openxmlformats.org/officeDocument/2006/relationships/drawing" Target="../drawings/drawing29.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30.xml.rels>&#65279;<?xml version="1.0" encoding="utf-8"?><Relationships xmlns="http://schemas.openxmlformats.org/package/2006/relationships"><Relationship Id="rId1" Type="http://schemas.openxmlformats.org/officeDocument/2006/relationships/drawing" Target="../drawings/drawing30.xml" /></Relationships>
</file>

<file path=xl/worksheets/_rels/sheet31.xml.rels>&#65279;<?xml version="1.0" encoding="utf-8"?><Relationships xmlns="http://schemas.openxmlformats.org/package/2006/relationships"><Relationship Id="rId1" Type="http://schemas.openxmlformats.org/officeDocument/2006/relationships/drawing" Target="../drawings/drawing31.xml" /></Relationships>
</file>

<file path=xl/worksheets/_rels/sheet32.xml.rels>&#65279;<?xml version="1.0" encoding="utf-8"?><Relationships xmlns="http://schemas.openxmlformats.org/package/2006/relationships"><Relationship Id="rId1" Type="http://schemas.openxmlformats.org/officeDocument/2006/relationships/drawing" Target="../drawings/drawing32.xml" /></Relationships>
</file>

<file path=xl/worksheets/_rels/sheet33.xml.rels>&#65279;<?xml version="1.0" encoding="utf-8"?><Relationships xmlns="http://schemas.openxmlformats.org/package/2006/relationships"><Relationship Id="rId1" Type="http://schemas.openxmlformats.org/officeDocument/2006/relationships/drawing" Target="../drawings/drawing33.xml" /></Relationships>
</file>

<file path=xl/worksheets/_rels/sheet3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ht="36.96" customHeight="1">
      <c r="AR2"/>
      <c r="BS2" s="25" t="s">
        <v>8</v>
      </c>
      <c r="BT2" s="25" t="s">
        <v>9</v>
      </c>
    </row>
    <row r="3" ht="6.96"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ht="36.96"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ht="36.96"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8</v>
      </c>
    </row>
    <row r="7" ht="14.4" customHeight="1">
      <c r="B7" s="29"/>
      <c r="C7" s="30"/>
      <c r="D7" s="41"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21</v>
      </c>
      <c r="AO7" s="30"/>
      <c r="AP7" s="30"/>
      <c r="AQ7" s="32"/>
      <c r="BE7" s="40"/>
      <c r="BS7" s="25" t="s">
        <v>8</v>
      </c>
    </row>
    <row r="8" ht="14.4" customHeight="1">
      <c r="B8" s="29"/>
      <c r="C8" s="30"/>
      <c r="D8" s="41"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25</v>
      </c>
      <c r="AL8" s="30"/>
      <c r="AM8" s="30"/>
      <c r="AN8" s="42" t="s">
        <v>26</v>
      </c>
      <c r="AO8" s="30"/>
      <c r="AP8" s="30"/>
      <c r="AQ8" s="32"/>
      <c r="BE8" s="40"/>
      <c r="BS8" s="25" t="s">
        <v>8</v>
      </c>
    </row>
    <row r="9"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8</v>
      </c>
    </row>
    <row r="10" ht="14.4" customHeight="1">
      <c r="B10" s="29"/>
      <c r="C10" s="30"/>
      <c r="D10" s="41"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28</v>
      </c>
      <c r="AL10" s="30"/>
      <c r="AM10" s="30"/>
      <c r="AN10" s="36" t="s">
        <v>21</v>
      </c>
      <c r="AO10" s="30"/>
      <c r="AP10" s="30"/>
      <c r="AQ10" s="32"/>
      <c r="BE10" s="40"/>
      <c r="BS10" s="25" t="s">
        <v>8</v>
      </c>
    </row>
    <row r="11" ht="18.48"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30</v>
      </c>
      <c r="AL11" s="30"/>
      <c r="AM11" s="30"/>
      <c r="AN11" s="36" t="s">
        <v>21</v>
      </c>
      <c r="AO11" s="30"/>
      <c r="AP11" s="30"/>
      <c r="AQ11" s="32"/>
      <c r="BE11" s="40"/>
      <c r="BS11" s="25" t="s">
        <v>8</v>
      </c>
    </row>
    <row r="12" ht="6.96"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8</v>
      </c>
    </row>
    <row r="13" ht="14.4" customHeight="1">
      <c r="B13" s="29"/>
      <c r="C13" s="30"/>
      <c r="D13" s="41"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28</v>
      </c>
      <c r="AL13" s="30"/>
      <c r="AM13" s="30"/>
      <c r="AN13" s="43" t="s">
        <v>32</v>
      </c>
      <c r="AO13" s="30"/>
      <c r="AP13" s="30"/>
      <c r="AQ13" s="32"/>
      <c r="BE13" s="40"/>
      <c r="BS13" s="25" t="s">
        <v>8</v>
      </c>
    </row>
    <row r="14">
      <c r="B14" s="29"/>
      <c r="C14" s="30"/>
      <c r="D14" s="30"/>
      <c r="E14" s="43" t="s">
        <v>32</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30</v>
      </c>
      <c r="AL14" s="30"/>
      <c r="AM14" s="30"/>
      <c r="AN14" s="43" t="s">
        <v>32</v>
      </c>
      <c r="AO14" s="30"/>
      <c r="AP14" s="30"/>
      <c r="AQ14" s="32"/>
      <c r="BE14" s="40"/>
      <c r="BS14" s="25" t="s">
        <v>8</v>
      </c>
    </row>
    <row r="15" ht="6.96"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ht="14.4" customHeight="1">
      <c r="B16" s="29"/>
      <c r="C16" s="30"/>
      <c r="D16" s="41"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28</v>
      </c>
      <c r="AL16" s="30"/>
      <c r="AM16" s="30"/>
      <c r="AN16" s="36" t="s">
        <v>21</v>
      </c>
      <c r="AO16" s="30"/>
      <c r="AP16" s="30"/>
      <c r="AQ16" s="32"/>
      <c r="BE16" s="40"/>
      <c r="BS16" s="25" t="s">
        <v>6</v>
      </c>
    </row>
    <row r="17" ht="18.48" customHeight="1">
      <c r="B17" s="29"/>
      <c r="C17" s="30"/>
      <c r="D17" s="30"/>
      <c r="E17" s="36" t="s">
        <v>34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30</v>
      </c>
      <c r="AL17" s="30"/>
      <c r="AM17" s="30"/>
      <c r="AN17" s="36" t="s">
        <v>21</v>
      </c>
      <c r="AO17" s="30"/>
      <c r="AP17" s="30"/>
      <c r="AQ17" s="32"/>
      <c r="BE17" s="40"/>
      <c r="BS17" s="25" t="s">
        <v>35</v>
      </c>
    </row>
    <row r="18" ht="6.96"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ht="14.4" customHeight="1">
      <c r="B19" s="29"/>
      <c r="C19" s="30"/>
      <c r="D19" s="41" t="s">
        <v>36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ht="57" customHeight="1">
      <c r="B20" s="29"/>
      <c r="C20" s="30"/>
      <c r="D20" s="30"/>
      <c r="E20" s="45" t="s">
        <v>37</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35</v>
      </c>
    </row>
    <row r="21" ht="6.96"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ht="6.96"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1" customFormat="1" ht="25.92" customHeight="1">
      <c r="B23" s="47"/>
      <c r="C23" s="48"/>
      <c r="D23" s="49" t="s">
        <v>38</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1" customFormat="1" ht="6.96"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1" customFormat="1">
      <c r="B25" s="47"/>
      <c r="C25" s="48"/>
      <c r="D25" s="48"/>
      <c r="E25" s="48"/>
      <c r="F25" s="48"/>
      <c r="G25" s="48"/>
      <c r="H25" s="48"/>
      <c r="I25" s="48"/>
      <c r="J25" s="48"/>
      <c r="K25" s="48"/>
      <c r="L25" s="53" t="s">
        <v>39</v>
      </c>
      <c r="M25" s="53"/>
      <c r="N25" s="53"/>
      <c r="O25" s="53"/>
      <c r="P25" s="48"/>
      <c r="Q25" s="48"/>
      <c r="R25" s="48"/>
      <c r="S25" s="48"/>
      <c r="T25" s="48"/>
      <c r="U25" s="48"/>
      <c r="V25" s="48"/>
      <c r="W25" s="53" t="s">
        <v>40</v>
      </c>
      <c r="X25" s="53"/>
      <c r="Y25" s="53"/>
      <c r="Z25" s="53"/>
      <c r="AA25" s="53"/>
      <c r="AB25" s="53"/>
      <c r="AC25" s="53"/>
      <c r="AD25" s="53"/>
      <c r="AE25" s="53"/>
      <c r="AF25" s="48"/>
      <c r="AG25" s="48"/>
      <c r="AH25" s="48"/>
      <c r="AI25" s="48"/>
      <c r="AJ25" s="48"/>
      <c r="AK25" s="53" t="s">
        <v>41</v>
      </c>
      <c r="AL25" s="53"/>
      <c r="AM25" s="53"/>
      <c r="AN25" s="53"/>
      <c r="AO25" s="53"/>
      <c r="AP25" s="48"/>
      <c r="AQ25" s="52"/>
      <c r="BE25" s="40"/>
    </row>
    <row r="26" s="2" customFormat="1" ht="14.4" customHeight="1">
      <c r="B26" s="54"/>
      <c r="C26" s="55"/>
      <c r="D26" s="56" t="s">
        <v>42</v>
      </c>
      <c r="E26" s="55"/>
      <c r="F26" s="56" t="s">
        <v>43</v>
      </c>
      <c r="G26" s="55"/>
      <c r="H26" s="55"/>
      <c r="I26" s="55"/>
      <c r="J26" s="55"/>
      <c r="K26" s="55"/>
      <c r="L26" s="57">
        <v>0.20999999999999999</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2" customFormat="1" ht="14.4" customHeight="1">
      <c r="B27" s="54"/>
      <c r="C27" s="55"/>
      <c r="D27" s="55"/>
      <c r="E27" s="55"/>
      <c r="F27" s="56" t="s">
        <v>44</v>
      </c>
      <c r="G27" s="55"/>
      <c r="H27" s="55"/>
      <c r="I27" s="55"/>
      <c r="J27" s="55"/>
      <c r="K27" s="55"/>
      <c r="L27" s="57">
        <v>0.14999999999999999</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hidden="1" s="2" customFormat="1" ht="14.4" customHeight="1">
      <c r="B28" s="54"/>
      <c r="C28" s="55"/>
      <c r="D28" s="55"/>
      <c r="E28" s="55"/>
      <c r="F28" s="56" t="s">
        <v>45</v>
      </c>
      <c r="G28" s="55"/>
      <c r="H28" s="55"/>
      <c r="I28" s="55"/>
      <c r="J28" s="55"/>
      <c r="K28" s="55"/>
      <c r="L28" s="57">
        <v>0.20999999999999999</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hidden="1" s="2" customFormat="1" ht="14.4" customHeight="1">
      <c r="B29" s="54"/>
      <c r="C29" s="55"/>
      <c r="D29" s="55"/>
      <c r="E29" s="55"/>
      <c r="F29" s="56" t="s">
        <v>46</v>
      </c>
      <c r="G29" s="55"/>
      <c r="H29" s="55"/>
      <c r="I29" s="55"/>
      <c r="J29" s="55"/>
      <c r="K29" s="55"/>
      <c r="L29" s="57">
        <v>0.14999999999999999</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hidden="1" s="2" customFormat="1" ht="14.4" customHeight="1">
      <c r="B30" s="54"/>
      <c r="C30" s="55"/>
      <c r="D30" s="55"/>
      <c r="E30" s="55"/>
      <c r="F30" s="56" t="s">
        <v>47</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1" customFormat="1" ht="6.96"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1" customFormat="1" ht="25.92" customHeight="1">
      <c r="B32" s="47"/>
      <c r="C32" s="60"/>
      <c r="D32" s="61" t="s">
        <v>48</v>
      </c>
      <c r="E32" s="62"/>
      <c r="F32" s="62"/>
      <c r="G32" s="62"/>
      <c r="H32" s="62"/>
      <c r="I32" s="62"/>
      <c r="J32" s="62"/>
      <c r="K32" s="62"/>
      <c r="L32" s="62"/>
      <c r="M32" s="62"/>
      <c r="N32" s="62"/>
      <c r="O32" s="62"/>
      <c r="P32" s="62"/>
      <c r="Q32" s="62"/>
      <c r="R32" s="62"/>
      <c r="S32" s="62"/>
      <c r="T32" s="63" t="s">
        <v>49</v>
      </c>
      <c r="U32" s="62"/>
      <c r="V32" s="62"/>
      <c r="W32" s="62"/>
      <c r="X32" s="64" t="s">
        <v>50</v>
      </c>
      <c r="Y32" s="62"/>
      <c r="Z32" s="62"/>
      <c r="AA32" s="62"/>
      <c r="AB32" s="62"/>
      <c r="AC32" s="62"/>
      <c r="AD32" s="62"/>
      <c r="AE32" s="62"/>
      <c r="AF32" s="62"/>
      <c r="AG32" s="62"/>
      <c r="AH32" s="62"/>
      <c r="AI32" s="62"/>
      <c r="AJ32" s="62"/>
      <c r="AK32" s="65">
        <f>SUM(AK23:AK30)</f>
        <v>0</v>
      </c>
      <c r="AL32" s="62"/>
      <c r="AM32" s="62"/>
      <c r="AN32" s="62"/>
      <c r="AO32" s="66"/>
      <c r="AP32" s="60"/>
      <c r="AQ32" s="67"/>
      <c r="BE32" s="40"/>
    </row>
    <row r="33" s="1" customFormat="1" ht="6.96"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1" customFormat="1" ht="6.96"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1" customFormat="1" ht="6.96"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1" customFormat="1" ht="36.96" customHeight="1">
      <c r="B39" s="47"/>
      <c r="C39" s="74" t="s">
        <v>51</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1" customFormat="1" ht="6.96"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3" customFormat="1" ht="14.4" customHeight="1">
      <c r="B41" s="76"/>
      <c r="C41" s="77" t="s">
        <v>15</v>
      </c>
      <c r="D41" s="78"/>
      <c r="E41" s="78"/>
      <c r="F41" s="78"/>
      <c r="G41" s="78"/>
      <c r="H41" s="78"/>
      <c r="I41" s="78"/>
      <c r="J41" s="78"/>
      <c r="K41" s="78"/>
      <c r="L41" s="78" t="str">
        <f>K5</f>
        <v>170009</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4" customFormat="1" ht="36.96" customHeight="1">
      <c r="B42" s="80"/>
      <c r="C42" s="81" t="s">
        <v>18</v>
      </c>
      <c r="D42" s="82"/>
      <c r="E42" s="82"/>
      <c r="F42" s="82"/>
      <c r="G42" s="82"/>
      <c r="H42" s="82"/>
      <c r="I42" s="82"/>
      <c r="J42" s="82"/>
      <c r="K42" s="82"/>
      <c r="L42" s="83" t="str">
        <f>K6</f>
        <v>Revitalizace centra města Kopřivnice - projektová dokumentace II.</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1" customFormat="1" ht="6.96"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1" customFormat="1">
      <c r="B44" s="47"/>
      <c r="C44" s="77" t="s">
        <v>23</v>
      </c>
      <c r="D44" s="75"/>
      <c r="E44" s="75"/>
      <c r="F44" s="75"/>
      <c r="G44" s="75"/>
      <c r="H44" s="75"/>
      <c r="I44" s="75"/>
      <c r="J44" s="75"/>
      <c r="K44" s="75"/>
      <c r="L44" s="85" t="str">
        <f>IF(K8="","",K8)</f>
        <v xml:space="preserve"> </v>
      </c>
      <c r="M44" s="75"/>
      <c r="N44" s="75"/>
      <c r="O44" s="75"/>
      <c r="P44" s="75"/>
      <c r="Q44" s="75"/>
      <c r="R44" s="75"/>
      <c r="S44" s="75"/>
      <c r="T44" s="75"/>
      <c r="U44" s="75"/>
      <c r="V44" s="75"/>
      <c r="W44" s="75"/>
      <c r="X44" s="75"/>
      <c r="Y44" s="75"/>
      <c r="Z44" s="75"/>
      <c r="AA44" s="75"/>
      <c r="AB44" s="75"/>
      <c r="AC44" s="75"/>
      <c r="AD44" s="75"/>
      <c r="AE44" s="75"/>
      <c r="AF44" s="75"/>
      <c r="AG44" s="75"/>
      <c r="AH44" s="75"/>
      <c r="AI44" s="77" t="s">
        <v>25</v>
      </c>
      <c r="AJ44" s="75"/>
      <c r="AK44" s="75"/>
      <c r="AL44" s="75"/>
      <c r="AM44" s="86" t="str">
        <f>IF(AN8= "","",AN8)</f>
        <v>14. 1. 2019</v>
      </c>
      <c r="AN44" s="86"/>
      <c r="AO44" s="75"/>
      <c r="AP44" s="75"/>
      <c r="AQ44" s="75"/>
      <c r="AR44" s="73"/>
    </row>
    <row r="45" s="1" customFormat="1" ht="6.96"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1" customFormat="1">
      <c r="B46" s="47"/>
      <c r="C46" s="77" t="s">
        <v>27</v>
      </c>
      <c r="D46" s="75"/>
      <c r="E46" s="75"/>
      <c r="F46" s="75"/>
      <c r="G46" s="75"/>
      <c r="H46" s="75"/>
      <c r="I46" s="75"/>
      <c r="J46" s="75"/>
      <c r="K46" s="75"/>
      <c r="L46" s="78" t="str">
        <f>IF(E11= "","",E11)</f>
        <v>Město Kopřivnice</v>
      </c>
      <c r="M46" s="75"/>
      <c r="N46" s="75"/>
      <c r="O46" s="75"/>
      <c r="P46" s="75"/>
      <c r="Q46" s="75"/>
      <c r="R46" s="75"/>
      <c r="S46" s="75"/>
      <c r="T46" s="75"/>
      <c r="U46" s="75"/>
      <c r="V46" s="75"/>
      <c r="W46" s="75"/>
      <c r="X46" s="75"/>
      <c r="Y46" s="75"/>
      <c r="Z46" s="75"/>
      <c r="AA46" s="75"/>
      <c r="AB46" s="75"/>
      <c r="AC46" s="75"/>
      <c r="AD46" s="75"/>
      <c r="AE46" s="75"/>
      <c r="AF46" s="75"/>
      <c r="AG46" s="75"/>
      <c r="AH46" s="75"/>
      <c r="AI46" s="77" t="s">
        <v>33</v>
      </c>
      <c r="AJ46" s="75"/>
      <c r="AK46" s="75"/>
      <c r="AL46" s="75"/>
      <c r="AM46" s="78" t="str">
        <f>IF(E17="","",E17)</f>
        <v>Dopravoprojekt Ostrava a.s.</v>
      </c>
      <c r="AN46" s="78"/>
      <c r="AO46" s="78"/>
      <c r="AP46" s="78"/>
      <c r="AQ46" s="75"/>
      <c r="AR46" s="73"/>
      <c r="AS46" s="87" t="s">
        <v>52</v>
      </c>
      <c r="AT46" s="88"/>
      <c r="AU46" s="89"/>
      <c r="AV46" s="89"/>
      <c r="AW46" s="89"/>
      <c r="AX46" s="89"/>
      <c r="AY46" s="89"/>
      <c r="AZ46" s="89"/>
      <c r="BA46" s="89"/>
      <c r="BB46" s="89"/>
      <c r="BC46" s="89"/>
      <c r="BD46" s="90"/>
    </row>
    <row r="47" s="1" customFormat="1">
      <c r="B47" s="47"/>
      <c r="C47" s="77" t="s">
        <v>31</v>
      </c>
      <c r="D47" s="75"/>
      <c r="E47" s="75"/>
      <c r="F47" s="75"/>
      <c r="G47" s="75"/>
      <c r="H47" s="75"/>
      <c r="I47" s="75"/>
      <c r="J47" s="75"/>
      <c r="K47" s="75"/>
      <c r="L47" s="78" t="str">
        <f>IF(E14= "Vyplň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1" customFormat="1" ht="29.28" customHeight="1">
      <c r="B49" s="47"/>
      <c r="C49" s="97" t="s">
        <v>53</v>
      </c>
      <c r="D49" s="98"/>
      <c r="E49" s="98"/>
      <c r="F49" s="98"/>
      <c r="G49" s="98"/>
      <c r="H49" s="99"/>
      <c r="I49" s="100" t="s">
        <v>54</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55</v>
      </c>
      <c r="AH49" s="98"/>
      <c r="AI49" s="98"/>
      <c r="AJ49" s="98"/>
      <c r="AK49" s="98"/>
      <c r="AL49" s="98"/>
      <c r="AM49" s="98"/>
      <c r="AN49" s="100" t="s">
        <v>56</v>
      </c>
      <c r="AO49" s="98"/>
      <c r="AP49" s="98"/>
      <c r="AQ49" s="102" t="s">
        <v>57</v>
      </c>
      <c r="AR49" s="73"/>
      <c r="AS49" s="103" t="s">
        <v>58</v>
      </c>
      <c r="AT49" s="104" t="s">
        <v>59</v>
      </c>
      <c r="AU49" s="104" t="s">
        <v>60</v>
      </c>
      <c r="AV49" s="104" t="s">
        <v>61</v>
      </c>
      <c r="AW49" s="104" t="s">
        <v>62</v>
      </c>
      <c r="AX49" s="104" t="s">
        <v>63</v>
      </c>
      <c r="AY49" s="104" t="s">
        <v>64</v>
      </c>
      <c r="AZ49" s="104" t="s">
        <v>65</v>
      </c>
      <c r="BA49" s="104" t="s">
        <v>66</v>
      </c>
      <c r="BB49" s="104" t="s">
        <v>67</v>
      </c>
      <c r="BC49" s="104" t="s">
        <v>68</v>
      </c>
      <c r="BD49" s="105" t="s">
        <v>69</v>
      </c>
    </row>
    <row r="50"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4" customFormat="1" ht="32.4" customHeight="1">
      <c r="B51" s="80"/>
      <c r="C51" s="109" t="s">
        <v>70</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ROUND(AG52+SUM(AG53:AG57)+SUM(AG61:AG76)+AG79+AG83+AG84+AG87,2)</f>
        <v>0</v>
      </c>
      <c r="AH51" s="111"/>
      <c r="AI51" s="111"/>
      <c r="AJ51" s="111"/>
      <c r="AK51" s="111"/>
      <c r="AL51" s="111"/>
      <c r="AM51" s="111"/>
      <c r="AN51" s="112">
        <f>SUM(AG51,AT51)</f>
        <v>0</v>
      </c>
      <c r="AO51" s="112"/>
      <c r="AP51" s="112"/>
      <c r="AQ51" s="113" t="s">
        <v>21</v>
      </c>
      <c r="AR51" s="84"/>
      <c r="AS51" s="114">
        <f>ROUND(AS52+SUM(AS53:AS57)+SUM(AS61:AS76)+AS79+AS83+AS84+AS87,2)</f>
        <v>0</v>
      </c>
      <c r="AT51" s="115">
        <f>ROUND(SUM(AV51:AW51),2)</f>
        <v>0</v>
      </c>
      <c r="AU51" s="116">
        <f>ROUND(AU52+SUM(AU53:AU57)+SUM(AU61:AU76)+AU79+AU83+AU84+AU87,5)</f>
        <v>0</v>
      </c>
      <c r="AV51" s="115">
        <f>ROUND(AZ51*L26,2)</f>
        <v>0</v>
      </c>
      <c r="AW51" s="115">
        <f>ROUND(BA51*L27,2)</f>
        <v>0</v>
      </c>
      <c r="AX51" s="115">
        <f>ROUND(BB51*L26,2)</f>
        <v>0</v>
      </c>
      <c r="AY51" s="115">
        <f>ROUND(BC51*L27,2)</f>
        <v>0</v>
      </c>
      <c r="AZ51" s="115">
        <f>ROUND(AZ52+SUM(AZ53:AZ57)+SUM(AZ61:AZ76)+AZ79+AZ83+AZ84+AZ87,2)</f>
        <v>0</v>
      </c>
      <c r="BA51" s="115">
        <f>ROUND(BA52+SUM(BA53:BA57)+SUM(BA61:BA76)+BA79+BA83+BA84+BA87,2)</f>
        <v>0</v>
      </c>
      <c r="BB51" s="115">
        <f>ROUND(BB52+SUM(BB53:BB57)+SUM(BB61:BB76)+BB79+BB83+BB84+BB87,2)</f>
        <v>0</v>
      </c>
      <c r="BC51" s="115">
        <f>ROUND(BC52+SUM(BC53:BC57)+SUM(BC61:BC76)+BC79+BC83+BC84+BC87,2)</f>
        <v>0</v>
      </c>
      <c r="BD51" s="117">
        <f>ROUND(BD52+SUM(BD53:BD57)+SUM(BD61:BD76)+BD79+BD83+BD84+BD87,2)</f>
        <v>0</v>
      </c>
      <c r="BS51" s="118" t="s">
        <v>71</v>
      </c>
      <c r="BT51" s="118" t="s">
        <v>72</v>
      </c>
      <c r="BU51" s="119" t="s">
        <v>73</v>
      </c>
      <c r="BV51" s="118" t="s">
        <v>74</v>
      </c>
      <c r="BW51" s="118" t="s">
        <v>7</v>
      </c>
      <c r="BX51" s="118" t="s">
        <v>75</v>
      </c>
      <c r="CL51" s="118" t="s">
        <v>21</v>
      </c>
    </row>
    <row r="52" s="5" customFormat="1" ht="16.5" customHeight="1">
      <c r="A52" s="120" t="s">
        <v>76</v>
      </c>
      <c r="B52" s="121"/>
      <c r="C52" s="122"/>
      <c r="D52" s="123" t="s">
        <v>77</v>
      </c>
      <c r="E52" s="123"/>
      <c r="F52" s="123"/>
      <c r="G52" s="123"/>
      <c r="H52" s="123"/>
      <c r="I52" s="124"/>
      <c r="J52" s="123" t="s">
        <v>78</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'SO 000 - Vedlejší rozpočt...'!J27</f>
        <v>0</v>
      </c>
      <c r="AH52" s="124"/>
      <c r="AI52" s="124"/>
      <c r="AJ52" s="124"/>
      <c r="AK52" s="124"/>
      <c r="AL52" s="124"/>
      <c r="AM52" s="124"/>
      <c r="AN52" s="125">
        <f>SUM(AG52,AT52)</f>
        <v>0</v>
      </c>
      <c r="AO52" s="124"/>
      <c r="AP52" s="124"/>
      <c r="AQ52" s="126" t="s">
        <v>79</v>
      </c>
      <c r="AR52" s="127"/>
      <c r="AS52" s="128">
        <v>0</v>
      </c>
      <c r="AT52" s="129">
        <f>ROUND(SUM(AV52:AW52),2)</f>
        <v>0</v>
      </c>
      <c r="AU52" s="130">
        <f>'SO 000 - Vedlejší rozpočt...'!P81</f>
        <v>0</v>
      </c>
      <c r="AV52" s="129">
        <f>'SO 000 - Vedlejší rozpočt...'!J30</f>
        <v>0</v>
      </c>
      <c r="AW52" s="129">
        <f>'SO 000 - Vedlejší rozpočt...'!J31</f>
        <v>0</v>
      </c>
      <c r="AX52" s="129">
        <f>'SO 000 - Vedlejší rozpočt...'!J32</f>
        <v>0</v>
      </c>
      <c r="AY52" s="129">
        <f>'SO 000 - Vedlejší rozpočt...'!J33</f>
        <v>0</v>
      </c>
      <c r="AZ52" s="129">
        <f>'SO 000 - Vedlejší rozpočt...'!F30</f>
        <v>0</v>
      </c>
      <c r="BA52" s="129">
        <f>'SO 000 - Vedlejší rozpočt...'!F31</f>
        <v>0</v>
      </c>
      <c r="BB52" s="129">
        <f>'SO 000 - Vedlejší rozpočt...'!F32</f>
        <v>0</v>
      </c>
      <c r="BC52" s="129">
        <f>'SO 000 - Vedlejší rozpočt...'!F33</f>
        <v>0</v>
      </c>
      <c r="BD52" s="131">
        <f>'SO 000 - Vedlejší rozpočt...'!F34</f>
        <v>0</v>
      </c>
      <c r="BT52" s="132" t="s">
        <v>80</v>
      </c>
      <c r="BV52" s="132" t="s">
        <v>74</v>
      </c>
      <c r="BW52" s="132" t="s">
        <v>81</v>
      </c>
      <c r="BX52" s="132" t="s">
        <v>7</v>
      </c>
      <c r="CL52" s="132" t="s">
        <v>21</v>
      </c>
      <c r="CM52" s="132" t="s">
        <v>82</v>
      </c>
    </row>
    <row r="53" s="5" customFormat="1" ht="16.5" customHeight="1">
      <c r="A53" s="120" t="s">
        <v>76</v>
      </c>
      <c r="B53" s="121"/>
      <c r="C53" s="122"/>
      <c r="D53" s="123" t="s">
        <v>83</v>
      </c>
      <c r="E53" s="123"/>
      <c r="F53" s="123"/>
      <c r="G53" s="123"/>
      <c r="H53" s="123"/>
      <c r="I53" s="124"/>
      <c r="J53" s="123" t="s">
        <v>84</v>
      </c>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5">
        <f>'SO 001 - Příprava území'!J27</f>
        <v>0</v>
      </c>
      <c r="AH53" s="124"/>
      <c r="AI53" s="124"/>
      <c r="AJ53" s="124"/>
      <c r="AK53" s="124"/>
      <c r="AL53" s="124"/>
      <c r="AM53" s="124"/>
      <c r="AN53" s="125">
        <f>SUM(AG53,AT53)</f>
        <v>0</v>
      </c>
      <c r="AO53" s="124"/>
      <c r="AP53" s="124"/>
      <c r="AQ53" s="126" t="s">
        <v>79</v>
      </c>
      <c r="AR53" s="127"/>
      <c r="AS53" s="128">
        <v>0</v>
      </c>
      <c r="AT53" s="129">
        <f>ROUND(SUM(AV53:AW53),2)</f>
        <v>0</v>
      </c>
      <c r="AU53" s="130">
        <f>'SO 001 - Příprava území'!P83</f>
        <v>0</v>
      </c>
      <c r="AV53" s="129">
        <f>'SO 001 - Příprava území'!J30</f>
        <v>0</v>
      </c>
      <c r="AW53" s="129">
        <f>'SO 001 - Příprava území'!J31</f>
        <v>0</v>
      </c>
      <c r="AX53" s="129">
        <f>'SO 001 - Příprava území'!J32</f>
        <v>0</v>
      </c>
      <c r="AY53" s="129">
        <f>'SO 001 - Příprava území'!J33</f>
        <v>0</v>
      </c>
      <c r="AZ53" s="129">
        <f>'SO 001 - Příprava území'!F30</f>
        <v>0</v>
      </c>
      <c r="BA53" s="129">
        <f>'SO 001 - Příprava území'!F31</f>
        <v>0</v>
      </c>
      <c r="BB53" s="129">
        <f>'SO 001 - Příprava území'!F32</f>
        <v>0</v>
      </c>
      <c r="BC53" s="129">
        <f>'SO 001 - Příprava území'!F33</f>
        <v>0</v>
      </c>
      <c r="BD53" s="131">
        <f>'SO 001 - Příprava území'!F34</f>
        <v>0</v>
      </c>
      <c r="BT53" s="132" t="s">
        <v>80</v>
      </c>
      <c r="BV53" s="132" t="s">
        <v>74</v>
      </c>
      <c r="BW53" s="132" t="s">
        <v>85</v>
      </c>
      <c r="BX53" s="132" t="s">
        <v>7</v>
      </c>
      <c r="CL53" s="132" t="s">
        <v>21</v>
      </c>
      <c r="CM53" s="132" t="s">
        <v>82</v>
      </c>
    </row>
    <row r="54" s="5" customFormat="1" ht="16.5" customHeight="1">
      <c r="A54" s="120" t="s">
        <v>76</v>
      </c>
      <c r="B54" s="121"/>
      <c r="C54" s="122"/>
      <c r="D54" s="123" t="s">
        <v>86</v>
      </c>
      <c r="E54" s="123"/>
      <c r="F54" s="123"/>
      <c r="G54" s="123"/>
      <c r="H54" s="123"/>
      <c r="I54" s="124"/>
      <c r="J54" s="123" t="s">
        <v>87</v>
      </c>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5">
        <f>'SO 002 - Odstranění zatru...'!J27</f>
        <v>0</v>
      </c>
      <c r="AH54" s="124"/>
      <c r="AI54" s="124"/>
      <c r="AJ54" s="124"/>
      <c r="AK54" s="124"/>
      <c r="AL54" s="124"/>
      <c r="AM54" s="124"/>
      <c r="AN54" s="125">
        <f>SUM(AG54,AT54)</f>
        <v>0</v>
      </c>
      <c r="AO54" s="124"/>
      <c r="AP54" s="124"/>
      <c r="AQ54" s="126" t="s">
        <v>79</v>
      </c>
      <c r="AR54" s="127"/>
      <c r="AS54" s="128">
        <v>0</v>
      </c>
      <c r="AT54" s="129">
        <f>ROUND(SUM(AV54:AW54),2)</f>
        <v>0</v>
      </c>
      <c r="AU54" s="130">
        <f>'SO 002 - Odstranění zatru...'!P79</f>
        <v>0</v>
      </c>
      <c r="AV54" s="129">
        <f>'SO 002 - Odstranění zatru...'!J30</f>
        <v>0</v>
      </c>
      <c r="AW54" s="129">
        <f>'SO 002 - Odstranění zatru...'!J31</f>
        <v>0</v>
      </c>
      <c r="AX54" s="129">
        <f>'SO 002 - Odstranění zatru...'!J32</f>
        <v>0</v>
      </c>
      <c r="AY54" s="129">
        <f>'SO 002 - Odstranění zatru...'!J33</f>
        <v>0</v>
      </c>
      <c r="AZ54" s="129">
        <f>'SO 002 - Odstranění zatru...'!F30</f>
        <v>0</v>
      </c>
      <c r="BA54" s="129">
        <f>'SO 002 - Odstranění zatru...'!F31</f>
        <v>0</v>
      </c>
      <c r="BB54" s="129">
        <f>'SO 002 - Odstranění zatru...'!F32</f>
        <v>0</v>
      </c>
      <c r="BC54" s="129">
        <f>'SO 002 - Odstranění zatru...'!F33</f>
        <v>0</v>
      </c>
      <c r="BD54" s="131">
        <f>'SO 002 - Odstranění zatru...'!F34</f>
        <v>0</v>
      </c>
      <c r="BT54" s="132" t="s">
        <v>80</v>
      </c>
      <c r="BV54" s="132" t="s">
        <v>74</v>
      </c>
      <c r="BW54" s="132" t="s">
        <v>88</v>
      </c>
      <c r="BX54" s="132" t="s">
        <v>7</v>
      </c>
      <c r="CL54" s="132" t="s">
        <v>21</v>
      </c>
      <c r="CM54" s="132" t="s">
        <v>82</v>
      </c>
    </row>
    <row r="55" s="5" customFormat="1" ht="16.5" customHeight="1">
      <c r="A55" s="120" t="s">
        <v>76</v>
      </c>
      <c r="B55" s="121"/>
      <c r="C55" s="122"/>
      <c r="D55" s="123" t="s">
        <v>89</v>
      </c>
      <c r="E55" s="123"/>
      <c r="F55" s="123"/>
      <c r="G55" s="123"/>
      <c r="H55" s="123"/>
      <c r="I55" s="124"/>
      <c r="J55" s="123" t="s">
        <v>90</v>
      </c>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5">
        <f>'SO 003 - Odstranění mostu...'!J27</f>
        <v>0</v>
      </c>
      <c r="AH55" s="124"/>
      <c r="AI55" s="124"/>
      <c r="AJ55" s="124"/>
      <c r="AK55" s="124"/>
      <c r="AL55" s="124"/>
      <c r="AM55" s="124"/>
      <c r="AN55" s="125">
        <f>SUM(AG55,AT55)</f>
        <v>0</v>
      </c>
      <c r="AO55" s="124"/>
      <c r="AP55" s="124"/>
      <c r="AQ55" s="126" t="s">
        <v>79</v>
      </c>
      <c r="AR55" s="127"/>
      <c r="AS55" s="128">
        <v>0</v>
      </c>
      <c r="AT55" s="129">
        <f>ROUND(SUM(AV55:AW55),2)</f>
        <v>0</v>
      </c>
      <c r="AU55" s="130">
        <f>'SO 003 - Odstranění mostu...'!P80</f>
        <v>0</v>
      </c>
      <c r="AV55" s="129">
        <f>'SO 003 - Odstranění mostu...'!J30</f>
        <v>0</v>
      </c>
      <c r="AW55" s="129">
        <f>'SO 003 - Odstranění mostu...'!J31</f>
        <v>0</v>
      </c>
      <c r="AX55" s="129">
        <f>'SO 003 - Odstranění mostu...'!J32</f>
        <v>0</v>
      </c>
      <c r="AY55" s="129">
        <f>'SO 003 - Odstranění mostu...'!J33</f>
        <v>0</v>
      </c>
      <c r="AZ55" s="129">
        <f>'SO 003 - Odstranění mostu...'!F30</f>
        <v>0</v>
      </c>
      <c r="BA55" s="129">
        <f>'SO 003 - Odstranění mostu...'!F31</f>
        <v>0</v>
      </c>
      <c r="BB55" s="129">
        <f>'SO 003 - Odstranění mostu...'!F32</f>
        <v>0</v>
      </c>
      <c r="BC55" s="129">
        <f>'SO 003 - Odstranění mostu...'!F33</f>
        <v>0</v>
      </c>
      <c r="BD55" s="131">
        <f>'SO 003 - Odstranění mostu...'!F34</f>
        <v>0</v>
      </c>
      <c r="BT55" s="132" t="s">
        <v>80</v>
      </c>
      <c r="BV55" s="132" t="s">
        <v>74</v>
      </c>
      <c r="BW55" s="132" t="s">
        <v>91</v>
      </c>
      <c r="BX55" s="132" t="s">
        <v>7</v>
      </c>
      <c r="CL55" s="132" t="s">
        <v>21</v>
      </c>
      <c r="CM55" s="132" t="s">
        <v>82</v>
      </c>
    </row>
    <row r="56" s="5" customFormat="1" ht="16.5" customHeight="1">
      <c r="A56" s="120" t="s">
        <v>76</v>
      </c>
      <c r="B56" s="121"/>
      <c r="C56" s="122"/>
      <c r="D56" s="123" t="s">
        <v>92</v>
      </c>
      <c r="E56" s="123"/>
      <c r="F56" s="123"/>
      <c r="G56" s="123"/>
      <c r="H56" s="123"/>
      <c r="I56" s="124"/>
      <c r="J56" s="123" t="s">
        <v>93</v>
      </c>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5">
        <f>'SO 004 - Odstranění fontány'!J27</f>
        <v>0</v>
      </c>
      <c r="AH56" s="124"/>
      <c r="AI56" s="124"/>
      <c r="AJ56" s="124"/>
      <c r="AK56" s="124"/>
      <c r="AL56" s="124"/>
      <c r="AM56" s="124"/>
      <c r="AN56" s="125">
        <f>SUM(AG56,AT56)</f>
        <v>0</v>
      </c>
      <c r="AO56" s="124"/>
      <c r="AP56" s="124"/>
      <c r="AQ56" s="126" t="s">
        <v>79</v>
      </c>
      <c r="AR56" s="127"/>
      <c r="AS56" s="128">
        <v>0</v>
      </c>
      <c r="AT56" s="129">
        <f>ROUND(SUM(AV56:AW56),2)</f>
        <v>0</v>
      </c>
      <c r="AU56" s="130">
        <f>'SO 004 - Odstranění fontány'!P85</f>
        <v>0</v>
      </c>
      <c r="AV56" s="129">
        <f>'SO 004 - Odstranění fontány'!J30</f>
        <v>0</v>
      </c>
      <c r="AW56" s="129">
        <f>'SO 004 - Odstranění fontány'!J31</f>
        <v>0</v>
      </c>
      <c r="AX56" s="129">
        <f>'SO 004 - Odstranění fontány'!J32</f>
        <v>0</v>
      </c>
      <c r="AY56" s="129">
        <f>'SO 004 - Odstranění fontány'!J33</f>
        <v>0</v>
      </c>
      <c r="AZ56" s="129">
        <f>'SO 004 - Odstranění fontány'!F30</f>
        <v>0</v>
      </c>
      <c r="BA56" s="129">
        <f>'SO 004 - Odstranění fontány'!F31</f>
        <v>0</v>
      </c>
      <c r="BB56" s="129">
        <f>'SO 004 - Odstranění fontány'!F32</f>
        <v>0</v>
      </c>
      <c r="BC56" s="129">
        <f>'SO 004 - Odstranění fontány'!F33</f>
        <v>0</v>
      </c>
      <c r="BD56" s="131">
        <f>'SO 004 - Odstranění fontány'!F34</f>
        <v>0</v>
      </c>
      <c r="BT56" s="132" t="s">
        <v>80</v>
      </c>
      <c r="BV56" s="132" t="s">
        <v>74</v>
      </c>
      <c r="BW56" s="132" t="s">
        <v>94</v>
      </c>
      <c r="BX56" s="132" t="s">
        <v>7</v>
      </c>
      <c r="CL56" s="132" t="s">
        <v>21</v>
      </c>
      <c r="CM56" s="132" t="s">
        <v>82</v>
      </c>
    </row>
    <row r="57" s="5" customFormat="1" ht="16.5" customHeight="1">
      <c r="B57" s="121"/>
      <c r="C57" s="122"/>
      <c r="D57" s="123" t="s">
        <v>95</v>
      </c>
      <c r="E57" s="123"/>
      <c r="F57" s="123"/>
      <c r="G57" s="123"/>
      <c r="H57" s="123"/>
      <c r="I57" s="124"/>
      <c r="J57" s="123" t="s">
        <v>96</v>
      </c>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33">
        <f>ROUND(SUM(AG58:AG60),2)</f>
        <v>0</v>
      </c>
      <c r="AH57" s="124"/>
      <c r="AI57" s="124"/>
      <c r="AJ57" s="124"/>
      <c r="AK57" s="124"/>
      <c r="AL57" s="124"/>
      <c r="AM57" s="124"/>
      <c r="AN57" s="125">
        <f>SUM(AG57,AT57)</f>
        <v>0</v>
      </c>
      <c r="AO57" s="124"/>
      <c r="AP57" s="124"/>
      <c r="AQ57" s="126" t="s">
        <v>79</v>
      </c>
      <c r="AR57" s="127"/>
      <c r="AS57" s="128">
        <f>ROUND(SUM(AS58:AS60),2)</f>
        <v>0</v>
      </c>
      <c r="AT57" s="129">
        <f>ROUND(SUM(AV57:AW57),2)</f>
        <v>0</v>
      </c>
      <c r="AU57" s="130">
        <f>ROUND(SUM(AU58:AU60),5)</f>
        <v>0</v>
      </c>
      <c r="AV57" s="129">
        <f>ROUND(AZ57*L26,2)</f>
        <v>0</v>
      </c>
      <c r="AW57" s="129">
        <f>ROUND(BA57*L27,2)</f>
        <v>0</v>
      </c>
      <c r="AX57" s="129">
        <f>ROUND(BB57*L26,2)</f>
        <v>0</v>
      </c>
      <c r="AY57" s="129">
        <f>ROUND(BC57*L27,2)</f>
        <v>0</v>
      </c>
      <c r="AZ57" s="129">
        <f>ROUND(SUM(AZ58:AZ60),2)</f>
        <v>0</v>
      </c>
      <c r="BA57" s="129">
        <f>ROUND(SUM(BA58:BA60),2)</f>
        <v>0</v>
      </c>
      <c r="BB57" s="129">
        <f>ROUND(SUM(BB58:BB60),2)</f>
        <v>0</v>
      </c>
      <c r="BC57" s="129">
        <f>ROUND(SUM(BC58:BC60),2)</f>
        <v>0</v>
      </c>
      <c r="BD57" s="131">
        <f>ROUND(SUM(BD58:BD60),2)</f>
        <v>0</v>
      </c>
      <c r="BS57" s="132" t="s">
        <v>71</v>
      </c>
      <c r="BT57" s="132" t="s">
        <v>80</v>
      </c>
      <c r="BU57" s="132" t="s">
        <v>73</v>
      </c>
      <c r="BV57" s="132" t="s">
        <v>74</v>
      </c>
      <c r="BW57" s="132" t="s">
        <v>97</v>
      </c>
      <c r="BX57" s="132" t="s">
        <v>7</v>
      </c>
      <c r="CL57" s="132" t="s">
        <v>21</v>
      </c>
      <c r="CM57" s="132" t="s">
        <v>82</v>
      </c>
    </row>
    <row r="58" s="6" customFormat="1" ht="16.5" customHeight="1">
      <c r="A58" s="120" t="s">
        <v>76</v>
      </c>
      <c r="B58" s="134"/>
      <c r="C58" s="135"/>
      <c r="D58" s="135"/>
      <c r="E58" s="136" t="s">
        <v>98</v>
      </c>
      <c r="F58" s="136"/>
      <c r="G58" s="136"/>
      <c r="H58" s="136"/>
      <c r="I58" s="136"/>
      <c r="J58" s="135"/>
      <c r="K58" s="136" t="s">
        <v>99</v>
      </c>
      <c r="L58" s="136"/>
      <c r="M58" s="136"/>
      <c r="N58" s="136"/>
      <c r="O58" s="136"/>
      <c r="P58" s="136"/>
      <c r="Q58" s="136"/>
      <c r="R58" s="136"/>
      <c r="S58" s="136"/>
      <c r="T58" s="136"/>
      <c r="U58" s="136"/>
      <c r="V58" s="136"/>
      <c r="W58" s="136"/>
      <c r="X58" s="136"/>
      <c r="Y58" s="136"/>
      <c r="Z58" s="136"/>
      <c r="AA58" s="136"/>
      <c r="AB58" s="136"/>
      <c r="AC58" s="136"/>
      <c r="AD58" s="136"/>
      <c r="AE58" s="136"/>
      <c r="AF58" s="136"/>
      <c r="AG58" s="137">
        <f>'101a - část komunikace'!J29</f>
        <v>0</v>
      </c>
      <c r="AH58" s="135"/>
      <c r="AI58" s="135"/>
      <c r="AJ58" s="135"/>
      <c r="AK58" s="135"/>
      <c r="AL58" s="135"/>
      <c r="AM58" s="135"/>
      <c r="AN58" s="137">
        <f>SUM(AG58,AT58)</f>
        <v>0</v>
      </c>
      <c r="AO58" s="135"/>
      <c r="AP58" s="135"/>
      <c r="AQ58" s="138" t="s">
        <v>100</v>
      </c>
      <c r="AR58" s="139"/>
      <c r="AS58" s="140">
        <v>0</v>
      </c>
      <c r="AT58" s="141">
        <f>ROUND(SUM(AV58:AW58),2)</f>
        <v>0</v>
      </c>
      <c r="AU58" s="142">
        <f>'101a - část komunikace'!P89</f>
        <v>0</v>
      </c>
      <c r="AV58" s="141">
        <f>'101a - část komunikace'!J32</f>
        <v>0</v>
      </c>
      <c r="AW58" s="141">
        <f>'101a - část komunikace'!J33</f>
        <v>0</v>
      </c>
      <c r="AX58" s="141">
        <f>'101a - část komunikace'!J34</f>
        <v>0</v>
      </c>
      <c r="AY58" s="141">
        <f>'101a - část komunikace'!J35</f>
        <v>0</v>
      </c>
      <c r="AZ58" s="141">
        <f>'101a - část komunikace'!F32</f>
        <v>0</v>
      </c>
      <c r="BA58" s="141">
        <f>'101a - část komunikace'!F33</f>
        <v>0</v>
      </c>
      <c r="BB58" s="141">
        <f>'101a - část komunikace'!F34</f>
        <v>0</v>
      </c>
      <c r="BC58" s="141">
        <f>'101a - část komunikace'!F35</f>
        <v>0</v>
      </c>
      <c r="BD58" s="143">
        <f>'101a - část komunikace'!F36</f>
        <v>0</v>
      </c>
      <c r="BT58" s="144" t="s">
        <v>82</v>
      </c>
      <c r="BV58" s="144" t="s">
        <v>74</v>
      </c>
      <c r="BW58" s="144" t="s">
        <v>101</v>
      </c>
      <c r="BX58" s="144" t="s">
        <v>97</v>
      </c>
      <c r="CL58" s="144" t="s">
        <v>21</v>
      </c>
    </row>
    <row r="59" s="6" customFormat="1" ht="16.5" customHeight="1">
      <c r="A59" s="120" t="s">
        <v>76</v>
      </c>
      <c r="B59" s="134"/>
      <c r="C59" s="135"/>
      <c r="D59" s="135"/>
      <c r="E59" s="136" t="s">
        <v>102</v>
      </c>
      <c r="F59" s="136"/>
      <c r="G59" s="136"/>
      <c r="H59" s="136"/>
      <c r="I59" s="136"/>
      <c r="J59" s="135"/>
      <c r="K59" s="136" t="s">
        <v>103</v>
      </c>
      <c r="L59" s="136"/>
      <c r="M59" s="136"/>
      <c r="N59" s="136"/>
      <c r="O59" s="136"/>
      <c r="P59" s="136"/>
      <c r="Q59" s="136"/>
      <c r="R59" s="136"/>
      <c r="S59" s="136"/>
      <c r="T59" s="136"/>
      <c r="U59" s="136"/>
      <c r="V59" s="136"/>
      <c r="W59" s="136"/>
      <c r="X59" s="136"/>
      <c r="Y59" s="136"/>
      <c r="Z59" s="136"/>
      <c r="AA59" s="136"/>
      <c r="AB59" s="136"/>
      <c r="AC59" s="136"/>
      <c r="AD59" s="136"/>
      <c r="AE59" s="136"/>
      <c r="AF59" s="136"/>
      <c r="AG59" s="137">
        <f>'101b - část kontejnerové ...'!J29</f>
        <v>0</v>
      </c>
      <c r="AH59" s="135"/>
      <c r="AI59" s="135"/>
      <c r="AJ59" s="135"/>
      <c r="AK59" s="135"/>
      <c r="AL59" s="135"/>
      <c r="AM59" s="135"/>
      <c r="AN59" s="137">
        <f>SUM(AG59,AT59)</f>
        <v>0</v>
      </c>
      <c r="AO59" s="135"/>
      <c r="AP59" s="135"/>
      <c r="AQ59" s="138" t="s">
        <v>100</v>
      </c>
      <c r="AR59" s="139"/>
      <c r="AS59" s="140">
        <v>0</v>
      </c>
      <c r="AT59" s="141">
        <f>ROUND(SUM(AV59:AW59),2)</f>
        <v>0</v>
      </c>
      <c r="AU59" s="142">
        <f>'101b - část kontejnerové ...'!P89</f>
        <v>0</v>
      </c>
      <c r="AV59" s="141">
        <f>'101b - část kontejnerové ...'!J32</f>
        <v>0</v>
      </c>
      <c r="AW59" s="141">
        <f>'101b - část kontejnerové ...'!J33</f>
        <v>0</v>
      </c>
      <c r="AX59" s="141">
        <f>'101b - část kontejnerové ...'!J34</f>
        <v>0</v>
      </c>
      <c r="AY59" s="141">
        <f>'101b - část kontejnerové ...'!J35</f>
        <v>0</v>
      </c>
      <c r="AZ59" s="141">
        <f>'101b - část kontejnerové ...'!F32</f>
        <v>0</v>
      </c>
      <c r="BA59" s="141">
        <f>'101b - část kontejnerové ...'!F33</f>
        <v>0</v>
      </c>
      <c r="BB59" s="141">
        <f>'101b - část kontejnerové ...'!F34</f>
        <v>0</v>
      </c>
      <c r="BC59" s="141">
        <f>'101b - část kontejnerové ...'!F35</f>
        <v>0</v>
      </c>
      <c r="BD59" s="143">
        <f>'101b - část kontejnerové ...'!F36</f>
        <v>0</v>
      </c>
      <c r="BT59" s="144" t="s">
        <v>82</v>
      </c>
      <c r="BV59" s="144" t="s">
        <v>74</v>
      </c>
      <c r="BW59" s="144" t="s">
        <v>104</v>
      </c>
      <c r="BX59" s="144" t="s">
        <v>97</v>
      </c>
      <c r="CL59" s="144" t="s">
        <v>21</v>
      </c>
    </row>
    <row r="60" s="6" customFormat="1" ht="16.5" customHeight="1">
      <c r="A60" s="120" t="s">
        <v>76</v>
      </c>
      <c r="B60" s="134"/>
      <c r="C60" s="135"/>
      <c r="D60" s="135"/>
      <c r="E60" s="136" t="s">
        <v>105</v>
      </c>
      <c r="F60" s="136"/>
      <c r="G60" s="136"/>
      <c r="H60" s="136"/>
      <c r="I60" s="136"/>
      <c r="J60" s="135"/>
      <c r="K60" s="136" t="s">
        <v>106</v>
      </c>
      <c r="L60" s="136"/>
      <c r="M60" s="136"/>
      <c r="N60" s="136"/>
      <c r="O60" s="136"/>
      <c r="P60" s="136"/>
      <c r="Q60" s="136"/>
      <c r="R60" s="136"/>
      <c r="S60" s="136"/>
      <c r="T60" s="136"/>
      <c r="U60" s="136"/>
      <c r="V60" s="136"/>
      <c r="W60" s="136"/>
      <c r="X60" s="136"/>
      <c r="Y60" s="136"/>
      <c r="Z60" s="136"/>
      <c r="AA60" s="136"/>
      <c r="AB60" s="136"/>
      <c r="AC60" s="136"/>
      <c r="AD60" s="136"/>
      <c r="AE60" s="136"/>
      <c r="AF60" s="136"/>
      <c r="AG60" s="137">
        <f>'101c - část dopravní značení'!J29</f>
        <v>0</v>
      </c>
      <c r="AH60" s="135"/>
      <c r="AI60" s="135"/>
      <c r="AJ60" s="135"/>
      <c r="AK60" s="135"/>
      <c r="AL60" s="135"/>
      <c r="AM60" s="135"/>
      <c r="AN60" s="137">
        <f>SUM(AG60,AT60)</f>
        <v>0</v>
      </c>
      <c r="AO60" s="135"/>
      <c r="AP60" s="135"/>
      <c r="AQ60" s="138" t="s">
        <v>100</v>
      </c>
      <c r="AR60" s="139"/>
      <c r="AS60" s="140">
        <v>0</v>
      </c>
      <c r="AT60" s="141">
        <f>ROUND(SUM(AV60:AW60),2)</f>
        <v>0</v>
      </c>
      <c r="AU60" s="142">
        <f>'101c - část dopravní značení'!P87</f>
        <v>0</v>
      </c>
      <c r="AV60" s="141">
        <f>'101c - část dopravní značení'!J32</f>
        <v>0</v>
      </c>
      <c r="AW60" s="141">
        <f>'101c - část dopravní značení'!J33</f>
        <v>0</v>
      </c>
      <c r="AX60" s="141">
        <f>'101c - část dopravní značení'!J34</f>
        <v>0</v>
      </c>
      <c r="AY60" s="141">
        <f>'101c - část dopravní značení'!J35</f>
        <v>0</v>
      </c>
      <c r="AZ60" s="141">
        <f>'101c - část dopravní značení'!F32</f>
        <v>0</v>
      </c>
      <c r="BA60" s="141">
        <f>'101c - část dopravní značení'!F33</f>
        <v>0</v>
      </c>
      <c r="BB60" s="141">
        <f>'101c - část dopravní značení'!F34</f>
        <v>0</v>
      </c>
      <c r="BC60" s="141">
        <f>'101c - část dopravní značení'!F35</f>
        <v>0</v>
      </c>
      <c r="BD60" s="143">
        <f>'101c - část dopravní značení'!F36</f>
        <v>0</v>
      </c>
      <c r="BT60" s="144" t="s">
        <v>82</v>
      </c>
      <c r="BV60" s="144" t="s">
        <v>74</v>
      </c>
      <c r="BW60" s="144" t="s">
        <v>107</v>
      </c>
      <c r="BX60" s="144" t="s">
        <v>97</v>
      </c>
      <c r="CL60" s="144" t="s">
        <v>21</v>
      </c>
    </row>
    <row r="61" s="5" customFormat="1" ht="16.5" customHeight="1">
      <c r="A61" s="120" t="s">
        <v>76</v>
      </c>
      <c r="B61" s="121"/>
      <c r="C61" s="122"/>
      <c r="D61" s="123" t="s">
        <v>108</v>
      </c>
      <c r="E61" s="123"/>
      <c r="F61" s="123"/>
      <c r="G61" s="123"/>
      <c r="H61" s="123"/>
      <c r="I61" s="124"/>
      <c r="J61" s="123" t="s">
        <v>109</v>
      </c>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5">
        <f>'SO 102 - Zpevněné plochy'!J27</f>
        <v>0</v>
      </c>
      <c r="AH61" s="124"/>
      <c r="AI61" s="124"/>
      <c r="AJ61" s="124"/>
      <c r="AK61" s="124"/>
      <c r="AL61" s="124"/>
      <c r="AM61" s="124"/>
      <c r="AN61" s="125">
        <f>SUM(AG61,AT61)</f>
        <v>0</v>
      </c>
      <c r="AO61" s="124"/>
      <c r="AP61" s="124"/>
      <c r="AQ61" s="126" t="s">
        <v>79</v>
      </c>
      <c r="AR61" s="127"/>
      <c r="AS61" s="128">
        <v>0</v>
      </c>
      <c r="AT61" s="129">
        <f>ROUND(SUM(AV61:AW61),2)</f>
        <v>0</v>
      </c>
      <c r="AU61" s="130">
        <f>'SO 102 - Zpevněné plochy'!P94</f>
        <v>0</v>
      </c>
      <c r="AV61" s="129">
        <f>'SO 102 - Zpevněné plochy'!J30</f>
        <v>0</v>
      </c>
      <c r="AW61" s="129">
        <f>'SO 102 - Zpevněné plochy'!J31</f>
        <v>0</v>
      </c>
      <c r="AX61" s="129">
        <f>'SO 102 - Zpevněné plochy'!J32</f>
        <v>0</v>
      </c>
      <c r="AY61" s="129">
        <f>'SO 102 - Zpevněné plochy'!J33</f>
        <v>0</v>
      </c>
      <c r="AZ61" s="129">
        <f>'SO 102 - Zpevněné plochy'!F30</f>
        <v>0</v>
      </c>
      <c r="BA61" s="129">
        <f>'SO 102 - Zpevněné plochy'!F31</f>
        <v>0</v>
      </c>
      <c r="BB61" s="129">
        <f>'SO 102 - Zpevněné plochy'!F32</f>
        <v>0</v>
      </c>
      <c r="BC61" s="129">
        <f>'SO 102 - Zpevněné plochy'!F33</f>
        <v>0</v>
      </c>
      <c r="BD61" s="131">
        <f>'SO 102 - Zpevněné plochy'!F34</f>
        <v>0</v>
      </c>
      <c r="BT61" s="132" t="s">
        <v>80</v>
      </c>
      <c r="BV61" s="132" t="s">
        <v>74</v>
      </c>
      <c r="BW61" s="132" t="s">
        <v>110</v>
      </c>
      <c r="BX61" s="132" t="s">
        <v>7</v>
      </c>
      <c r="CL61" s="132" t="s">
        <v>21</v>
      </c>
      <c r="CM61" s="132" t="s">
        <v>82</v>
      </c>
    </row>
    <row r="62" s="5" customFormat="1" ht="16.5" customHeight="1">
      <c r="A62" s="120" t="s">
        <v>76</v>
      </c>
      <c r="B62" s="121"/>
      <c r="C62" s="122"/>
      <c r="D62" s="123" t="s">
        <v>111</v>
      </c>
      <c r="E62" s="123"/>
      <c r="F62" s="123"/>
      <c r="G62" s="123"/>
      <c r="H62" s="123"/>
      <c r="I62" s="124"/>
      <c r="J62" s="123" t="s">
        <v>112</v>
      </c>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5">
        <f>'SO 201 - Zatrubnění Kopři...'!J27</f>
        <v>0</v>
      </c>
      <c r="AH62" s="124"/>
      <c r="AI62" s="124"/>
      <c r="AJ62" s="124"/>
      <c r="AK62" s="124"/>
      <c r="AL62" s="124"/>
      <c r="AM62" s="124"/>
      <c r="AN62" s="125">
        <f>SUM(AG62,AT62)</f>
        <v>0</v>
      </c>
      <c r="AO62" s="124"/>
      <c r="AP62" s="124"/>
      <c r="AQ62" s="126" t="s">
        <v>79</v>
      </c>
      <c r="AR62" s="127"/>
      <c r="AS62" s="128">
        <v>0</v>
      </c>
      <c r="AT62" s="129">
        <f>ROUND(SUM(AV62:AW62),2)</f>
        <v>0</v>
      </c>
      <c r="AU62" s="130">
        <f>'SO 201 - Zatrubnění Kopři...'!P87</f>
        <v>0</v>
      </c>
      <c r="AV62" s="129">
        <f>'SO 201 - Zatrubnění Kopři...'!J30</f>
        <v>0</v>
      </c>
      <c r="AW62" s="129">
        <f>'SO 201 - Zatrubnění Kopři...'!J31</f>
        <v>0</v>
      </c>
      <c r="AX62" s="129">
        <f>'SO 201 - Zatrubnění Kopři...'!J32</f>
        <v>0</v>
      </c>
      <c r="AY62" s="129">
        <f>'SO 201 - Zatrubnění Kopři...'!J33</f>
        <v>0</v>
      </c>
      <c r="AZ62" s="129">
        <f>'SO 201 - Zatrubnění Kopři...'!F30</f>
        <v>0</v>
      </c>
      <c r="BA62" s="129">
        <f>'SO 201 - Zatrubnění Kopři...'!F31</f>
        <v>0</v>
      </c>
      <c r="BB62" s="129">
        <f>'SO 201 - Zatrubnění Kopři...'!F32</f>
        <v>0</v>
      </c>
      <c r="BC62" s="129">
        <f>'SO 201 - Zatrubnění Kopři...'!F33</f>
        <v>0</v>
      </c>
      <c r="BD62" s="131">
        <f>'SO 201 - Zatrubnění Kopři...'!F34</f>
        <v>0</v>
      </c>
      <c r="BT62" s="132" t="s">
        <v>80</v>
      </c>
      <c r="BV62" s="132" t="s">
        <v>74</v>
      </c>
      <c r="BW62" s="132" t="s">
        <v>113</v>
      </c>
      <c r="BX62" s="132" t="s">
        <v>7</v>
      </c>
      <c r="CL62" s="132" t="s">
        <v>21</v>
      </c>
      <c r="CM62" s="132" t="s">
        <v>82</v>
      </c>
    </row>
    <row r="63" s="5" customFormat="1" ht="16.5" customHeight="1">
      <c r="A63" s="120" t="s">
        <v>76</v>
      </c>
      <c r="B63" s="121"/>
      <c r="C63" s="122"/>
      <c r="D63" s="123" t="s">
        <v>114</v>
      </c>
      <c r="E63" s="123"/>
      <c r="F63" s="123"/>
      <c r="G63" s="123"/>
      <c r="H63" s="123"/>
      <c r="I63" s="124"/>
      <c r="J63" s="123" t="s">
        <v>115</v>
      </c>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5">
        <f>'SO 301 - Odvodnění parkov...'!J27</f>
        <v>0</v>
      </c>
      <c r="AH63" s="124"/>
      <c r="AI63" s="124"/>
      <c r="AJ63" s="124"/>
      <c r="AK63" s="124"/>
      <c r="AL63" s="124"/>
      <c r="AM63" s="124"/>
      <c r="AN63" s="125">
        <f>SUM(AG63,AT63)</f>
        <v>0</v>
      </c>
      <c r="AO63" s="124"/>
      <c r="AP63" s="124"/>
      <c r="AQ63" s="126" t="s">
        <v>79</v>
      </c>
      <c r="AR63" s="127"/>
      <c r="AS63" s="128">
        <v>0</v>
      </c>
      <c r="AT63" s="129">
        <f>ROUND(SUM(AV63:AW63),2)</f>
        <v>0</v>
      </c>
      <c r="AU63" s="130">
        <f>'SO 301 - Odvodnění parkov...'!P89</f>
        <v>0</v>
      </c>
      <c r="AV63" s="129">
        <f>'SO 301 - Odvodnění parkov...'!J30</f>
        <v>0</v>
      </c>
      <c r="AW63" s="129">
        <f>'SO 301 - Odvodnění parkov...'!J31</f>
        <v>0</v>
      </c>
      <c r="AX63" s="129">
        <f>'SO 301 - Odvodnění parkov...'!J32</f>
        <v>0</v>
      </c>
      <c r="AY63" s="129">
        <f>'SO 301 - Odvodnění parkov...'!J33</f>
        <v>0</v>
      </c>
      <c r="AZ63" s="129">
        <f>'SO 301 - Odvodnění parkov...'!F30</f>
        <v>0</v>
      </c>
      <c r="BA63" s="129">
        <f>'SO 301 - Odvodnění parkov...'!F31</f>
        <v>0</v>
      </c>
      <c r="BB63" s="129">
        <f>'SO 301 - Odvodnění parkov...'!F32</f>
        <v>0</v>
      </c>
      <c r="BC63" s="129">
        <f>'SO 301 - Odvodnění parkov...'!F33</f>
        <v>0</v>
      </c>
      <c r="BD63" s="131">
        <f>'SO 301 - Odvodnění parkov...'!F34</f>
        <v>0</v>
      </c>
      <c r="BT63" s="132" t="s">
        <v>80</v>
      </c>
      <c r="BV63" s="132" t="s">
        <v>74</v>
      </c>
      <c r="BW63" s="132" t="s">
        <v>116</v>
      </c>
      <c r="BX63" s="132" t="s">
        <v>7</v>
      </c>
      <c r="CL63" s="132" t="s">
        <v>21</v>
      </c>
      <c r="CM63" s="132" t="s">
        <v>82</v>
      </c>
    </row>
    <row r="64" s="5" customFormat="1" ht="16.5" customHeight="1">
      <c r="A64" s="120" t="s">
        <v>76</v>
      </c>
      <c r="B64" s="121"/>
      <c r="C64" s="122"/>
      <c r="D64" s="123" t="s">
        <v>117</v>
      </c>
      <c r="E64" s="123"/>
      <c r="F64" s="123"/>
      <c r="G64" s="123"/>
      <c r="H64" s="123"/>
      <c r="I64" s="124"/>
      <c r="J64" s="123" t="s">
        <v>118</v>
      </c>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5">
        <f>'SO 302 - Odvodnění zpevně...'!J27</f>
        <v>0</v>
      </c>
      <c r="AH64" s="124"/>
      <c r="AI64" s="124"/>
      <c r="AJ64" s="124"/>
      <c r="AK64" s="124"/>
      <c r="AL64" s="124"/>
      <c r="AM64" s="124"/>
      <c r="AN64" s="125">
        <f>SUM(AG64,AT64)</f>
        <v>0</v>
      </c>
      <c r="AO64" s="124"/>
      <c r="AP64" s="124"/>
      <c r="AQ64" s="126" t="s">
        <v>79</v>
      </c>
      <c r="AR64" s="127"/>
      <c r="AS64" s="128">
        <v>0</v>
      </c>
      <c r="AT64" s="129">
        <f>ROUND(SUM(AV64:AW64),2)</f>
        <v>0</v>
      </c>
      <c r="AU64" s="130">
        <f>'SO 302 - Odvodnění zpevně...'!P86</f>
        <v>0</v>
      </c>
      <c r="AV64" s="129">
        <f>'SO 302 - Odvodnění zpevně...'!J30</f>
        <v>0</v>
      </c>
      <c r="AW64" s="129">
        <f>'SO 302 - Odvodnění zpevně...'!J31</f>
        <v>0</v>
      </c>
      <c r="AX64" s="129">
        <f>'SO 302 - Odvodnění zpevně...'!J32</f>
        <v>0</v>
      </c>
      <c r="AY64" s="129">
        <f>'SO 302 - Odvodnění zpevně...'!J33</f>
        <v>0</v>
      </c>
      <c r="AZ64" s="129">
        <f>'SO 302 - Odvodnění zpevně...'!F30</f>
        <v>0</v>
      </c>
      <c r="BA64" s="129">
        <f>'SO 302 - Odvodnění zpevně...'!F31</f>
        <v>0</v>
      </c>
      <c r="BB64" s="129">
        <f>'SO 302 - Odvodnění zpevně...'!F32</f>
        <v>0</v>
      </c>
      <c r="BC64" s="129">
        <f>'SO 302 - Odvodnění zpevně...'!F33</f>
        <v>0</v>
      </c>
      <c r="BD64" s="131">
        <f>'SO 302 - Odvodnění zpevně...'!F34</f>
        <v>0</v>
      </c>
      <c r="BT64" s="132" t="s">
        <v>80</v>
      </c>
      <c r="BV64" s="132" t="s">
        <v>74</v>
      </c>
      <c r="BW64" s="132" t="s">
        <v>119</v>
      </c>
      <c r="BX64" s="132" t="s">
        <v>7</v>
      </c>
      <c r="CL64" s="132" t="s">
        <v>21</v>
      </c>
      <c r="CM64" s="132" t="s">
        <v>82</v>
      </c>
    </row>
    <row r="65" s="5" customFormat="1" ht="16.5" customHeight="1">
      <c r="A65" s="120" t="s">
        <v>76</v>
      </c>
      <c r="B65" s="121"/>
      <c r="C65" s="122"/>
      <c r="D65" s="123" t="s">
        <v>120</v>
      </c>
      <c r="E65" s="123"/>
      <c r="F65" s="123"/>
      <c r="G65" s="123"/>
      <c r="H65" s="123"/>
      <c r="I65" s="124"/>
      <c r="J65" s="123" t="s">
        <v>121</v>
      </c>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5">
        <f>'SO 303 - Úpravy jednotné ...'!J27</f>
        <v>0</v>
      </c>
      <c r="AH65" s="124"/>
      <c r="AI65" s="124"/>
      <c r="AJ65" s="124"/>
      <c r="AK65" s="124"/>
      <c r="AL65" s="124"/>
      <c r="AM65" s="124"/>
      <c r="AN65" s="125">
        <f>SUM(AG65,AT65)</f>
        <v>0</v>
      </c>
      <c r="AO65" s="124"/>
      <c r="AP65" s="124"/>
      <c r="AQ65" s="126" t="s">
        <v>79</v>
      </c>
      <c r="AR65" s="127"/>
      <c r="AS65" s="128">
        <v>0</v>
      </c>
      <c r="AT65" s="129">
        <f>ROUND(SUM(AV65:AW65),2)</f>
        <v>0</v>
      </c>
      <c r="AU65" s="130">
        <f>'SO 303 - Úpravy jednotné ...'!P79</f>
        <v>0</v>
      </c>
      <c r="AV65" s="129">
        <f>'SO 303 - Úpravy jednotné ...'!J30</f>
        <v>0</v>
      </c>
      <c r="AW65" s="129">
        <f>'SO 303 - Úpravy jednotné ...'!J31</f>
        <v>0</v>
      </c>
      <c r="AX65" s="129">
        <f>'SO 303 - Úpravy jednotné ...'!J32</f>
        <v>0</v>
      </c>
      <c r="AY65" s="129">
        <f>'SO 303 - Úpravy jednotné ...'!J33</f>
        <v>0</v>
      </c>
      <c r="AZ65" s="129">
        <f>'SO 303 - Úpravy jednotné ...'!F30</f>
        <v>0</v>
      </c>
      <c r="BA65" s="129">
        <f>'SO 303 - Úpravy jednotné ...'!F31</f>
        <v>0</v>
      </c>
      <c r="BB65" s="129">
        <f>'SO 303 - Úpravy jednotné ...'!F32</f>
        <v>0</v>
      </c>
      <c r="BC65" s="129">
        <f>'SO 303 - Úpravy jednotné ...'!F33</f>
        <v>0</v>
      </c>
      <c r="BD65" s="131">
        <f>'SO 303 - Úpravy jednotné ...'!F34</f>
        <v>0</v>
      </c>
      <c r="BT65" s="132" t="s">
        <v>80</v>
      </c>
      <c r="BV65" s="132" t="s">
        <v>74</v>
      </c>
      <c r="BW65" s="132" t="s">
        <v>122</v>
      </c>
      <c r="BX65" s="132" t="s">
        <v>7</v>
      </c>
      <c r="CL65" s="132" t="s">
        <v>21</v>
      </c>
      <c r="CM65" s="132" t="s">
        <v>82</v>
      </c>
    </row>
    <row r="66" s="5" customFormat="1" ht="16.5" customHeight="1">
      <c r="A66" s="120" t="s">
        <v>76</v>
      </c>
      <c r="B66" s="121"/>
      <c r="C66" s="122"/>
      <c r="D66" s="123" t="s">
        <v>123</v>
      </c>
      <c r="E66" s="123"/>
      <c r="F66" s="123"/>
      <c r="G66" s="123"/>
      <c r="H66" s="123"/>
      <c r="I66" s="124"/>
      <c r="J66" s="123" t="s">
        <v>124</v>
      </c>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5">
        <f>'SO 304 - Přípojka kanaliz...'!J27</f>
        <v>0</v>
      </c>
      <c r="AH66" s="124"/>
      <c r="AI66" s="124"/>
      <c r="AJ66" s="124"/>
      <c r="AK66" s="124"/>
      <c r="AL66" s="124"/>
      <c r="AM66" s="124"/>
      <c r="AN66" s="125">
        <f>SUM(AG66,AT66)</f>
        <v>0</v>
      </c>
      <c r="AO66" s="124"/>
      <c r="AP66" s="124"/>
      <c r="AQ66" s="126" t="s">
        <v>79</v>
      </c>
      <c r="AR66" s="127"/>
      <c r="AS66" s="128">
        <v>0</v>
      </c>
      <c r="AT66" s="129">
        <f>ROUND(SUM(AV66:AW66),2)</f>
        <v>0</v>
      </c>
      <c r="AU66" s="130">
        <f>'SO 304 - Přípojka kanaliz...'!P86</f>
        <v>0</v>
      </c>
      <c r="AV66" s="129">
        <f>'SO 304 - Přípojka kanaliz...'!J30</f>
        <v>0</v>
      </c>
      <c r="AW66" s="129">
        <f>'SO 304 - Přípojka kanaliz...'!J31</f>
        <v>0</v>
      </c>
      <c r="AX66" s="129">
        <f>'SO 304 - Přípojka kanaliz...'!J32</f>
        <v>0</v>
      </c>
      <c r="AY66" s="129">
        <f>'SO 304 - Přípojka kanaliz...'!J33</f>
        <v>0</v>
      </c>
      <c r="AZ66" s="129">
        <f>'SO 304 - Přípojka kanaliz...'!F30</f>
        <v>0</v>
      </c>
      <c r="BA66" s="129">
        <f>'SO 304 - Přípojka kanaliz...'!F31</f>
        <v>0</v>
      </c>
      <c r="BB66" s="129">
        <f>'SO 304 - Přípojka kanaliz...'!F32</f>
        <v>0</v>
      </c>
      <c r="BC66" s="129">
        <f>'SO 304 - Přípojka kanaliz...'!F33</f>
        <v>0</v>
      </c>
      <c r="BD66" s="131">
        <f>'SO 304 - Přípojka kanaliz...'!F34</f>
        <v>0</v>
      </c>
      <c r="BT66" s="132" t="s">
        <v>80</v>
      </c>
      <c r="BV66" s="132" t="s">
        <v>74</v>
      </c>
      <c r="BW66" s="132" t="s">
        <v>125</v>
      </c>
      <c r="BX66" s="132" t="s">
        <v>7</v>
      </c>
      <c r="CL66" s="132" t="s">
        <v>21</v>
      </c>
      <c r="CM66" s="132" t="s">
        <v>82</v>
      </c>
    </row>
    <row r="67" s="5" customFormat="1" ht="16.5" customHeight="1">
      <c r="A67" s="120" t="s">
        <v>76</v>
      </c>
      <c r="B67" s="121"/>
      <c r="C67" s="122"/>
      <c r="D67" s="123" t="s">
        <v>126</v>
      </c>
      <c r="E67" s="123"/>
      <c r="F67" s="123"/>
      <c r="G67" s="123"/>
      <c r="H67" s="123"/>
      <c r="I67" s="124"/>
      <c r="J67" s="123" t="s">
        <v>127</v>
      </c>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5">
        <f>'SO 351 - Přeložka vodovodu'!J27</f>
        <v>0</v>
      </c>
      <c r="AH67" s="124"/>
      <c r="AI67" s="124"/>
      <c r="AJ67" s="124"/>
      <c r="AK67" s="124"/>
      <c r="AL67" s="124"/>
      <c r="AM67" s="124"/>
      <c r="AN67" s="125">
        <f>SUM(AG67,AT67)</f>
        <v>0</v>
      </c>
      <c r="AO67" s="124"/>
      <c r="AP67" s="124"/>
      <c r="AQ67" s="126" t="s">
        <v>79</v>
      </c>
      <c r="AR67" s="127"/>
      <c r="AS67" s="128">
        <v>0</v>
      </c>
      <c r="AT67" s="129">
        <f>ROUND(SUM(AV67:AW67),2)</f>
        <v>0</v>
      </c>
      <c r="AU67" s="130">
        <f>'SO 351 - Přeložka vodovodu'!P87</f>
        <v>0</v>
      </c>
      <c r="AV67" s="129">
        <f>'SO 351 - Přeložka vodovodu'!J30</f>
        <v>0</v>
      </c>
      <c r="AW67" s="129">
        <f>'SO 351 - Přeložka vodovodu'!J31</f>
        <v>0</v>
      </c>
      <c r="AX67" s="129">
        <f>'SO 351 - Přeložka vodovodu'!J32</f>
        <v>0</v>
      </c>
      <c r="AY67" s="129">
        <f>'SO 351 - Přeložka vodovodu'!J33</f>
        <v>0</v>
      </c>
      <c r="AZ67" s="129">
        <f>'SO 351 - Přeložka vodovodu'!F30</f>
        <v>0</v>
      </c>
      <c r="BA67" s="129">
        <f>'SO 351 - Přeložka vodovodu'!F31</f>
        <v>0</v>
      </c>
      <c r="BB67" s="129">
        <f>'SO 351 - Přeložka vodovodu'!F32</f>
        <v>0</v>
      </c>
      <c r="BC67" s="129">
        <f>'SO 351 - Přeložka vodovodu'!F33</f>
        <v>0</v>
      </c>
      <c r="BD67" s="131">
        <f>'SO 351 - Přeložka vodovodu'!F34</f>
        <v>0</v>
      </c>
      <c r="BT67" s="132" t="s">
        <v>80</v>
      </c>
      <c r="BV67" s="132" t="s">
        <v>74</v>
      </c>
      <c r="BW67" s="132" t="s">
        <v>128</v>
      </c>
      <c r="BX67" s="132" t="s">
        <v>7</v>
      </c>
      <c r="CL67" s="132" t="s">
        <v>21</v>
      </c>
      <c r="CM67" s="132" t="s">
        <v>82</v>
      </c>
    </row>
    <row r="68" s="5" customFormat="1" ht="16.5" customHeight="1">
      <c r="A68" s="120" t="s">
        <v>76</v>
      </c>
      <c r="B68" s="121"/>
      <c r="C68" s="122"/>
      <c r="D68" s="123" t="s">
        <v>129</v>
      </c>
      <c r="E68" s="123"/>
      <c r="F68" s="123"/>
      <c r="G68" s="123"/>
      <c r="H68" s="123"/>
      <c r="I68" s="124"/>
      <c r="J68" s="123" t="s">
        <v>130</v>
      </c>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5">
        <f>'SO 352 - Přípojka vodovod...'!J27</f>
        <v>0</v>
      </c>
      <c r="AH68" s="124"/>
      <c r="AI68" s="124"/>
      <c r="AJ68" s="124"/>
      <c r="AK68" s="124"/>
      <c r="AL68" s="124"/>
      <c r="AM68" s="124"/>
      <c r="AN68" s="125">
        <f>SUM(AG68,AT68)</f>
        <v>0</v>
      </c>
      <c r="AO68" s="124"/>
      <c r="AP68" s="124"/>
      <c r="AQ68" s="126" t="s">
        <v>79</v>
      </c>
      <c r="AR68" s="127"/>
      <c r="AS68" s="128">
        <v>0</v>
      </c>
      <c r="AT68" s="129">
        <f>ROUND(SUM(AV68:AW68),2)</f>
        <v>0</v>
      </c>
      <c r="AU68" s="130">
        <f>'SO 352 - Přípojka vodovod...'!P85</f>
        <v>0</v>
      </c>
      <c r="AV68" s="129">
        <f>'SO 352 - Přípojka vodovod...'!J30</f>
        <v>0</v>
      </c>
      <c r="AW68" s="129">
        <f>'SO 352 - Přípojka vodovod...'!J31</f>
        <v>0</v>
      </c>
      <c r="AX68" s="129">
        <f>'SO 352 - Přípojka vodovod...'!J32</f>
        <v>0</v>
      </c>
      <c r="AY68" s="129">
        <f>'SO 352 - Přípojka vodovod...'!J33</f>
        <v>0</v>
      </c>
      <c r="AZ68" s="129">
        <f>'SO 352 - Přípojka vodovod...'!F30</f>
        <v>0</v>
      </c>
      <c r="BA68" s="129">
        <f>'SO 352 - Přípojka vodovod...'!F31</f>
        <v>0</v>
      </c>
      <c r="BB68" s="129">
        <f>'SO 352 - Přípojka vodovod...'!F32</f>
        <v>0</v>
      </c>
      <c r="BC68" s="129">
        <f>'SO 352 - Přípojka vodovod...'!F33</f>
        <v>0</v>
      </c>
      <c r="BD68" s="131">
        <f>'SO 352 - Přípojka vodovod...'!F34</f>
        <v>0</v>
      </c>
      <c r="BT68" s="132" t="s">
        <v>80</v>
      </c>
      <c r="BV68" s="132" t="s">
        <v>74</v>
      </c>
      <c r="BW68" s="132" t="s">
        <v>131</v>
      </c>
      <c r="BX68" s="132" t="s">
        <v>7</v>
      </c>
      <c r="CL68" s="132" t="s">
        <v>21</v>
      </c>
      <c r="CM68" s="132" t="s">
        <v>82</v>
      </c>
    </row>
    <row r="69" s="5" customFormat="1" ht="31.5" customHeight="1">
      <c r="A69" s="120" t="s">
        <v>76</v>
      </c>
      <c r="B69" s="121"/>
      <c r="C69" s="122"/>
      <c r="D69" s="123" t="s">
        <v>132</v>
      </c>
      <c r="E69" s="123"/>
      <c r="F69" s="123"/>
      <c r="G69" s="123"/>
      <c r="H69" s="123"/>
      <c r="I69" s="124"/>
      <c r="J69" s="123" t="s">
        <v>133</v>
      </c>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5">
        <f>'SO 353 - Přípojka vodovod...'!J27</f>
        <v>0</v>
      </c>
      <c r="AH69" s="124"/>
      <c r="AI69" s="124"/>
      <c r="AJ69" s="124"/>
      <c r="AK69" s="124"/>
      <c r="AL69" s="124"/>
      <c r="AM69" s="124"/>
      <c r="AN69" s="125">
        <f>SUM(AG69,AT69)</f>
        <v>0</v>
      </c>
      <c r="AO69" s="124"/>
      <c r="AP69" s="124"/>
      <c r="AQ69" s="126" t="s">
        <v>79</v>
      </c>
      <c r="AR69" s="127"/>
      <c r="AS69" s="128">
        <v>0</v>
      </c>
      <c r="AT69" s="129">
        <f>ROUND(SUM(AV69:AW69),2)</f>
        <v>0</v>
      </c>
      <c r="AU69" s="130">
        <f>'SO 353 - Přípojka vodovod...'!P85</f>
        <v>0</v>
      </c>
      <c r="AV69" s="129">
        <f>'SO 353 - Přípojka vodovod...'!J30</f>
        <v>0</v>
      </c>
      <c r="AW69" s="129">
        <f>'SO 353 - Přípojka vodovod...'!J31</f>
        <v>0</v>
      </c>
      <c r="AX69" s="129">
        <f>'SO 353 - Přípojka vodovod...'!J32</f>
        <v>0</v>
      </c>
      <c r="AY69" s="129">
        <f>'SO 353 - Přípojka vodovod...'!J33</f>
        <v>0</v>
      </c>
      <c r="AZ69" s="129">
        <f>'SO 353 - Přípojka vodovod...'!F30</f>
        <v>0</v>
      </c>
      <c r="BA69" s="129">
        <f>'SO 353 - Přípojka vodovod...'!F31</f>
        <v>0</v>
      </c>
      <c r="BB69" s="129">
        <f>'SO 353 - Přípojka vodovod...'!F32</f>
        <v>0</v>
      </c>
      <c r="BC69" s="129">
        <f>'SO 353 - Přípojka vodovod...'!F33</f>
        <v>0</v>
      </c>
      <c r="BD69" s="131">
        <f>'SO 353 - Přípojka vodovod...'!F34</f>
        <v>0</v>
      </c>
      <c r="BT69" s="132" t="s">
        <v>80</v>
      </c>
      <c r="BV69" s="132" t="s">
        <v>74</v>
      </c>
      <c r="BW69" s="132" t="s">
        <v>134</v>
      </c>
      <c r="BX69" s="132" t="s">
        <v>7</v>
      </c>
      <c r="CL69" s="132" t="s">
        <v>21</v>
      </c>
      <c r="CM69" s="132" t="s">
        <v>82</v>
      </c>
    </row>
    <row r="70" s="5" customFormat="1" ht="16.5" customHeight="1">
      <c r="A70" s="120" t="s">
        <v>76</v>
      </c>
      <c r="B70" s="121"/>
      <c r="C70" s="122"/>
      <c r="D70" s="123" t="s">
        <v>135</v>
      </c>
      <c r="E70" s="123"/>
      <c r="F70" s="123"/>
      <c r="G70" s="123"/>
      <c r="H70" s="123"/>
      <c r="I70" s="124"/>
      <c r="J70" s="123" t="s">
        <v>136</v>
      </c>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5">
        <f>'SO 361 - Závlahový systém'!J27</f>
        <v>0</v>
      </c>
      <c r="AH70" s="124"/>
      <c r="AI70" s="124"/>
      <c r="AJ70" s="124"/>
      <c r="AK70" s="124"/>
      <c r="AL70" s="124"/>
      <c r="AM70" s="124"/>
      <c r="AN70" s="125">
        <f>SUM(AG70,AT70)</f>
        <v>0</v>
      </c>
      <c r="AO70" s="124"/>
      <c r="AP70" s="124"/>
      <c r="AQ70" s="126" t="s">
        <v>79</v>
      </c>
      <c r="AR70" s="127"/>
      <c r="AS70" s="128">
        <v>0</v>
      </c>
      <c r="AT70" s="129">
        <f>ROUND(SUM(AV70:AW70),2)</f>
        <v>0</v>
      </c>
      <c r="AU70" s="130">
        <f>'SO 361 - Závlahový systém'!P87</f>
        <v>0</v>
      </c>
      <c r="AV70" s="129">
        <f>'SO 361 - Závlahový systém'!J30</f>
        <v>0</v>
      </c>
      <c r="AW70" s="129">
        <f>'SO 361 - Závlahový systém'!J31</f>
        <v>0</v>
      </c>
      <c r="AX70" s="129">
        <f>'SO 361 - Závlahový systém'!J32</f>
        <v>0</v>
      </c>
      <c r="AY70" s="129">
        <f>'SO 361 - Závlahový systém'!J33</f>
        <v>0</v>
      </c>
      <c r="AZ70" s="129">
        <f>'SO 361 - Závlahový systém'!F30</f>
        <v>0</v>
      </c>
      <c r="BA70" s="129">
        <f>'SO 361 - Závlahový systém'!F31</f>
        <v>0</v>
      </c>
      <c r="BB70" s="129">
        <f>'SO 361 - Závlahový systém'!F32</f>
        <v>0</v>
      </c>
      <c r="BC70" s="129">
        <f>'SO 361 - Závlahový systém'!F33</f>
        <v>0</v>
      </c>
      <c r="BD70" s="131">
        <f>'SO 361 - Závlahový systém'!F34</f>
        <v>0</v>
      </c>
      <c r="BT70" s="132" t="s">
        <v>80</v>
      </c>
      <c r="BV70" s="132" t="s">
        <v>74</v>
      </c>
      <c r="BW70" s="132" t="s">
        <v>137</v>
      </c>
      <c r="BX70" s="132" t="s">
        <v>7</v>
      </c>
      <c r="CL70" s="132" t="s">
        <v>21</v>
      </c>
      <c r="CM70" s="132" t="s">
        <v>82</v>
      </c>
    </row>
    <row r="71" s="5" customFormat="1" ht="16.5" customHeight="1">
      <c r="A71" s="120" t="s">
        <v>76</v>
      </c>
      <c r="B71" s="121"/>
      <c r="C71" s="122"/>
      <c r="D71" s="123" t="s">
        <v>138</v>
      </c>
      <c r="E71" s="123"/>
      <c r="F71" s="123"/>
      <c r="G71" s="123"/>
      <c r="H71" s="123"/>
      <c r="I71" s="124"/>
      <c r="J71" s="123" t="s">
        <v>139</v>
      </c>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5">
        <f>'SO 441 - Rozvody NN'!J27</f>
        <v>0</v>
      </c>
      <c r="AH71" s="124"/>
      <c r="AI71" s="124"/>
      <c r="AJ71" s="124"/>
      <c r="AK71" s="124"/>
      <c r="AL71" s="124"/>
      <c r="AM71" s="124"/>
      <c r="AN71" s="125">
        <f>SUM(AG71,AT71)</f>
        <v>0</v>
      </c>
      <c r="AO71" s="124"/>
      <c r="AP71" s="124"/>
      <c r="AQ71" s="126" t="s">
        <v>79</v>
      </c>
      <c r="AR71" s="127"/>
      <c r="AS71" s="128">
        <v>0</v>
      </c>
      <c r="AT71" s="129">
        <f>ROUND(SUM(AV71:AW71),2)</f>
        <v>0</v>
      </c>
      <c r="AU71" s="130">
        <f>'SO 441 - Rozvody NN'!P79</f>
        <v>0</v>
      </c>
      <c r="AV71" s="129">
        <f>'SO 441 - Rozvody NN'!J30</f>
        <v>0</v>
      </c>
      <c r="AW71" s="129">
        <f>'SO 441 - Rozvody NN'!J31</f>
        <v>0</v>
      </c>
      <c r="AX71" s="129">
        <f>'SO 441 - Rozvody NN'!J32</f>
        <v>0</v>
      </c>
      <c r="AY71" s="129">
        <f>'SO 441 - Rozvody NN'!J33</f>
        <v>0</v>
      </c>
      <c r="AZ71" s="129">
        <f>'SO 441 - Rozvody NN'!F30</f>
        <v>0</v>
      </c>
      <c r="BA71" s="129">
        <f>'SO 441 - Rozvody NN'!F31</f>
        <v>0</v>
      </c>
      <c r="BB71" s="129">
        <f>'SO 441 - Rozvody NN'!F32</f>
        <v>0</v>
      </c>
      <c r="BC71" s="129">
        <f>'SO 441 - Rozvody NN'!F33</f>
        <v>0</v>
      </c>
      <c r="BD71" s="131">
        <f>'SO 441 - Rozvody NN'!F34</f>
        <v>0</v>
      </c>
      <c r="BT71" s="132" t="s">
        <v>80</v>
      </c>
      <c r="BV71" s="132" t="s">
        <v>74</v>
      </c>
      <c r="BW71" s="132" t="s">
        <v>140</v>
      </c>
      <c r="BX71" s="132" t="s">
        <v>7</v>
      </c>
      <c r="CL71" s="132" t="s">
        <v>21</v>
      </c>
      <c r="CM71" s="132" t="s">
        <v>82</v>
      </c>
    </row>
    <row r="72" s="5" customFormat="1" ht="16.5" customHeight="1">
      <c r="A72" s="120" t="s">
        <v>76</v>
      </c>
      <c r="B72" s="121"/>
      <c r="C72" s="122"/>
      <c r="D72" s="123" t="s">
        <v>141</v>
      </c>
      <c r="E72" s="123"/>
      <c r="F72" s="123"/>
      <c r="G72" s="123"/>
      <c r="H72" s="123"/>
      <c r="I72" s="124"/>
      <c r="J72" s="123" t="s">
        <v>142</v>
      </c>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5">
        <f>'SO 451 - Veřejné osvětlení'!J27</f>
        <v>0</v>
      </c>
      <c r="AH72" s="124"/>
      <c r="AI72" s="124"/>
      <c r="AJ72" s="124"/>
      <c r="AK72" s="124"/>
      <c r="AL72" s="124"/>
      <c r="AM72" s="124"/>
      <c r="AN72" s="125">
        <f>SUM(AG72,AT72)</f>
        <v>0</v>
      </c>
      <c r="AO72" s="124"/>
      <c r="AP72" s="124"/>
      <c r="AQ72" s="126" t="s">
        <v>79</v>
      </c>
      <c r="AR72" s="127"/>
      <c r="AS72" s="128">
        <v>0</v>
      </c>
      <c r="AT72" s="129">
        <f>ROUND(SUM(AV72:AW72),2)</f>
        <v>0</v>
      </c>
      <c r="AU72" s="130">
        <f>'SO 451 - Veřejné osvětlení'!P82</f>
        <v>0</v>
      </c>
      <c r="AV72" s="129">
        <f>'SO 451 - Veřejné osvětlení'!J30</f>
        <v>0</v>
      </c>
      <c r="AW72" s="129">
        <f>'SO 451 - Veřejné osvětlení'!J31</f>
        <v>0</v>
      </c>
      <c r="AX72" s="129">
        <f>'SO 451 - Veřejné osvětlení'!J32</f>
        <v>0</v>
      </c>
      <c r="AY72" s="129">
        <f>'SO 451 - Veřejné osvětlení'!J33</f>
        <v>0</v>
      </c>
      <c r="AZ72" s="129">
        <f>'SO 451 - Veřejné osvětlení'!F30</f>
        <v>0</v>
      </c>
      <c r="BA72" s="129">
        <f>'SO 451 - Veřejné osvětlení'!F31</f>
        <v>0</v>
      </c>
      <c r="BB72" s="129">
        <f>'SO 451 - Veřejné osvětlení'!F32</f>
        <v>0</v>
      </c>
      <c r="BC72" s="129">
        <f>'SO 451 - Veřejné osvětlení'!F33</f>
        <v>0</v>
      </c>
      <c r="BD72" s="131">
        <f>'SO 451 - Veřejné osvětlení'!F34</f>
        <v>0</v>
      </c>
      <c r="BT72" s="132" t="s">
        <v>80</v>
      </c>
      <c r="BV72" s="132" t="s">
        <v>74</v>
      </c>
      <c r="BW72" s="132" t="s">
        <v>143</v>
      </c>
      <c r="BX72" s="132" t="s">
        <v>7</v>
      </c>
      <c r="CL72" s="132" t="s">
        <v>21</v>
      </c>
      <c r="CM72" s="132" t="s">
        <v>82</v>
      </c>
    </row>
    <row r="73" s="5" customFormat="1" ht="16.5" customHeight="1">
      <c r="A73" s="120" t="s">
        <v>76</v>
      </c>
      <c r="B73" s="121"/>
      <c r="C73" s="122"/>
      <c r="D73" s="123" t="s">
        <v>144</v>
      </c>
      <c r="E73" s="123"/>
      <c r="F73" s="123"/>
      <c r="G73" s="123"/>
      <c r="H73" s="123"/>
      <c r="I73" s="124"/>
      <c r="J73" s="123" t="s">
        <v>145</v>
      </c>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5">
        <f>'SO 471 - Ozvučení náměstí'!J27</f>
        <v>0</v>
      </c>
      <c r="AH73" s="124"/>
      <c r="AI73" s="124"/>
      <c r="AJ73" s="124"/>
      <c r="AK73" s="124"/>
      <c r="AL73" s="124"/>
      <c r="AM73" s="124"/>
      <c r="AN73" s="125">
        <f>SUM(AG73,AT73)</f>
        <v>0</v>
      </c>
      <c r="AO73" s="124"/>
      <c r="AP73" s="124"/>
      <c r="AQ73" s="126" t="s">
        <v>79</v>
      </c>
      <c r="AR73" s="127"/>
      <c r="AS73" s="128">
        <v>0</v>
      </c>
      <c r="AT73" s="129">
        <f>ROUND(SUM(AV73:AW73),2)</f>
        <v>0</v>
      </c>
      <c r="AU73" s="130">
        <f>'SO 471 - Ozvučení náměstí'!P80</f>
        <v>0</v>
      </c>
      <c r="AV73" s="129">
        <f>'SO 471 - Ozvučení náměstí'!J30</f>
        <v>0</v>
      </c>
      <c r="AW73" s="129">
        <f>'SO 471 - Ozvučení náměstí'!J31</f>
        <v>0</v>
      </c>
      <c r="AX73" s="129">
        <f>'SO 471 - Ozvučení náměstí'!J32</f>
        <v>0</v>
      </c>
      <c r="AY73" s="129">
        <f>'SO 471 - Ozvučení náměstí'!J33</f>
        <v>0</v>
      </c>
      <c r="AZ73" s="129">
        <f>'SO 471 - Ozvučení náměstí'!F30</f>
        <v>0</v>
      </c>
      <c r="BA73" s="129">
        <f>'SO 471 - Ozvučení náměstí'!F31</f>
        <v>0</v>
      </c>
      <c r="BB73" s="129">
        <f>'SO 471 - Ozvučení náměstí'!F32</f>
        <v>0</v>
      </c>
      <c r="BC73" s="129">
        <f>'SO 471 - Ozvučení náměstí'!F33</f>
        <v>0</v>
      </c>
      <c r="BD73" s="131">
        <f>'SO 471 - Ozvučení náměstí'!F34</f>
        <v>0</v>
      </c>
      <c r="BT73" s="132" t="s">
        <v>80</v>
      </c>
      <c r="BV73" s="132" t="s">
        <v>74</v>
      </c>
      <c r="BW73" s="132" t="s">
        <v>146</v>
      </c>
      <c r="BX73" s="132" t="s">
        <v>7</v>
      </c>
      <c r="CL73" s="132" t="s">
        <v>21</v>
      </c>
      <c r="CM73" s="132" t="s">
        <v>82</v>
      </c>
    </row>
    <row r="74" s="5" customFormat="1" ht="16.5" customHeight="1">
      <c r="A74" s="120" t="s">
        <v>76</v>
      </c>
      <c r="B74" s="121"/>
      <c r="C74" s="122"/>
      <c r="D74" s="123" t="s">
        <v>147</v>
      </c>
      <c r="E74" s="123"/>
      <c r="F74" s="123"/>
      <c r="G74" s="123"/>
      <c r="H74" s="123"/>
      <c r="I74" s="124"/>
      <c r="J74" s="123" t="s">
        <v>148</v>
      </c>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5">
        <f>'SO 472 - Slaboproudé rozvody'!J27</f>
        <v>0</v>
      </c>
      <c r="AH74" s="124"/>
      <c r="AI74" s="124"/>
      <c r="AJ74" s="124"/>
      <c r="AK74" s="124"/>
      <c r="AL74" s="124"/>
      <c r="AM74" s="124"/>
      <c r="AN74" s="125">
        <f>SUM(AG74,AT74)</f>
        <v>0</v>
      </c>
      <c r="AO74" s="124"/>
      <c r="AP74" s="124"/>
      <c r="AQ74" s="126" t="s">
        <v>79</v>
      </c>
      <c r="AR74" s="127"/>
      <c r="AS74" s="128">
        <v>0</v>
      </c>
      <c r="AT74" s="129">
        <f>ROUND(SUM(AV74:AW74),2)</f>
        <v>0</v>
      </c>
      <c r="AU74" s="130">
        <f>'SO 472 - Slaboproudé rozvody'!P78</f>
        <v>0</v>
      </c>
      <c r="AV74" s="129">
        <f>'SO 472 - Slaboproudé rozvody'!J30</f>
        <v>0</v>
      </c>
      <c r="AW74" s="129">
        <f>'SO 472 - Slaboproudé rozvody'!J31</f>
        <v>0</v>
      </c>
      <c r="AX74" s="129">
        <f>'SO 472 - Slaboproudé rozvody'!J32</f>
        <v>0</v>
      </c>
      <c r="AY74" s="129">
        <f>'SO 472 - Slaboproudé rozvody'!J33</f>
        <v>0</v>
      </c>
      <c r="AZ74" s="129">
        <f>'SO 472 - Slaboproudé rozvody'!F30</f>
        <v>0</v>
      </c>
      <c r="BA74" s="129">
        <f>'SO 472 - Slaboproudé rozvody'!F31</f>
        <v>0</v>
      </c>
      <c r="BB74" s="129">
        <f>'SO 472 - Slaboproudé rozvody'!F32</f>
        <v>0</v>
      </c>
      <c r="BC74" s="129">
        <f>'SO 472 - Slaboproudé rozvody'!F33</f>
        <v>0</v>
      </c>
      <c r="BD74" s="131">
        <f>'SO 472 - Slaboproudé rozvody'!F34</f>
        <v>0</v>
      </c>
      <c r="BT74" s="132" t="s">
        <v>80</v>
      </c>
      <c r="BV74" s="132" t="s">
        <v>74</v>
      </c>
      <c r="BW74" s="132" t="s">
        <v>149</v>
      </c>
      <c r="BX74" s="132" t="s">
        <v>7</v>
      </c>
      <c r="CL74" s="132" t="s">
        <v>21</v>
      </c>
      <c r="CM74" s="132" t="s">
        <v>82</v>
      </c>
    </row>
    <row r="75" s="5" customFormat="1" ht="16.5" customHeight="1">
      <c r="A75" s="120" t="s">
        <v>76</v>
      </c>
      <c r="B75" s="121"/>
      <c r="C75" s="122"/>
      <c r="D75" s="123" t="s">
        <v>150</v>
      </c>
      <c r="E75" s="123"/>
      <c r="F75" s="123"/>
      <c r="G75" s="123"/>
      <c r="H75" s="123"/>
      <c r="I75" s="124"/>
      <c r="J75" s="123" t="s">
        <v>151</v>
      </c>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5">
        <f>'SO 801 - Vegetační a sado...'!J27</f>
        <v>0</v>
      </c>
      <c r="AH75" s="124"/>
      <c r="AI75" s="124"/>
      <c r="AJ75" s="124"/>
      <c r="AK75" s="124"/>
      <c r="AL75" s="124"/>
      <c r="AM75" s="124"/>
      <c r="AN75" s="125">
        <f>SUM(AG75,AT75)</f>
        <v>0</v>
      </c>
      <c r="AO75" s="124"/>
      <c r="AP75" s="124"/>
      <c r="AQ75" s="126" t="s">
        <v>79</v>
      </c>
      <c r="AR75" s="127"/>
      <c r="AS75" s="128">
        <v>0</v>
      </c>
      <c r="AT75" s="129">
        <f>ROUND(SUM(AV75:AW75),2)</f>
        <v>0</v>
      </c>
      <c r="AU75" s="130">
        <f>'SO 801 - Vegetační a sado...'!P81</f>
        <v>0</v>
      </c>
      <c r="AV75" s="129">
        <f>'SO 801 - Vegetační a sado...'!J30</f>
        <v>0</v>
      </c>
      <c r="AW75" s="129">
        <f>'SO 801 - Vegetační a sado...'!J31</f>
        <v>0</v>
      </c>
      <c r="AX75" s="129">
        <f>'SO 801 - Vegetační a sado...'!J32</f>
        <v>0</v>
      </c>
      <c r="AY75" s="129">
        <f>'SO 801 - Vegetační a sado...'!J33</f>
        <v>0</v>
      </c>
      <c r="AZ75" s="129">
        <f>'SO 801 - Vegetační a sado...'!F30</f>
        <v>0</v>
      </c>
      <c r="BA75" s="129">
        <f>'SO 801 - Vegetační a sado...'!F31</f>
        <v>0</v>
      </c>
      <c r="BB75" s="129">
        <f>'SO 801 - Vegetační a sado...'!F32</f>
        <v>0</v>
      </c>
      <c r="BC75" s="129">
        <f>'SO 801 - Vegetační a sado...'!F33</f>
        <v>0</v>
      </c>
      <c r="BD75" s="131">
        <f>'SO 801 - Vegetační a sado...'!F34</f>
        <v>0</v>
      </c>
      <c r="BT75" s="132" t="s">
        <v>80</v>
      </c>
      <c r="BV75" s="132" t="s">
        <v>74</v>
      </c>
      <c r="BW75" s="132" t="s">
        <v>152</v>
      </c>
      <c r="BX75" s="132" t="s">
        <v>7</v>
      </c>
      <c r="CL75" s="132" t="s">
        <v>21</v>
      </c>
      <c r="CM75" s="132" t="s">
        <v>82</v>
      </c>
    </row>
    <row r="76" s="5" customFormat="1" ht="16.5" customHeight="1">
      <c r="B76" s="121"/>
      <c r="C76" s="122"/>
      <c r="D76" s="123" t="s">
        <v>153</v>
      </c>
      <c r="E76" s="123"/>
      <c r="F76" s="123"/>
      <c r="G76" s="123"/>
      <c r="H76" s="123"/>
      <c r="I76" s="124"/>
      <c r="J76" s="123" t="s">
        <v>154</v>
      </c>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33">
        <f>ROUND(SUM(AG77:AG78),2)</f>
        <v>0</v>
      </c>
      <c r="AH76" s="124"/>
      <c r="AI76" s="124"/>
      <c r="AJ76" s="124"/>
      <c r="AK76" s="124"/>
      <c r="AL76" s="124"/>
      <c r="AM76" s="124"/>
      <c r="AN76" s="125">
        <f>SUM(AG76,AT76)</f>
        <v>0</v>
      </c>
      <c r="AO76" s="124"/>
      <c r="AP76" s="124"/>
      <c r="AQ76" s="126" t="s">
        <v>79</v>
      </c>
      <c r="AR76" s="127"/>
      <c r="AS76" s="128">
        <f>ROUND(SUM(AS77:AS78),2)</f>
        <v>0</v>
      </c>
      <c r="AT76" s="129">
        <f>ROUND(SUM(AV76:AW76),2)</f>
        <v>0</v>
      </c>
      <c r="AU76" s="130">
        <f>ROUND(SUM(AU77:AU78),5)</f>
        <v>0</v>
      </c>
      <c r="AV76" s="129">
        <f>ROUND(AZ76*L26,2)</f>
        <v>0</v>
      </c>
      <c r="AW76" s="129">
        <f>ROUND(BA76*L27,2)</f>
        <v>0</v>
      </c>
      <c r="AX76" s="129">
        <f>ROUND(BB76*L26,2)</f>
        <v>0</v>
      </c>
      <c r="AY76" s="129">
        <f>ROUND(BC76*L27,2)</f>
        <v>0</v>
      </c>
      <c r="AZ76" s="129">
        <f>ROUND(SUM(AZ77:AZ78),2)</f>
        <v>0</v>
      </c>
      <c r="BA76" s="129">
        <f>ROUND(SUM(BA77:BA78),2)</f>
        <v>0</v>
      </c>
      <c r="BB76" s="129">
        <f>ROUND(SUM(BB77:BB78),2)</f>
        <v>0</v>
      </c>
      <c r="BC76" s="129">
        <f>ROUND(SUM(BC77:BC78),2)</f>
        <v>0</v>
      </c>
      <c r="BD76" s="131">
        <f>ROUND(SUM(BD77:BD78),2)</f>
        <v>0</v>
      </c>
      <c r="BS76" s="132" t="s">
        <v>71</v>
      </c>
      <c r="BT76" s="132" t="s">
        <v>80</v>
      </c>
      <c r="BV76" s="132" t="s">
        <v>74</v>
      </c>
      <c r="BW76" s="132" t="s">
        <v>155</v>
      </c>
      <c r="BX76" s="132" t="s">
        <v>7</v>
      </c>
      <c r="CL76" s="132" t="s">
        <v>21</v>
      </c>
      <c r="CM76" s="132" t="s">
        <v>82</v>
      </c>
    </row>
    <row r="77" s="6" customFormat="1" ht="16.5" customHeight="1">
      <c r="A77" s="120" t="s">
        <v>76</v>
      </c>
      <c r="B77" s="134"/>
      <c r="C77" s="135"/>
      <c r="D77" s="135"/>
      <c r="E77" s="136" t="s">
        <v>153</v>
      </c>
      <c r="F77" s="136"/>
      <c r="G77" s="136"/>
      <c r="H77" s="136"/>
      <c r="I77" s="136"/>
      <c r="J77" s="135"/>
      <c r="K77" s="136" t="s">
        <v>154</v>
      </c>
      <c r="L77" s="136"/>
      <c r="M77" s="136"/>
      <c r="N77" s="136"/>
      <c r="O77" s="136"/>
      <c r="P77" s="136"/>
      <c r="Q77" s="136"/>
      <c r="R77" s="136"/>
      <c r="S77" s="136"/>
      <c r="T77" s="136"/>
      <c r="U77" s="136"/>
      <c r="V77" s="136"/>
      <c r="W77" s="136"/>
      <c r="X77" s="136"/>
      <c r="Y77" s="136"/>
      <c r="Z77" s="136"/>
      <c r="AA77" s="136"/>
      <c r="AB77" s="136"/>
      <c r="AC77" s="136"/>
      <c r="AD77" s="136"/>
      <c r="AE77" s="136"/>
      <c r="AF77" s="136"/>
      <c r="AG77" s="137">
        <f>'SO 901 - Přístřešek'!J27</f>
        <v>0</v>
      </c>
      <c r="AH77" s="135"/>
      <c r="AI77" s="135"/>
      <c r="AJ77" s="135"/>
      <c r="AK77" s="135"/>
      <c r="AL77" s="135"/>
      <c r="AM77" s="135"/>
      <c r="AN77" s="137">
        <f>SUM(AG77,AT77)</f>
        <v>0</v>
      </c>
      <c r="AO77" s="135"/>
      <c r="AP77" s="135"/>
      <c r="AQ77" s="138" t="s">
        <v>100</v>
      </c>
      <c r="AR77" s="139"/>
      <c r="AS77" s="140">
        <v>0</v>
      </c>
      <c r="AT77" s="141">
        <f>ROUND(SUM(AV77:AW77),2)</f>
        <v>0</v>
      </c>
      <c r="AU77" s="142">
        <f>'SO 901 - Přístřešek'!P88</f>
        <v>0</v>
      </c>
      <c r="AV77" s="141">
        <f>'SO 901 - Přístřešek'!J30</f>
        <v>0</v>
      </c>
      <c r="AW77" s="141">
        <f>'SO 901 - Přístřešek'!J31</f>
        <v>0</v>
      </c>
      <c r="AX77" s="141">
        <f>'SO 901 - Přístřešek'!J32</f>
        <v>0</v>
      </c>
      <c r="AY77" s="141">
        <f>'SO 901 - Přístřešek'!J33</f>
        <v>0</v>
      </c>
      <c r="AZ77" s="141">
        <f>'SO 901 - Přístřešek'!F30</f>
        <v>0</v>
      </c>
      <c r="BA77" s="141">
        <f>'SO 901 - Přístřešek'!F31</f>
        <v>0</v>
      </c>
      <c r="BB77" s="141">
        <f>'SO 901 - Přístřešek'!F32</f>
        <v>0</v>
      </c>
      <c r="BC77" s="141">
        <f>'SO 901 - Přístřešek'!F33</f>
        <v>0</v>
      </c>
      <c r="BD77" s="143">
        <f>'SO 901 - Přístřešek'!F34</f>
        <v>0</v>
      </c>
      <c r="BT77" s="144" t="s">
        <v>82</v>
      </c>
      <c r="BU77" s="144" t="s">
        <v>156</v>
      </c>
      <c r="BV77" s="144" t="s">
        <v>74</v>
      </c>
      <c r="BW77" s="144" t="s">
        <v>155</v>
      </c>
      <c r="BX77" s="144" t="s">
        <v>7</v>
      </c>
      <c r="CL77" s="144" t="s">
        <v>21</v>
      </c>
      <c r="CM77" s="144" t="s">
        <v>82</v>
      </c>
    </row>
    <row r="78" s="6" customFormat="1" ht="16.5" customHeight="1">
      <c r="A78" s="120" t="s">
        <v>76</v>
      </c>
      <c r="B78" s="134"/>
      <c r="C78" s="135"/>
      <c r="D78" s="135"/>
      <c r="E78" s="136" t="s">
        <v>157</v>
      </c>
      <c r="F78" s="136"/>
      <c r="G78" s="136"/>
      <c r="H78" s="136"/>
      <c r="I78" s="136"/>
      <c r="J78" s="135"/>
      <c r="K78" s="136" t="s">
        <v>158</v>
      </c>
      <c r="L78" s="136"/>
      <c r="M78" s="136"/>
      <c r="N78" s="136"/>
      <c r="O78" s="136"/>
      <c r="P78" s="136"/>
      <c r="Q78" s="136"/>
      <c r="R78" s="136"/>
      <c r="S78" s="136"/>
      <c r="T78" s="136"/>
      <c r="U78" s="136"/>
      <c r="V78" s="136"/>
      <c r="W78" s="136"/>
      <c r="X78" s="136"/>
      <c r="Y78" s="136"/>
      <c r="Z78" s="136"/>
      <c r="AA78" s="136"/>
      <c r="AB78" s="136"/>
      <c r="AC78" s="136"/>
      <c r="AD78" s="136"/>
      <c r="AE78" s="136"/>
      <c r="AF78" s="136"/>
      <c r="AG78" s="137">
        <f>'SO901_1 - Část elektroins...'!J29</f>
        <v>0</v>
      </c>
      <c r="AH78" s="135"/>
      <c r="AI78" s="135"/>
      <c r="AJ78" s="135"/>
      <c r="AK78" s="135"/>
      <c r="AL78" s="135"/>
      <c r="AM78" s="135"/>
      <c r="AN78" s="137">
        <f>SUM(AG78,AT78)</f>
        <v>0</v>
      </c>
      <c r="AO78" s="135"/>
      <c r="AP78" s="135"/>
      <c r="AQ78" s="138" t="s">
        <v>100</v>
      </c>
      <c r="AR78" s="139"/>
      <c r="AS78" s="140">
        <v>0</v>
      </c>
      <c r="AT78" s="141">
        <f>ROUND(SUM(AV78:AW78),2)</f>
        <v>0</v>
      </c>
      <c r="AU78" s="142">
        <f>'SO901_1 - Část elektroins...'!P84</f>
        <v>0</v>
      </c>
      <c r="AV78" s="141">
        <f>'SO901_1 - Část elektroins...'!J32</f>
        <v>0</v>
      </c>
      <c r="AW78" s="141">
        <f>'SO901_1 - Část elektroins...'!J33</f>
        <v>0</v>
      </c>
      <c r="AX78" s="141">
        <f>'SO901_1 - Část elektroins...'!J34</f>
        <v>0</v>
      </c>
      <c r="AY78" s="141">
        <f>'SO901_1 - Část elektroins...'!J35</f>
        <v>0</v>
      </c>
      <c r="AZ78" s="141">
        <f>'SO901_1 - Část elektroins...'!F32</f>
        <v>0</v>
      </c>
      <c r="BA78" s="141">
        <f>'SO901_1 - Část elektroins...'!F33</f>
        <v>0</v>
      </c>
      <c r="BB78" s="141">
        <f>'SO901_1 - Část elektroins...'!F34</f>
        <v>0</v>
      </c>
      <c r="BC78" s="141">
        <f>'SO901_1 - Část elektroins...'!F35</f>
        <v>0</v>
      </c>
      <c r="BD78" s="143">
        <f>'SO901_1 - Část elektroins...'!F36</f>
        <v>0</v>
      </c>
      <c r="BT78" s="144" t="s">
        <v>82</v>
      </c>
      <c r="BV78" s="144" t="s">
        <v>74</v>
      </c>
      <c r="BW78" s="144" t="s">
        <v>159</v>
      </c>
      <c r="BX78" s="144" t="s">
        <v>155</v>
      </c>
      <c r="CL78" s="144" t="s">
        <v>21</v>
      </c>
    </row>
    <row r="79" s="5" customFormat="1" ht="16.5" customHeight="1">
      <c r="B79" s="121"/>
      <c r="C79" s="122"/>
      <c r="D79" s="123" t="s">
        <v>160</v>
      </c>
      <c r="E79" s="123"/>
      <c r="F79" s="123"/>
      <c r="G79" s="123"/>
      <c r="H79" s="123"/>
      <c r="I79" s="124"/>
      <c r="J79" s="123" t="s">
        <v>161</v>
      </c>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33">
        <f>ROUND(SUM(AG80:AG82),2)</f>
        <v>0</v>
      </c>
      <c r="AH79" s="124"/>
      <c r="AI79" s="124"/>
      <c r="AJ79" s="124"/>
      <c r="AK79" s="124"/>
      <c r="AL79" s="124"/>
      <c r="AM79" s="124"/>
      <c r="AN79" s="125">
        <f>SUM(AG79,AT79)</f>
        <v>0</v>
      </c>
      <c r="AO79" s="124"/>
      <c r="AP79" s="124"/>
      <c r="AQ79" s="126" t="s">
        <v>79</v>
      </c>
      <c r="AR79" s="127"/>
      <c r="AS79" s="128">
        <f>ROUND(SUM(AS80:AS82),2)</f>
        <v>0</v>
      </c>
      <c r="AT79" s="129">
        <f>ROUND(SUM(AV79:AW79),2)</f>
        <v>0</v>
      </c>
      <c r="AU79" s="130">
        <f>ROUND(SUM(AU80:AU82),5)</f>
        <v>0</v>
      </c>
      <c r="AV79" s="129">
        <f>ROUND(AZ79*L26,2)</f>
        <v>0</v>
      </c>
      <c r="AW79" s="129">
        <f>ROUND(BA79*L27,2)</f>
        <v>0</v>
      </c>
      <c r="AX79" s="129">
        <f>ROUND(BB79*L26,2)</f>
        <v>0</v>
      </c>
      <c r="AY79" s="129">
        <f>ROUND(BC79*L27,2)</f>
        <v>0</v>
      </c>
      <c r="AZ79" s="129">
        <f>ROUND(SUM(AZ80:AZ82),2)</f>
        <v>0</v>
      </c>
      <c r="BA79" s="129">
        <f>ROUND(SUM(BA80:BA82),2)</f>
        <v>0</v>
      </c>
      <c r="BB79" s="129">
        <f>ROUND(SUM(BB80:BB82),2)</f>
        <v>0</v>
      </c>
      <c r="BC79" s="129">
        <f>ROUND(SUM(BC80:BC82),2)</f>
        <v>0</v>
      </c>
      <c r="BD79" s="131">
        <f>ROUND(SUM(BD80:BD82),2)</f>
        <v>0</v>
      </c>
      <c r="BS79" s="132" t="s">
        <v>71</v>
      </c>
      <c r="BT79" s="132" t="s">
        <v>80</v>
      </c>
      <c r="BV79" s="132" t="s">
        <v>74</v>
      </c>
      <c r="BW79" s="132" t="s">
        <v>162</v>
      </c>
      <c r="BX79" s="132" t="s">
        <v>7</v>
      </c>
      <c r="CL79" s="132" t="s">
        <v>21</v>
      </c>
      <c r="CM79" s="132" t="s">
        <v>82</v>
      </c>
    </row>
    <row r="80" s="6" customFormat="1" ht="16.5" customHeight="1">
      <c r="A80" s="120" t="s">
        <v>76</v>
      </c>
      <c r="B80" s="134"/>
      <c r="C80" s="135"/>
      <c r="D80" s="135"/>
      <c r="E80" s="136" t="s">
        <v>160</v>
      </c>
      <c r="F80" s="136"/>
      <c r="G80" s="136"/>
      <c r="H80" s="136"/>
      <c r="I80" s="136"/>
      <c r="J80" s="135"/>
      <c r="K80" s="136" t="s">
        <v>161</v>
      </c>
      <c r="L80" s="136"/>
      <c r="M80" s="136"/>
      <c r="N80" s="136"/>
      <c r="O80" s="136"/>
      <c r="P80" s="136"/>
      <c r="Q80" s="136"/>
      <c r="R80" s="136"/>
      <c r="S80" s="136"/>
      <c r="T80" s="136"/>
      <c r="U80" s="136"/>
      <c r="V80" s="136"/>
      <c r="W80" s="136"/>
      <c r="X80" s="136"/>
      <c r="Y80" s="136"/>
      <c r="Z80" s="136"/>
      <c r="AA80" s="136"/>
      <c r="AB80" s="136"/>
      <c r="AC80" s="136"/>
      <c r="AD80" s="136"/>
      <c r="AE80" s="136"/>
      <c r="AF80" s="136"/>
      <c r="AG80" s="137">
        <f>'SO 902 - Prosklený pavilón'!J27</f>
        <v>0</v>
      </c>
      <c r="AH80" s="135"/>
      <c r="AI80" s="135"/>
      <c r="AJ80" s="135"/>
      <c r="AK80" s="135"/>
      <c r="AL80" s="135"/>
      <c r="AM80" s="135"/>
      <c r="AN80" s="137">
        <f>SUM(AG80,AT80)</f>
        <v>0</v>
      </c>
      <c r="AO80" s="135"/>
      <c r="AP80" s="135"/>
      <c r="AQ80" s="138" t="s">
        <v>100</v>
      </c>
      <c r="AR80" s="139"/>
      <c r="AS80" s="140">
        <v>0</v>
      </c>
      <c r="AT80" s="141">
        <f>ROUND(SUM(AV80:AW80),2)</f>
        <v>0</v>
      </c>
      <c r="AU80" s="142">
        <f>'SO 902 - Prosklený pavilón'!P93</f>
        <v>0</v>
      </c>
      <c r="AV80" s="141">
        <f>'SO 902 - Prosklený pavilón'!J30</f>
        <v>0</v>
      </c>
      <c r="AW80" s="141">
        <f>'SO 902 - Prosklený pavilón'!J31</f>
        <v>0</v>
      </c>
      <c r="AX80" s="141">
        <f>'SO 902 - Prosklený pavilón'!J32</f>
        <v>0</v>
      </c>
      <c r="AY80" s="141">
        <f>'SO 902 - Prosklený pavilón'!J33</f>
        <v>0</v>
      </c>
      <c r="AZ80" s="141">
        <f>'SO 902 - Prosklený pavilón'!F30</f>
        <v>0</v>
      </c>
      <c r="BA80" s="141">
        <f>'SO 902 - Prosklený pavilón'!F31</f>
        <v>0</v>
      </c>
      <c r="BB80" s="141">
        <f>'SO 902 - Prosklený pavilón'!F32</f>
        <v>0</v>
      </c>
      <c r="BC80" s="141">
        <f>'SO 902 - Prosklený pavilón'!F33</f>
        <v>0</v>
      </c>
      <c r="BD80" s="143">
        <f>'SO 902 - Prosklený pavilón'!F34</f>
        <v>0</v>
      </c>
      <c r="BT80" s="144" t="s">
        <v>82</v>
      </c>
      <c r="BU80" s="144" t="s">
        <v>156</v>
      </c>
      <c r="BV80" s="144" t="s">
        <v>74</v>
      </c>
      <c r="BW80" s="144" t="s">
        <v>162</v>
      </c>
      <c r="BX80" s="144" t="s">
        <v>7</v>
      </c>
      <c r="CL80" s="144" t="s">
        <v>21</v>
      </c>
      <c r="CM80" s="144" t="s">
        <v>82</v>
      </c>
    </row>
    <row r="81" s="6" customFormat="1" ht="28.5" customHeight="1">
      <c r="A81" s="120" t="s">
        <v>76</v>
      </c>
      <c r="B81" s="134"/>
      <c r="C81" s="135"/>
      <c r="D81" s="135"/>
      <c r="E81" s="136" t="s">
        <v>163</v>
      </c>
      <c r="F81" s="136"/>
      <c r="G81" s="136"/>
      <c r="H81" s="136"/>
      <c r="I81" s="136"/>
      <c r="J81" s="135"/>
      <c r="K81" s="136" t="s">
        <v>164</v>
      </c>
      <c r="L81" s="136"/>
      <c r="M81" s="136"/>
      <c r="N81" s="136"/>
      <c r="O81" s="136"/>
      <c r="P81" s="136"/>
      <c r="Q81" s="136"/>
      <c r="R81" s="136"/>
      <c r="S81" s="136"/>
      <c r="T81" s="136"/>
      <c r="U81" s="136"/>
      <c r="V81" s="136"/>
      <c r="W81" s="136"/>
      <c r="X81" s="136"/>
      <c r="Y81" s="136"/>
      <c r="Z81" s="136"/>
      <c r="AA81" s="136"/>
      <c r="AB81" s="136"/>
      <c r="AC81" s="136"/>
      <c r="AD81" s="136"/>
      <c r="AE81" s="136"/>
      <c r="AF81" s="136"/>
      <c r="AG81" s="137">
        <f>'SO 902_1 - Prosklený pavi...'!J29</f>
        <v>0</v>
      </c>
      <c r="AH81" s="135"/>
      <c r="AI81" s="135"/>
      <c r="AJ81" s="135"/>
      <c r="AK81" s="135"/>
      <c r="AL81" s="135"/>
      <c r="AM81" s="135"/>
      <c r="AN81" s="137">
        <f>SUM(AG81,AT81)</f>
        <v>0</v>
      </c>
      <c r="AO81" s="135"/>
      <c r="AP81" s="135"/>
      <c r="AQ81" s="138" t="s">
        <v>100</v>
      </c>
      <c r="AR81" s="139"/>
      <c r="AS81" s="140">
        <v>0</v>
      </c>
      <c r="AT81" s="141">
        <f>ROUND(SUM(AV81:AW81),2)</f>
        <v>0</v>
      </c>
      <c r="AU81" s="142">
        <f>'SO 902_1 - Prosklený pavi...'!P87</f>
        <v>0</v>
      </c>
      <c r="AV81" s="141">
        <f>'SO 902_1 - Prosklený pavi...'!J32</f>
        <v>0</v>
      </c>
      <c r="AW81" s="141">
        <f>'SO 902_1 - Prosklený pavi...'!J33</f>
        <v>0</v>
      </c>
      <c r="AX81" s="141">
        <f>'SO 902_1 - Prosklený pavi...'!J34</f>
        <v>0</v>
      </c>
      <c r="AY81" s="141">
        <f>'SO 902_1 - Prosklený pavi...'!J35</f>
        <v>0</v>
      </c>
      <c r="AZ81" s="141">
        <f>'SO 902_1 - Prosklený pavi...'!F32</f>
        <v>0</v>
      </c>
      <c r="BA81" s="141">
        <f>'SO 902_1 - Prosklený pavi...'!F33</f>
        <v>0</v>
      </c>
      <c r="BB81" s="141">
        <f>'SO 902_1 - Prosklený pavi...'!F34</f>
        <v>0</v>
      </c>
      <c r="BC81" s="141">
        <f>'SO 902_1 - Prosklený pavi...'!F35</f>
        <v>0</v>
      </c>
      <c r="BD81" s="143">
        <f>'SO 902_1 - Prosklený pavi...'!F36</f>
        <v>0</v>
      </c>
      <c r="BT81" s="144" t="s">
        <v>82</v>
      </c>
      <c r="BV81" s="144" t="s">
        <v>74</v>
      </c>
      <c r="BW81" s="144" t="s">
        <v>165</v>
      </c>
      <c r="BX81" s="144" t="s">
        <v>162</v>
      </c>
      <c r="CL81" s="144" t="s">
        <v>21</v>
      </c>
    </row>
    <row r="82" s="6" customFormat="1" ht="28.5" customHeight="1">
      <c r="A82" s="120" t="s">
        <v>76</v>
      </c>
      <c r="B82" s="134"/>
      <c r="C82" s="135"/>
      <c r="D82" s="135"/>
      <c r="E82" s="136" t="s">
        <v>166</v>
      </c>
      <c r="F82" s="136"/>
      <c r="G82" s="136"/>
      <c r="H82" s="136"/>
      <c r="I82" s="136"/>
      <c r="J82" s="135"/>
      <c r="K82" s="136" t="s">
        <v>158</v>
      </c>
      <c r="L82" s="136"/>
      <c r="M82" s="136"/>
      <c r="N82" s="136"/>
      <c r="O82" s="136"/>
      <c r="P82" s="136"/>
      <c r="Q82" s="136"/>
      <c r="R82" s="136"/>
      <c r="S82" s="136"/>
      <c r="T82" s="136"/>
      <c r="U82" s="136"/>
      <c r="V82" s="136"/>
      <c r="W82" s="136"/>
      <c r="X82" s="136"/>
      <c r="Y82" s="136"/>
      <c r="Z82" s="136"/>
      <c r="AA82" s="136"/>
      <c r="AB82" s="136"/>
      <c r="AC82" s="136"/>
      <c r="AD82" s="136"/>
      <c r="AE82" s="136"/>
      <c r="AF82" s="136"/>
      <c r="AG82" s="137">
        <f>'SO 902_2 - Část elektroin...'!J29</f>
        <v>0</v>
      </c>
      <c r="AH82" s="135"/>
      <c r="AI82" s="135"/>
      <c r="AJ82" s="135"/>
      <c r="AK82" s="135"/>
      <c r="AL82" s="135"/>
      <c r="AM82" s="135"/>
      <c r="AN82" s="137">
        <f>SUM(AG82,AT82)</f>
        <v>0</v>
      </c>
      <c r="AO82" s="135"/>
      <c r="AP82" s="135"/>
      <c r="AQ82" s="138" t="s">
        <v>100</v>
      </c>
      <c r="AR82" s="139"/>
      <c r="AS82" s="140">
        <v>0</v>
      </c>
      <c r="AT82" s="141">
        <f>ROUND(SUM(AV82:AW82),2)</f>
        <v>0</v>
      </c>
      <c r="AU82" s="142">
        <f>'SO 902_2 - Část elektroin...'!P85</f>
        <v>0</v>
      </c>
      <c r="AV82" s="141">
        <f>'SO 902_2 - Část elektroin...'!J32</f>
        <v>0</v>
      </c>
      <c r="AW82" s="141">
        <f>'SO 902_2 - Část elektroin...'!J33</f>
        <v>0</v>
      </c>
      <c r="AX82" s="141">
        <f>'SO 902_2 - Část elektroin...'!J34</f>
        <v>0</v>
      </c>
      <c r="AY82" s="141">
        <f>'SO 902_2 - Část elektroin...'!J35</f>
        <v>0</v>
      </c>
      <c r="AZ82" s="141">
        <f>'SO 902_2 - Část elektroin...'!F32</f>
        <v>0</v>
      </c>
      <c r="BA82" s="141">
        <f>'SO 902_2 - Část elektroin...'!F33</f>
        <v>0</v>
      </c>
      <c r="BB82" s="141">
        <f>'SO 902_2 - Část elektroin...'!F34</f>
        <v>0</v>
      </c>
      <c r="BC82" s="141">
        <f>'SO 902_2 - Část elektroin...'!F35</f>
        <v>0</v>
      </c>
      <c r="BD82" s="143">
        <f>'SO 902_2 - Část elektroin...'!F36</f>
        <v>0</v>
      </c>
      <c r="BT82" s="144" t="s">
        <v>82</v>
      </c>
      <c r="BV82" s="144" t="s">
        <v>74</v>
      </c>
      <c r="BW82" s="144" t="s">
        <v>167</v>
      </c>
      <c r="BX82" s="144" t="s">
        <v>162</v>
      </c>
      <c r="CL82" s="144" t="s">
        <v>21</v>
      </c>
    </row>
    <row r="83" s="5" customFormat="1" ht="16.5" customHeight="1">
      <c r="A83" s="120" t="s">
        <v>76</v>
      </c>
      <c r="B83" s="121"/>
      <c r="C83" s="122"/>
      <c r="D83" s="123" t="s">
        <v>168</v>
      </c>
      <c r="E83" s="123"/>
      <c r="F83" s="123"/>
      <c r="G83" s="123"/>
      <c r="H83" s="123"/>
      <c r="I83" s="124"/>
      <c r="J83" s="123" t="s">
        <v>169</v>
      </c>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5">
        <f>'SO 903 - Pergola'!J27</f>
        <v>0</v>
      </c>
      <c r="AH83" s="124"/>
      <c r="AI83" s="124"/>
      <c r="AJ83" s="124"/>
      <c r="AK83" s="124"/>
      <c r="AL83" s="124"/>
      <c r="AM83" s="124"/>
      <c r="AN83" s="125">
        <f>SUM(AG83,AT83)</f>
        <v>0</v>
      </c>
      <c r="AO83" s="124"/>
      <c r="AP83" s="124"/>
      <c r="AQ83" s="126" t="s">
        <v>79</v>
      </c>
      <c r="AR83" s="127"/>
      <c r="AS83" s="128">
        <v>0</v>
      </c>
      <c r="AT83" s="129">
        <f>ROUND(SUM(AV83:AW83),2)</f>
        <v>0</v>
      </c>
      <c r="AU83" s="130">
        <f>'SO 903 - Pergola'!P84</f>
        <v>0</v>
      </c>
      <c r="AV83" s="129">
        <f>'SO 903 - Pergola'!J30</f>
        <v>0</v>
      </c>
      <c r="AW83" s="129">
        <f>'SO 903 - Pergola'!J31</f>
        <v>0</v>
      </c>
      <c r="AX83" s="129">
        <f>'SO 903 - Pergola'!J32</f>
        <v>0</v>
      </c>
      <c r="AY83" s="129">
        <f>'SO 903 - Pergola'!J33</f>
        <v>0</v>
      </c>
      <c r="AZ83" s="129">
        <f>'SO 903 - Pergola'!F30</f>
        <v>0</v>
      </c>
      <c r="BA83" s="129">
        <f>'SO 903 - Pergola'!F31</f>
        <v>0</v>
      </c>
      <c r="BB83" s="129">
        <f>'SO 903 - Pergola'!F32</f>
        <v>0</v>
      </c>
      <c r="BC83" s="129">
        <f>'SO 903 - Pergola'!F33</f>
        <v>0</v>
      </c>
      <c r="BD83" s="131">
        <f>'SO 903 - Pergola'!F34</f>
        <v>0</v>
      </c>
      <c r="BT83" s="132" t="s">
        <v>80</v>
      </c>
      <c r="BV83" s="132" t="s">
        <v>74</v>
      </c>
      <c r="BW83" s="132" t="s">
        <v>170</v>
      </c>
      <c r="BX83" s="132" t="s">
        <v>7</v>
      </c>
      <c r="CL83" s="132" t="s">
        <v>21</v>
      </c>
      <c r="CM83" s="132" t="s">
        <v>82</v>
      </c>
    </row>
    <row r="84" s="5" customFormat="1" ht="16.5" customHeight="1">
      <c r="B84" s="121"/>
      <c r="C84" s="122"/>
      <c r="D84" s="123" t="s">
        <v>171</v>
      </c>
      <c r="E84" s="123"/>
      <c r="F84" s="123"/>
      <c r="G84" s="123"/>
      <c r="H84" s="123"/>
      <c r="I84" s="124"/>
      <c r="J84" s="123" t="s">
        <v>172</v>
      </c>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33">
        <f>ROUND(SUM(AG85:AG86),2)</f>
        <v>0</v>
      </c>
      <c r="AH84" s="124"/>
      <c r="AI84" s="124"/>
      <c r="AJ84" s="124"/>
      <c r="AK84" s="124"/>
      <c r="AL84" s="124"/>
      <c r="AM84" s="124"/>
      <c r="AN84" s="125">
        <f>SUM(AG84,AT84)</f>
        <v>0</v>
      </c>
      <c r="AO84" s="124"/>
      <c r="AP84" s="124"/>
      <c r="AQ84" s="126" t="s">
        <v>79</v>
      </c>
      <c r="AR84" s="127"/>
      <c r="AS84" s="128">
        <f>ROUND(SUM(AS85:AS86),2)</f>
        <v>0</v>
      </c>
      <c r="AT84" s="129">
        <f>ROUND(SUM(AV84:AW84),2)</f>
        <v>0</v>
      </c>
      <c r="AU84" s="130">
        <f>ROUND(SUM(AU85:AU86),5)</f>
        <v>0</v>
      </c>
      <c r="AV84" s="129">
        <f>ROUND(AZ84*L26,2)</f>
        <v>0</v>
      </c>
      <c r="AW84" s="129">
        <f>ROUND(BA84*L27,2)</f>
        <v>0</v>
      </c>
      <c r="AX84" s="129">
        <f>ROUND(BB84*L26,2)</f>
        <v>0</v>
      </c>
      <c r="AY84" s="129">
        <f>ROUND(BC84*L27,2)</f>
        <v>0</v>
      </c>
      <c r="AZ84" s="129">
        <f>ROUND(SUM(AZ85:AZ86),2)</f>
        <v>0</v>
      </c>
      <c r="BA84" s="129">
        <f>ROUND(SUM(BA85:BA86),2)</f>
        <v>0</v>
      </c>
      <c r="BB84" s="129">
        <f>ROUND(SUM(BB85:BB86),2)</f>
        <v>0</v>
      </c>
      <c r="BC84" s="129">
        <f>ROUND(SUM(BC85:BC86),2)</f>
        <v>0</v>
      </c>
      <c r="BD84" s="131">
        <f>ROUND(SUM(BD85:BD86),2)</f>
        <v>0</v>
      </c>
      <c r="BS84" s="132" t="s">
        <v>71</v>
      </c>
      <c r="BT84" s="132" t="s">
        <v>80</v>
      </c>
      <c r="BV84" s="132" t="s">
        <v>74</v>
      </c>
      <c r="BW84" s="132" t="s">
        <v>173</v>
      </c>
      <c r="BX84" s="132" t="s">
        <v>7</v>
      </c>
      <c r="CL84" s="132" t="s">
        <v>21</v>
      </c>
      <c r="CM84" s="132" t="s">
        <v>82</v>
      </c>
    </row>
    <row r="85" s="6" customFormat="1" ht="16.5" customHeight="1">
      <c r="A85" s="120" t="s">
        <v>76</v>
      </c>
      <c r="B85" s="134"/>
      <c r="C85" s="135"/>
      <c r="D85" s="135"/>
      <c r="E85" s="136" t="s">
        <v>171</v>
      </c>
      <c r="F85" s="136"/>
      <c r="G85" s="136"/>
      <c r="H85" s="136"/>
      <c r="I85" s="136"/>
      <c r="J85" s="135"/>
      <c r="K85" s="136" t="s">
        <v>172</v>
      </c>
      <c r="L85" s="136"/>
      <c r="M85" s="136"/>
      <c r="N85" s="136"/>
      <c r="O85" s="136"/>
      <c r="P85" s="136"/>
      <c r="Q85" s="136"/>
      <c r="R85" s="136"/>
      <c r="S85" s="136"/>
      <c r="T85" s="136"/>
      <c r="U85" s="136"/>
      <c r="V85" s="136"/>
      <c r="W85" s="136"/>
      <c r="X85" s="136"/>
      <c r="Y85" s="136"/>
      <c r="Z85" s="136"/>
      <c r="AA85" s="136"/>
      <c r="AB85" s="136"/>
      <c r="AC85" s="136"/>
      <c r="AD85" s="136"/>
      <c r="AE85" s="136"/>
      <c r="AF85" s="136"/>
      <c r="AG85" s="137">
        <f>'SO 904 - Fontána'!J27</f>
        <v>0</v>
      </c>
      <c r="AH85" s="135"/>
      <c r="AI85" s="135"/>
      <c r="AJ85" s="135"/>
      <c r="AK85" s="135"/>
      <c r="AL85" s="135"/>
      <c r="AM85" s="135"/>
      <c r="AN85" s="137">
        <f>SUM(AG85,AT85)</f>
        <v>0</v>
      </c>
      <c r="AO85" s="135"/>
      <c r="AP85" s="135"/>
      <c r="AQ85" s="138" t="s">
        <v>100</v>
      </c>
      <c r="AR85" s="139"/>
      <c r="AS85" s="140">
        <v>0</v>
      </c>
      <c r="AT85" s="141">
        <f>ROUND(SUM(AV85:AW85),2)</f>
        <v>0</v>
      </c>
      <c r="AU85" s="142">
        <f>'SO 904 - Fontána'!P81</f>
        <v>0</v>
      </c>
      <c r="AV85" s="141">
        <f>'SO 904 - Fontána'!J30</f>
        <v>0</v>
      </c>
      <c r="AW85" s="141">
        <f>'SO 904 - Fontána'!J31</f>
        <v>0</v>
      </c>
      <c r="AX85" s="141">
        <f>'SO 904 - Fontána'!J32</f>
        <v>0</v>
      </c>
      <c r="AY85" s="141">
        <f>'SO 904 - Fontána'!J33</f>
        <v>0</v>
      </c>
      <c r="AZ85" s="141">
        <f>'SO 904 - Fontána'!F30</f>
        <v>0</v>
      </c>
      <c r="BA85" s="141">
        <f>'SO 904 - Fontána'!F31</f>
        <v>0</v>
      </c>
      <c r="BB85" s="141">
        <f>'SO 904 - Fontána'!F32</f>
        <v>0</v>
      </c>
      <c r="BC85" s="141">
        <f>'SO 904 - Fontána'!F33</f>
        <v>0</v>
      </c>
      <c r="BD85" s="143">
        <f>'SO 904 - Fontána'!F34</f>
        <v>0</v>
      </c>
      <c r="BT85" s="144" t="s">
        <v>82</v>
      </c>
      <c r="BU85" s="144" t="s">
        <v>156</v>
      </c>
      <c r="BV85" s="144" t="s">
        <v>74</v>
      </c>
      <c r="BW85" s="144" t="s">
        <v>173</v>
      </c>
      <c r="BX85" s="144" t="s">
        <v>7</v>
      </c>
      <c r="CL85" s="144" t="s">
        <v>21</v>
      </c>
      <c r="CM85" s="144" t="s">
        <v>82</v>
      </c>
    </row>
    <row r="86" s="6" customFormat="1" ht="28.5" customHeight="1">
      <c r="A86" s="120" t="s">
        <v>76</v>
      </c>
      <c r="B86" s="134"/>
      <c r="C86" s="135"/>
      <c r="D86" s="135"/>
      <c r="E86" s="136" t="s">
        <v>174</v>
      </c>
      <c r="F86" s="136"/>
      <c r="G86" s="136"/>
      <c r="H86" s="136"/>
      <c r="I86" s="136"/>
      <c r="J86" s="135"/>
      <c r="K86" s="136" t="s">
        <v>175</v>
      </c>
      <c r="L86" s="136"/>
      <c r="M86" s="136"/>
      <c r="N86" s="136"/>
      <c r="O86" s="136"/>
      <c r="P86" s="136"/>
      <c r="Q86" s="136"/>
      <c r="R86" s="136"/>
      <c r="S86" s="136"/>
      <c r="T86" s="136"/>
      <c r="U86" s="136"/>
      <c r="V86" s="136"/>
      <c r="W86" s="136"/>
      <c r="X86" s="136"/>
      <c r="Y86" s="136"/>
      <c r="Z86" s="136"/>
      <c r="AA86" s="136"/>
      <c r="AB86" s="136"/>
      <c r="AC86" s="136"/>
      <c r="AD86" s="136"/>
      <c r="AE86" s="136"/>
      <c r="AF86" s="136"/>
      <c r="AG86" s="137">
        <f>'SO 904_1 - Stavební část'!J29</f>
        <v>0</v>
      </c>
      <c r="AH86" s="135"/>
      <c r="AI86" s="135"/>
      <c r="AJ86" s="135"/>
      <c r="AK86" s="135"/>
      <c r="AL86" s="135"/>
      <c r="AM86" s="135"/>
      <c r="AN86" s="137">
        <f>SUM(AG86,AT86)</f>
        <v>0</v>
      </c>
      <c r="AO86" s="135"/>
      <c r="AP86" s="135"/>
      <c r="AQ86" s="138" t="s">
        <v>100</v>
      </c>
      <c r="AR86" s="139"/>
      <c r="AS86" s="140">
        <v>0</v>
      </c>
      <c r="AT86" s="141">
        <f>ROUND(SUM(AV86:AW86),2)</f>
        <v>0</v>
      </c>
      <c r="AU86" s="142">
        <f>'SO 904_1 - Stavební část'!P88</f>
        <v>0</v>
      </c>
      <c r="AV86" s="141">
        <f>'SO 904_1 - Stavební část'!J32</f>
        <v>0</v>
      </c>
      <c r="AW86" s="141">
        <f>'SO 904_1 - Stavební část'!J33</f>
        <v>0</v>
      </c>
      <c r="AX86" s="141">
        <f>'SO 904_1 - Stavební část'!J34</f>
        <v>0</v>
      </c>
      <c r="AY86" s="141">
        <f>'SO 904_1 - Stavební část'!J35</f>
        <v>0</v>
      </c>
      <c r="AZ86" s="141">
        <f>'SO 904_1 - Stavební část'!F32</f>
        <v>0</v>
      </c>
      <c r="BA86" s="141">
        <f>'SO 904_1 - Stavební část'!F33</f>
        <v>0</v>
      </c>
      <c r="BB86" s="141">
        <f>'SO 904_1 - Stavební část'!F34</f>
        <v>0</v>
      </c>
      <c r="BC86" s="141">
        <f>'SO 904_1 - Stavební část'!F35</f>
        <v>0</v>
      </c>
      <c r="BD86" s="143">
        <f>'SO 904_1 - Stavební část'!F36</f>
        <v>0</v>
      </c>
      <c r="BT86" s="144" t="s">
        <v>82</v>
      </c>
      <c r="BV86" s="144" t="s">
        <v>74</v>
      </c>
      <c r="BW86" s="144" t="s">
        <v>176</v>
      </c>
      <c r="BX86" s="144" t="s">
        <v>173</v>
      </c>
      <c r="CL86" s="144" t="s">
        <v>21</v>
      </c>
    </row>
    <row r="87" s="5" customFormat="1" ht="16.5" customHeight="1">
      <c r="A87" s="120" t="s">
        <v>76</v>
      </c>
      <c r="B87" s="121"/>
      <c r="C87" s="122"/>
      <c r="D87" s="123" t="s">
        <v>177</v>
      </c>
      <c r="E87" s="123"/>
      <c r="F87" s="123"/>
      <c r="G87" s="123"/>
      <c r="H87" s="123"/>
      <c r="I87" s="124"/>
      <c r="J87" s="123" t="s">
        <v>178</v>
      </c>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5">
        <f>'SO 905 - Mobiliář'!J27</f>
        <v>0</v>
      </c>
      <c r="AH87" s="124"/>
      <c r="AI87" s="124"/>
      <c r="AJ87" s="124"/>
      <c r="AK87" s="124"/>
      <c r="AL87" s="124"/>
      <c r="AM87" s="124"/>
      <c r="AN87" s="125">
        <f>SUM(AG87,AT87)</f>
        <v>0</v>
      </c>
      <c r="AO87" s="124"/>
      <c r="AP87" s="124"/>
      <c r="AQ87" s="126" t="s">
        <v>79</v>
      </c>
      <c r="AR87" s="127"/>
      <c r="AS87" s="145">
        <v>0</v>
      </c>
      <c r="AT87" s="146">
        <f>ROUND(SUM(AV87:AW87),2)</f>
        <v>0</v>
      </c>
      <c r="AU87" s="147">
        <f>'SO 905 - Mobiliář'!P81</f>
        <v>0</v>
      </c>
      <c r="AV87" s="146">
        <f>'SO 905 - Mobiliář'!J30</f>
        <v>0</v>
      </c>
      <c r="AW87" s="146">
        <f>'SO 905 - Mobiliář'!J31</f>
        <v>0</v>
      </c>
      <c r="AX87" s="146">
        <f>'SO 905 - Mobiliář'!J32</f>
        <v>0</v>
      </c>
      <c r="AY87" s="146">
        <f>'SO 905 - Mobiliář'!J33</f>
        <v>0</v>
      </c>
      <c r="AZ87" s="146">
        <f>'SO 905 - Mobiliář'!F30</f>
        <v>0</v>
      </c>
      <c r="BA87" s="146">
        <f>'SO 905 - Mobiliář'!F31</f>
        <v>0</v>
      </c>
      <c r="BB87" s="146">
        <f>'SO 905 - Mobiliář'!F32</f>
        <v>0</v>
      </c>
      <c r="BC87" s="146">
        <f>'SO 905 - Mobiliář'!F33</f>
        <v>0</v>
      </c>
      <c r="BD87" s="148">
        <f>'SO 905 - Mobiliář'!F34</f>
        <v>0</v>
      </c>
      <c r="BT87" s="132" t="s">
        <v>80</v>
      </c>
      <c r="BV87" s="132" t="s">
        <v>74</v>
      </c>
      <c r="BW87" s="132" t="s">
        <v>179</v>
      </c>
      <c r="BX87" s="132" t="s">
        <v>7</v>
      </c>
      <c r="CL87" s="132" t="s">
        <v>21</v>
      </c>
      <c r="CM87" s="132" t="s">
        <v>82</v>
      </c>
    </row>
    <row r="88" s="1" customFormat="1" ht="30" customHeight="1">
      <c r="B88" s="47"/>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3"/>
    </row>
    <row r="89" s="1" customFormat="1" ht="6.96" customHeight="1">
      <c r="B89" s="68"/>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73"/>
    </row>
  </sheetData>
  <sheetProtection sheet="1" formatColumns="0" formatRows="0" objects="1" scenarios="1" spinCount="100000" saltValue="iC/hGALH6WBCmjjoLJ9MSxveV5iQ6uuQbPojYKDtuSpWiGiXP7jMOv0BSCUeBips89QsYbFVvHnJkKaZFphUZw==" hashValue="zDaObYmDyjsM6oB92cB+WxqJyV+1oKk4bda/io7gq9oGXj6KGnwUfinJs0avvvDKyxnbZPMefqrd/wHBS2r+RQ==" algorithmName="SHA-512" password="CC35"/>
  <mergeCells count="18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E58:I58"/>
    <mergeCell ref="K58:AF58"/>
    <mergeCell ref="AN59:AP59"/>
    <mergeCell ref="AG59:AM59"/>
    <mergeCell ref="E59:I59"/>
    <mergeCell ref="K59:AF59"/>
    <mergeCell ref="AN60:AP60"/>
    <mergeCell ref="AG60:AM60"/>
    <mergeCell ref="E60:I60"/>
    <mergeCell ref="K60:AF60"/>
    <mergeCell ref="AN61:AP61"/>
    <mergeCell ref="AG61:AM61"/>
    <mergeCell ref="D61:H61"/>
    <mergeCell ref="J61:AF61"/>
    <mergeCell ref="AN62:AP62"/>
    <mergeCell ref="AG62:AM62"/>
    <mergeCell ref="D62:H62"/>
    <mergeCell ref="J62:AF62"/>
    <mergeCell ref="AN63:AP63"/>
    <mergeCell ref="AG63:AM63"/>
    <mergeCell ref="D63:H63"/>
    <mergeCell ref="J63:AF63"/>
    <mergeCell ref="AN64:AP64"/>
    <mergeCell ref="AG64:AM64"/>
    <mergeCell ref="D64:H64"/>
    <mergeCell ref="J64:AF64"/>
    <mergeCell ref="AN65:AP65"/>
    <mergeCell ref="AG65:AM65"/>
    <mergeCell ref="D65:H65"/>
    <mergeCell ref="J65:AF65"/>
    <mergeCell ref="AN66:AP66"/>
    <mergeCell ref="AG66:AM66"/>
    <mergeCell ref="D66:H66"/>
    <mergeCell ref="J66:AF66"/>
    <mergeCell ref="AN67:AP67"/>
    <mergeCell ref="AG67:AM67"/>
    <mergeCell ref="D67:H67"/>
    <mergeCell ref="J67:AF67"/>
    <mergeCell ref="AN68:AP68"/>
    <mergeCell ref="AG68:AM68"/>
    <mergeCell ref="D68:H68"/>
    <mergeCell ref="J68:AF68"/>
    <mergeCell ref="AN69:AP69"/>
    <mergeCell ref="AG69:AM69"/>
    <mergeCell ref="D69:H69"/>
    <mergeCell ref="J69:AF69"/>
    <mergeCell ref="AN70:AP70"/>
    <mergeCell ref="AG70:AM70"/>
    <mergeCell ref="D70:H70"/>
    <mergeCell ref="J70:AF70"/>
    <mergeCell ref="AN71:AP71"/>
    <mergeCell ref="AG71:AM71"/>
    <mergeCell ref="D71:H71"/>
    <mergeCell ref="J71:AF71"/>
    <mergeCell ref="AN72:AP72"/>
    <mergeCell ref="AG72:AM72"/>
    <mergeCell ref="D72:H72"/>
    <mergeCell ref="J72:AF72"/>
    <mergeCell ref="AN73:AP73"/>
    <mergeCell ref="AG73:AM73"/>
    <mergeCell ref="D73:H73"/>
    <mergeCell ref="J73:AF73"/>
    <mergeCell ref="AN74:AP74"/>
    <mergeCell ref="AG74:AM74"/>
    <mergeCell ref="D74:H74"/>
    <mergeCell ref="J74:AF74"/>
    <mergeCell ref="AN75:AP75"/>
    <mergeCell ref="AG75:AM75"/>
    <mergeCell ref="D75:H75"/>
    <mergeCell ref="J75:AF75"/>
    <mergeCell ref="AN76:AP76"/>
    <mergeCell ref="AG76:AM76"/>
    <mergeCell ref="D76:H76"/>
    <mergeCell ref="J76:AF76"/>
    <mergeCell ref="AN77:AP77"/>
    <mergeCell ref="AG77:AM77"/>
    <mergeCell ref="E77:I77"/>
    <mergeCell ref="K77:AF77"/>
    <mergeCell ref="AN78:AP78"/>
    <mergeCell ref="AG78:AM78"/>
    <mergeCell ref="E78:I78"/>
    <mergeCell ref="K78:AF78"/>
    <mergeCell ref="AN79:AP79"/>
    <mergeCell ref="AG79:AM79"/>
    <mergeCell ref="D79:H79"/>
    <mergeCell ref="J79:AF79"/>
    <mergeCell ref="AN80:AP80"/>
    <mergeCell ref="AG80:AM80"/>
    <mergeCell ref="E80:I80"/>
    <mergeCell ref="K80:AF80"/>
    <mergeCell ref="AN81:AP81"/>
    <mergeCell ref="AG81:AM81"/>
    <mergeCell ref="E81:I81"/>
    <mergeCell ref="K81:AF81"/>
    <mergeCell ref="AN82:AP82"/>
    <mergeCell ref="AG82:AM82"/>
    <mergeCell ref="E82:I82"/>
    <mergeCell ref="K82:AF82"/>
    <mergeCell ref="AN83:AP83"/>
    <mergeCell ref="AG83:AM83"/>
    <mergeCell ref="D83:H83"/>
    <mergeCell ref="J83:AF83"/>
    <mergeCell ref="AN84:AP84"/>
    <mergeCell ref="AG84:AM84"/>
    <mergeCell ref="D84:H84"/>
    <mergeCell ref="J84:AF84"/>
    <mergeCell ref="AN85:AP85"/>
    <mergeCell ref="AG85:AM85"/>
    <mergeCell ref="E85:I85"/>
    <mergeCell ref="K85:AF85"/>
    <mergeCell ref="AN86:AP86"/>
    <mergeCell ref="AG86:AM86"/>
    <mergeCell ref="E86:I86"/>
    <mergeCell ref="K86:AF86"/>
    <mergeCell ref="AN87:AP87"/>
    <mergeCell ref="AG87:AM87"/>
    <mergeCell ref="D87:H87"/>
    <mergeCell ref="J87:AF87"/>
    <mergeCell ref="AG51:AM51"/>
    <mergeCell ref="AN51:AP51"/>
    <mergeCell ref="AR2:BE2"/>
  </mergeCells>
  <hyperlinks>
    <hyperlink ref="K1:S1" location="C2" display="1) Rekapitulace stavby"/>
    <hyperlink ref="W1:AI1" location="C51" display="2) Rekapitulace objektů stavby a soupisů prací"/>
    <hyperlink ref="A52" location="'SO 000 - Vedlejší rozpočt...'!C2" display="/"/>
    <hyperlink ref="A53" location="'SO 001 - Příprava území'!C2" display="/"/>
    <hyperlink ref="A54" location="'SO 002 - Odstranění zatru...'!C2" display="/"/>
    <hyperlink ref="A55" location="'SO 003 - Odstranění mostu...'!C2" display="/"/>
    <hyperlink ref="A56" location="'SO 004 - Odstranění fontány'!C2" display="/"/>
    <hyperlink ref="A58" location="'101a - část komunikace'!C2" display="/"/>
    <hyperlink ref="A59" location="'101b - část kontejnerové ...'!C2" display="/"/>
    <hyperlink ref="A60" location="'101c - část dopravní značení'!C2" display="/"/>
    <hyperlink ref="A61" location="'SO 102 - Zpevněné plochy'!C2" display="/"/>
    <hyperlink ref="A62" location="'SO 201 - Zatrubnění Kopři...'!C2" display="/"/>
    <hyperlink ref="A63" location="'SO 301 - Odvodnění parkov...'!C2" display="/"/>
    <hyperlink ref="A64" location="'SO 302 - Odvodnění zpevně...'!C2" display="/"/>
    <hyperlink ref="A65" location="'SO 303 - Úpravy jednotné ...'!C2" display="/"/>
    <hyperlink ref="A66" location="'SO 304 - Přípojka kanaliz...'!C2" display="/"/>
    <hyperlink ref="A67" location="'SO 351 - Přeložka vodovodu'!C2" display="/"/>
    <hyperlink ref="A68" location="'SO 352 - Přípojka vodovod...'!C2" display="/"/>
    <hyperlink ref="A69" location="'SO 353 - Přípojka vodovod...'!C2" display="/"/>
    <hyperlink ref="A70" location="'SO 361 - Závlahový systém'!C2" display="/"/>
    <hyperlink ref="A71" location="'SO 441 - Rozvody NN'!C2" display="/"/>
    <hyperlink ref="A72" location="'SO 451 - Veřejné osvětlení'!C2" display="/"/>
    <hyperlink ref="A73" location="'SO 471 - Ozvučení náměstí'!C2" display="/"/>
    <hyperlink ref="A74" location="'SO 472 - Slaboproudé rozvody'!C2" display="/"/>
    <hyperlink ref="A75" location="'SO 801 - Vegetační a sado...'!C2" display="/"/>
    <hyperlink ref="A77" location="'SO 901 - Přístřešek'!C2" display="/"/>
    <hyperlink ref="A78" location="'SO901_1 - Část elektroins...'!C2" display="/"/>
    <hyperlink ref="A80" location="'SO 902 - Prosklený pavilón'!C2" display="/"/>
    <hyperlink ref="A81" location="'SO 902_1 - Prosklený pavi...'!C2" display="/"/>
    <hyperlink ref="A82" location="'SO 902_2 - Část elektroin...'!C2" display="/"/>
    <hyperlink ref="A83" location="'SO 903 - Pergola'!C2" display="/"/>
    <hyperlink ref="A85" location="'SO 904 - Fontána'!C2" display="/"/>
    <hyperlink ref="A86" location="'SO 904_1 - Stavební část'!C2" display="/"/>
    <hyperlink ref="A87" location="'SO 905 - Mobiliář'!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110</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1243</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
        <v>21</v>
      </c>
      <c r="K14" s="52"/>
    </row>
    <row r="15" s="1" customFormat="1" ht="18" customHeight="1">
      <c r="B15" s="47"/>
      <c r="C15" s="48"/>
      <c r="D15" s="48"/>
      <c r="E15" s="36" t="s">
        <v>29</v>
      </c>
      <c r="F15" s="48"/>
      <c r="G15" s="48"/>
      <c r="H15" s="48"/>
      <c r="I15" s="159" t="s">
        <v>30</v>
      </c>
      <c r="J15" s="36" t="s">
        <v>21</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
        <v>21</v>
      </c>
      <c r="K20" s="52"/>
    </row>
    <row r="21" s="1" customFormat="1" ht="18" customHeight="1">
      <c r="B21" s="47"/>
      <c r="C21" s="48"/>
      <c r="D21" s="48"/>
      <c r="E21" s="36" t="s">
        <v>34</v>
      </c>
      <c r="F21" s="48"/>
      <c r="G21" s="48"/>
      <c r="H21" s="48"/>
      <c r="I21" s="159" t="s">
        <v>30</v>
      </c>
      <c r="J21" s="36" t="s">
        <v>21</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ROUND(J94,2)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ROUND(SUM(BE94:BE765), 2)</f>
        <v>0</v>
      </c>
      <c r="G30" s="48"/>
      <c r="H30" s="48"/>
      <c r="I30" s="171">
        <v>0.20999999999999999</v>
      </c>
      <c r="J30" s="170">
        <f>ROUND(ROUND((SUM(BE94:BE765)), 2)*I30, 2)</f>
        <v>0</v>
      </c>
      <c r="K30" s="52"/>
    </row>
    <row r="31" s="1" customFormat="1" ht="14.4" customHeight="1">
      <c r="B31" s="47"/>
      <c r="C31" s="48"/>
      <c r="D31" s="48"/>
      <c r="E31" s="56" t="s">
        <v>44</v>
      </c>
      <c r="F31" s="170">
        <f>ROUND(SUM(BF94:BF765), 2)</f>
        <v>0</v>
      </c>
      <c r="G31" s="48"/>
      <c r="H31" s="48"/>
      <c r="I31" s="171">
        <v>0.14999999999999999</v>
      </c>
      <c r="J31" s="170">
        <f>ROUND(ROUND((SUM(BF94:BF765)), 2)*I31, 2)</f>
        <v>0</v>
      </c>
      <c r="K31" s="52"/>
    </row>
    <row r="32" hidden="1" s="1" customFormat="1" ht="14.4" customHeight="1">
      <c r="B32" s="47"/>
      <c r="C32" s="48"/>
      <c r="D32" s="48"/>
      <c r="E32" s="56" t="s">
        <v>45</v>
      </c>
      <c r="F32" s="170">
        <f>ROUND(SUM(BG94:BG765), 2)</f>
        <v>0</v>
      </c>
      <c r="G32" s="48"/>
      <c r="H32" s="48"/>
      <c r="I32" s="171">
        <v>0.20999999999999999</v>
      </c>
      <c r="J32" s="170">
        <v>0</v>
      </c>
      <c r="K32" s="52"/>
    </row>
    <row r="33" hidden="1" s="1" customFormat="1" ht="14.4" customHeight="1">
      <c r="B33" s="47"/>
      <c r="C33" s="48"/>
      <c r="D33" s="48"/>
      <c r="E33" s="56" t="s">
        <v>46</v>
      </c>
      <c r="F33" s="170">
        <f>ROUND(SUM(BH94:BH765), 2)</f>
        <v>0</v>
      </c>
      <c r="G33" s="48"/>
      <c r="H33" s="48"/>
      <c r="I33" s="171">
        <v>0.14999999999999999</v>
      </c>
      <c r="J33" s="170">
        <v>0</v>
      </c>
      <c r="K33" s="52"/>
    </row>
    <row r="34" hidden="1" s="1" customFormat="1" ht="14.4" customHeight="1">
      <c r="B34" s="47"/>
      <c r="C34" s="48"/>
      <c r="D34" s="48"/>
      <c r="E34" s="56" t="s">
        <v>47</v>
      </c>
      <c r="F34" s="170">
        <f>ROUND(SUM(BI94:BI765),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102 - Zpevněné plochy</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J94</f>
        <v>0</v>
      </c>
      <c r="K56" s="52"/>
      <c r="AU56" s="25" t="s">
        <v>193</v>
      </c>
    </row>
    <row r="57" s="8" customFormat="1" ht="24.96" customHeight="1">
      <c r="B57" s="190"/>
      <c r="C57" s="191"/>
      <c r="D57" s="192" t="s">
        <v>364</v>
      </c>
      <c r="E57" s="193"/>
      <c r="F57" s="193"/>
      <c r="G57" s="193"/>
      <c r="H57" s="193"/>
      <c r="I57" s="194"/>
      <c r="J57" s="195">
        <f>J95</f>
        <v>0</v>
      </c>
      <c r="K57" s="196"/>
    </row>
    <row r="58" s="9" customFormat="1" ht="19.92" customHeight="1">
      <c r="B58" s="197"/>
      <c r="C58" s="198"/>
      <c r="D58" s="199" t="s">
        <v>365</v>
      </c>
      <c r="E58" s="200"/>
      <c r="F58" s="200"/>
      <c r="G58" s="200"/>
      <c r="H58" s="200"/>
      <c r="I58" s="201"/>
      <c r="J58" s="202">
        <f>J96</f>
        <v>0</v>
      </c>
      <c r="K58" s="203"/>
    </row>
    <row r="59" s="9" customFormat="1" ht="19.92" customHeight="1">
      <c r="B59" s="197"/>
      <c r="C59" s="198"/>
      <c r="D59" s="199" t="s">
        <v>366</v>
      </c>
      <c r="E59" s="200"/>
      <c r="F59" s="200"/>
      <c r="G59" s="200"/>
      <c r="H59" s="200"/>
      <c r="I59" s="201"/>
      <c r="J59" s="202">
        <f>J201</f>
        <v>0</v>
      </c>
      <c r="K59" s="203"/>
    </row>
    <row r="60" s="9" customFormat="1" ht="19.92" customHeight="1">
      <c r="B60" s="197"/>
      <c r="C60" s="198"/>
      <c r="D60" s="199" t="s">
        <v>1126</v>
      </c>
      <c r="E60" s="200"/>
      <c r="F60" s="200"/>
      <c r="G60" s="200"/>
      <c r="H60" s="200"/>
      <c r="I60" s="201"/>
      <c r="J60" s="202">
        <f>J305</f>
        <v>0</v>
      </c>
      <c r="K60" s="203"/>
    </row>
    <row r="61" s="9" customFormat="1" ht="19.92" customHeight="1">
      <c r="B61" s="197"/>
      <c r="C61" s="198"/>
      <c r="D61" s="199" t="s">
        <v>1244</v>
      </c>
      <c r="E61" s="200"/>
      <c r="F61" s="200"/>
      <c r="G61" s="200"/>
      <c r="H61" s="200"/>
      <c r="I61" s="201"/>
      <c r="J61" s="202">
        <f>J359</f>
        <v>0</v>
      </c>
      <c r="K61" s="203"/>
    </row>
    <row r="62" s="9" customFormat="1" ht="19.92" customHeight="1">
      <c r="B62" s="197"/>
      <c r="C62" s="198"/>
      <c r="D62" s="199" t="s">
        <v>942</v>
      </c>
      <c r="E62" s="200"/>
      <c r="F62" s="200"/>
      <c r="G62" s="200"/>
      <c r="H62" s="200"/>
      <c r="I62" s="201"/>
      <c r="J62" s="202">
        <f>J393</f>
        <v>0</v>
      </c>
      <c r="K62" s="203"/>
    </row>
    <row r="63" s="9" customFormat="1" ht="19.92" customHeight="1">
      <c r="B63" s="197"/>
      <c r="C63" s="198"/>
      <c r="D63" s="199" t="s">
        <v>1245</v>
      </c>
      <c r="E63" s="200"/>
      <c r="F63" s="200"/>
      <c r="G63" s="200"/>
      <c r="H63" s="200"/>
      <c r="I63" s="201"/>
      <c r="J63" s="202">
        <f>J484</f>
        <v>0</v>
      </c>
      <c r="K63" s="203"/>
    </row>
    <row r="64" s="9" customFormat="1" ht="19.92" customHeight="1">
      <c r="B64" s="197"/>
      <c r="C64" s="198"/>
      <c r="D64" s="199" t="s">
        <v>853</v>
      </c>
      <c r="E64" s="200"/>
      <c r="F64" s="200"/>
      <c r="G64" s="200"/>
      <c r="H64" s="200"/>
      <c r="I64" s="201"/>
      <c r="J64" s="202">
        <f>J489</f>
        <v>0</v>
      </c>
      <c r="K64" s="203"/>
    </row>
    <row r="65" s="9" customFormat="1" ht="19.92" customHeight="1">
      <c r="B65" s="197"/>
      <c r="C65" s="198"/>
      <c r="D65" s="199" t="s">
        <v>367</v>
      </c>
      <c r="E65" s="200"/>
      <c r="F65" s="200"/>
      <c r="G65" s="200"/>
      <c r="H65" s="200"/>
      <c r="I65" s="201"/>
      <c r="J65" s="202">
        <f>J498</f>
        <v>0</v>
      </c>
      <c r="K65" s="203"/>
    </row>
    <row r="66" s="9" customFormat="1" ht="19.92" customHeight="1">
      <c r="B66" s="197"/>
      <c r="C66" s="198"/>
      <c r="D66" s="199" t="s">
        <v>368</v>
      </c>
      <c r="E66" s="200"/>
      <c r="F66" s="200"/>
      <c r="G66" s="200"/>
      <c r="H66" s="200"/>
      <c r="I66" s="201"/>
      <c r="J66" s="202">
        <f>J623</f>
        <v>0</v>
      </c>
      <c r="K66" s="203"/>
    </row>
    <row r="67" s="9" customFormat="1" ht="19.92" customHeight="1">
      <c r="B67" s="197"/>
      <c r="C67" s="198"/>
      <c r="D67" s="199" t="s">
        <v>943</v>
      </c>
      <c r="E67" s="200"/>
      <c r="F67" s="200"/>
      <c r="G67" s="200"/>
      <c r="H67" s="200"/>
      <c r="I67" s="201"/>
      <c r="J67" s="202">
        <f>J631</f>
        <v>0</v>
      </c>
      <c r="K67" s="203"/>
    </row>
    <row r="68" s="8" customFormat="1" ht="24.96" customHeight="1">
      <c r="B68" s="190"/>
      <c r="C68" s="191"/>
      <c r="D68" s="192" t="s">
        <v>854</v>
      </c>
      <c r="E68" s="193"/>
      <c r="F68" s="193"/>
      <c r="G68" s="193"/>
      <c r="H68" s="193"/>
      <c r="I68" s="194"/>
      <c r="J68" s="195">
        <f>J634</f>
        <v>0</v>
      </c>
      <c r="K68" s="196"/>
    </row>
    <row r="69" s="9" customFormat="1" ht="19.92" customHeight="1">
      <c r="B69" s="197"/>
      <c r="C69" s="198"/>
      <c r="D69" s="199" t="s">
        <v>1246</v>
      </c>
      <c r="E69" s="200"/>
      <c r="F69" s="200"/>
      <c r="G69" s="200"/>
      <c r="H69" s="200"/>
      <c r="I69" s="201"/>
      <c r="J69" s="202">
        <f>J635</f>
        <v>0</v>
      </c>
      <c r="K69" s="203"/>
    </row>
    <row r="70" s="9" customFormat="1" ht="19.92" customHeight="1">
      <c r="B70" s="197"/>
      <c r="C70" s="198"/>
      <c r="D70" s="199" t="s">
        <v>1247</v>
      </c>
      <c r="E70" s="200"/>
      <c r="F70" s="200"/>
      <c r="G70" s="200"/>
      <c r="H70" s="200"/>
      <c r="I70" s="201"/>
      <c r="J70" s="202">
        <f>J683</f>
        <v>0</v>
      </c>
      <c r="K70" s="203"/>
    </row>
    <row r="71" s="9" customFormat="1" ht="19.92" customHeight="1">
      <c r="B71" s="197"/>
      <c r="C71" s="198"/>
      <c r="D71" s="199" t="s">
        <v>1248</v>
      </c>
      <c r="E71" s="200"/>
      <c r="F71" s="200"/>
      <c r="G71" s="200"/>
      <c r="H71" s="200"/>
      <c r="I71" s="201"/>
      <c r="J71" s="202">
        <f>J692</f>
        <v>0</v>
      </c>
      <c r="K71" s="203"/>
    </row>
    <row r="72" s="9" customFormat="1" ht="19.92" customHeight="1">
      <c r="B72" s="197"/>
      <c r="C72" s="198"/>
      <c r="D72" s="199" t="s">
        <v>1249</v>
      </c>
      <c r="E72" s="200"/>
      <c r="F72" s="200"/>
      <c r="G72" s="200"/>
      <c r="H72" s="200"/>
      <c r="I72" s="201"/>
      <c r="J72" s="202">
        <f>J741</f>
        <v>0</v>
      </c>
      <c r="K72" s="203"/>
    </row>
    <row r="73" s="8" customFormat="1" ht="24.96" customHeight="1">
      <c r="B73" s="190"/>
      <c r="C73" s="191"/>
      <c r="D73" s="192" t="s">
        <v>856</v>
      </c>
      <c r="E73" s="193"/>
      <c r="F73" s="193"/>
      <c r="G73" s="193"/>
      <c r="H73" s="193"/>
      <c r="I73" s="194"/>
      <c r="J73" s="195">
        <f>J754</f>
        <v>0</v>
      </c>
      <c r="K73" s="196"/>
    </row>
    <row r="74" s="9" customFormat="1" ht="19.92" customHeight="1">
      <c r="B74" s="197"/>
      <c r="C74" s="198"/>
      <c r="D74" s="199" t="s">
        <v>1250</v>
      </c>
      <c r="E74" s="200"/>
      <c r="F74" s="200"/>
      <c r="G74" s="200"/>
      <c r="H74" s="200"/>
      <c r="I74" s="201"/>
      <c r="J74" s="202">
        <f>J755</f>
        <v>0</v>
      </c>
      <c r="K74" s="203"/>
    </row>
    <row r="75" s="1" customFormat="1" ht="21.84" customHeight="1">
      <c r="B75" s="47"/>
      <c r="C75" s="48"/>
      <c r="D75" s="48"/>
      <c r="E75" s="48"/>
      <c r="F75" s="48"/>
      <c r="G75" s="48"/>
      <c r="H75" s="48"/>
      <c r="I75" s="157"/>
      <c r="J75" s="48"/>
      <c r="K75" s="52"/>
    </row>
    <row r="76" s="1" customFormat="1" ht="6.96" customHeight="1">
      <c r="B76" s="68"/>
      <c r="C76" s="69"/>
      <c r="D76" s="69"/>
      <c r="E76" s="69"/>
      <c r="F76" s="69"/>
      <c r="G76" s="69"/>
      <c r="H76" s="69"/>
      <c r="I76" s="179"/>
      <c r="J76" s="69"/>
      <c r="K76" s="70"/>
    </row>
    <row r="80" s="1" customFormat="1" ht="6.96" customHeight="1">
      <c r="B80" s="71"/>
      <c r="C80" s="72"/>
      <c r="D80" s="72"/>
      <c r="E80" s="72"/>
      <c r="F80" s="72"/>
      <c r="G80" s="72"/>
      <c r="H80" s="72"/>
      <c r="I80" s="182"/>
      <c r="J80" s="72"/>
      <c r="K80" s="72"/>
      <c r="L80" s="73"/>
    </row>
    <row r="81" s="1" customFormat="1" ht="36.96" customHeight="1">
      <c r="B81" s="47"/>
      <c r="C81" s="74" t="s">
        <v>199</v>
      </c>
      <c r="D81" s="75"/>
      <c r="E81" s="75"/>
      <c r="F81" s="75"/>
      <c r="G81" s="75"/>
      <c r="H81" s="75"/>
      <c r="I81" s="204"/>
      <c r="J81" s="75"/>
      <c r="K81" s="75"/>
      <c r="L81" s="73"/>
    </row>
    <row r="82" s="1" customFormat="1" ht="6.96" customHeight="1">
      <c r="B82" s="47"/>
      <c r="C82" s="75"/>
      <c r="D82" s="75"/>
      <c r="E82" s="75"/>
      <c r="F82" s="75"/>
      <c r="G82" s="75"/>
      <c r="H82" s="75"/>
      <c r="I82" s="204"/>
      <c r="J82" s="75"/>
      <c r="K82" s="75"/>
      <c r="L82" s="73"/>
    </row>
    <row r="83" s="1" customFormat="1" ht="14.4" customHeight="1">
      <c r="B83" s="47"/>
      <c r="C83" s="77" t="s">
        <v>18</v>
      </c>
      <c r="D83" s="75"/>
      <c r="E83" s="75"/>
      <c r="F83" s="75"/>
      <c r="G83" s="75"/>
      <c r="H83" s="75"/>
      <c r="I83" s="204"/>
      <c r="J83" s="75"/>
      <c r="K83" s="75"/>
      <c r="L83" s="73"/>
    </row>
    <row r="84" s="1" customFormat="1" ht="16.5" customHeight="1">
      <c r="B84" s="47"/>
      <c r="C84" s="75"/>
      <c r="D84" s="75"/>
      <c r="E84" s="205" t="str">
        <f>E7</f>
        <v>Revitalizace centra města Kopřivnice - projektová dokumentace II.</v>
      </c>
      <c r="F84" s="77"/>
      <c r="G84" s="77"/>
      <c r="H84" s="77"/>
      <c r="I84" s="204"/>
      <c r="J84" s="75"/>
      <c r="K84" s="75"/>
      <c r="L84" s="73"/>
    </row>
    <row r="85" s="1" customFormat="1" ht="14.4" customHeight="1">
      <c r="B85" s="47"/>
      <c r="C85" s="77" t="s">
        <v>186</v>
      </c>
      <c r="D85" s="75"/>
      <c r="E85" s="75"/>
      <c r="F85" s="75"/>
      <c r="G85" s="75"/>
      <c r="H85" s="75"/>
      <c r="I85" s="204"/>
      <c r="J85" s="75"/>
      <c r="K85" s="75"/>
      <c r="L85" s="73"/>
    </row>
    <row r="86" s="1" customFormat="1" ht="17.25" customHeight="1">
      <c r="B86" s="47"/>
      <c r="C86" s="75"/>
      <c r="D86" s="75"/>
      <c r="E86" s="83" t="str">
        <f>E9</f>
        <v>SO 102 - Zpevněné plochy</v>
      </c>
      <c r="F86" s="75"/>
      <c r="G86" s="75"/>
      <c r="H86" s="75"/>
      <c r="I86" s="204"/>
      <c r="J86" s="75"/>
      <c r="K86" s="75"/>
      <c r="L86" s="73"/>
    </row>
    <row r="87" s="1" customFormat="1" ht="6.96" customHeight="1">
      <c r="B87" s="47"/>
      <c r="C87" s="75"/>
      <c r="D87" s="75"/>
      <c r="E87" s="75"/>
      <c r="F87" s="75"/>
      <c r="G87" s="75"/>
      <c r="H87" s="75"/>
      <c r="I87" s="204"/>
      <c r="J87" s="75"/>
      <c r="K87" s="75"/>
      <c r="L87" s="73"/>
    </row>
    <row r="88" s="1" customFormat="1" ht="18" customHeight="1">
      <c r="B88" s="47"/>
      <c r="C88" s="77" t="s">
        <v>23</v>
      </c>
      <c r="D88" s="75"/>
      <c r="E88" s="75"/>
      <c r="F88" s="206" t="str">
        <f>F12</f>
        <v xml:space="preserve"> </v>
      </c>
      <c r="G88" s="75"/>
      <c r="H88" s="75"/>
      <c r="I88" s="207" t="s">
        <v>25</v>
      </c>
      <c r="J88" s="86" t="str">
        <f>IF(J12="","",J12)</f>
        <v>14. 1. 2019</v>
      </c>
      <c r="K88" s="75"/>
      <c r="L88" s="73"/>
    </row>
    <row r="89" s="1" customFormat="1" ht="6.96" customHeight="1">
      <c r="B89" s="47"/>
      <c r="C89" s="75"/>
      <c r="D89" s="75"/>
      <c r="E89" s="75"/>
      <c r="F89" s="75"/>
      <c r="G89" s="75"/>
      <c r="H89" s="75"/>
      <c r="I89" s="204"/>
      <c r="J89" s="75"/>
      <c r="K89" s="75"/>
      <c r="L89" s="73"/>
    </row>
    <row r="90" s="1" customFormat="1">
      <c r="B90" s="47"/>
      <c r="C90" s="77" t="s">
        <v>27</v>
      </c>
      <c r="D90" s="75"/>
      <c r="E90" s="75"/>
      <c r="F90" s="206" t="str">
        <f>E15</f>
        <v>Město Kopřivnice</v>
      </c>
      <c r="G90" s="75"/>
      <c r="H90" s="75"/>
      <c r="I90" s="207" t="s">
        <v>33</v>
      </c>
      <c r="J90" s="206" t="str">
        <f>E21</f>
        <v>Dopravoprojekt Ostrava a.s.</v>
      </c>
      <c r="K90" s="75"/>
      <c r="L90" s="73"/>
    </row>
    <row r="91" s="1" customFormat="1" ht="14.4" customHeight="1">
      <c r="B91" s="47"/>
      <c r="C91" s="77" t="s">
        <v>31</v>
      </c>
      <c r="D91" s="75"/>
      <c r="E91" s="75"/>
      <c r="F91" s="206" t="str">
        <f>IF(E18="","",E18)</f>
        <v/>
      </c>
      <c r="G91" s="75"/>
      <c r="H91" s="75"/>
      <c r="I91" s="204"/>
      <c r="J91" s="75"/>
      <c r="K91" s="75"/>
      <c r="L91" s="73"/>
    </row>
    <row r="92" s="1" customFormat="1" ht="10.32" customHeight="1">
      <c r="B92" s="47"/>
      <c r="C92" s="75"/>
      <c r="D92" s="75"/>
      <c r="E92" s="75"/>
      <c r="F92" s="75"/>
      <c r="G92" s="75"/>
      <c r="H92" s="75"/>
      <c r="I92" s="204"/>
      <c r="J92" s="75"/>
      <c r="K92" s="75"/>
      <c r="L92" s="73"/>
    </row>
    <row r="93" s="10" customFormat="1" ht="29.28" customHeight="1">
      <c r="B93" s="208"/>
      <c r="C93" s="209" t="s">
        <v>200</v>
      </c>
      <c r="D93" s="210" t="s">
        <v>57</v>
      </c>
      <c r="E93" s="210" t="s">
        <v>53</v>
      </c>
      <c r="F93" s="210" t="s">
        <v>201</v>
      </c>
      <c r="G93" s="210" t="s">
        <v>202</v>
      </c>
      <c r="H93" s="210" t="s">
        <v>203</v>
      </c>
      <c r="I93" s="211" t="s">
        <v>204</v>
      </c>
      <c r="J93" s="210" t="s">
        <v>191</v>
      </c>
      <c r="K93" s="212" t="s">
        <v>205</v>
      </c>
      <c r="L93" s="213"/>
      <c r="M93" s="103" t="s">
        <v>206</v>
      </c>
      <c r="N93" s="104" t="s">
        <v>42</v>
      </c>
      <c r="O93" s="104" t="s">
        <v>207</v>
      </c>
      <c r="P93" s="104" t="s">
        <v>208</v>
      </c>
      <c r="Q93" s="104" t="s">
        <v>209</v>
      </c>
      <c r="R93" s="104" t="s">
        <v>210</v>
      </c>
      <c r="S93" s="104" t="s">
        <v>211</v>
      </c>
      <c r="T93" s="105" t="s">
        <v>212</v>
      </c>
    </row>
    <row r="94" s="1" customFormat="1" ht="29.28" customHeight="1">
      <c r="B94" s="47"/>
      <c r="C94" s="109" t="s">
        <v>192</v>
      </c>
      <c r="D94" s="75"/>
      <c r="E94" s="75"/>
      <c r="F94" s="75"/>
      <c r="G94" s="75"/>
      <c r="H94" s="75"/>
      <c r="I94" s="204"/>
      <c r="J94" s="214">
        <f>BK94</f>
        <v>0</v>
      </c>
      <c r="K94" s="75"/>
      <c r="L94" s="73"/>
      <c r="M94" s="106"/>
      <c r="N94" s="107"/>
      <c r="O94" s="107"/>
      <c r="P94" s="215">
        <f>P95+P634+P754</f>
        <v>0</v>
      </c>
      <c r="Q94" s="107"/>
      <c r="R94" s="215">
        <f>R95+R634+R754</f>
        <v>18327.787733379995</v>
      </c>
      <c r="S94" s="107"/>
      <c r="T94" s="216">
        <f>T95+T634+T754</f>
        <v>13.9308</v>
      </c>
      <c r="AT94" s="25" t="s">
        <v>71</v>
      </c>
      <c r="AU94" s="25" t="s">
        <v>193</v>
      </c>
      <c r="BK94" s="217">
        <f>BK95+BK634+BK754</f>
        <v>0</v>
      </c>
    </row>
    <row r="95" s="11" customFormat="1" ht="37.44" customHeight="1">
      <c r="B95" s="218"/>
      <c r="C95" s="219"/>
      <c r="D95" s="220" t="s">
        <v>71</v>
      </c>
      <c r="E95" s="221" t="s">
        <v>371</v>
      </c>
      <c r="F95" s="221" t="s">
        <v>372</v>
      </c>
      <c r="G95" s="219"/>
      <c r="H95" s="219"/>
      <c r="I95" s="222"/>
      <c r="J95" s="223">
        <f>BK95</f>
        <v>0</v>
      </c>
      <c r="K95" s="219"/>
      <c r="L95" s="224"/>
      <c r="M95" s="225"/>
      <c r="N95" s="226"/>
      <c r="O95" s="226"/>
      <c r="P95" s="227">
        <f>P96+P201+P305+P359+P393+P484+P489+P498+P623+P631</f>
        <v>0</v>
      </c>
      <c r="Q95" s="226"/>
      <c r="R95" s="227">
        <f>R96+R201+R305+R359+R393+R484+R489+R498+R623+R631</f>
        <v>18202.340929079997</v>
      </c>
      <c r="S95" s="226"/>
      <c r="T95" s="228">
        <f>T96+T201+T305+T359+T393+T484+T489+T498+T623+T631</f>
        <v>13.9308</v>
      </c>
      <c r="AR95" s="229" t="s">
        <v>80</v>
      </c>
      <c r="AT95" s="230" t="s">
        <v>71</v>
      </c>
      <c r="AU95" s="230" t="s">
        <v>72</v>
      </c>
      <c r="AY95" s="229" t="s">
        <v>215</v>
      </c>
      <c r="BK95" s="231">
        <f>BK96+BK201+BK305+BK359+BK393+BK484+BK489+BK498+BK623+BK631</f>
        <v>0</v>
      </c>
    </row>
    <row r="96" s="11" customFormat="1" ht="19.92" customHeight="1">
      <c r="B96" s="218"/>
      <c r="C96" s="219"/>
      <c r="D96" s="220" t="s">
        <v>71</v>
      </c>
      <c r="E96" s="232" t="s">
        <v>80</v>
      </c>
      <c r="F96" s="232" t="s">
        <v>373</v>
      </c>
      <c r="G96" s="219"/>
      <c r="H96" s="219"/>
      <c r="I96" s="222"/>
      <c r="J96" s="233">
        <f>BK96</f>
        <v>0</v>
      </c>
      <c r="K96" s="219"/>
      <c r="L96" s="224"/>
      <c r="M96" s="225"/>
      <c r="N96" s="226"/>
      <c r="O96" s="226"/>
      <c r="P96" s="227">
        <f>SUM(P97:P200)</f>
        <v>0</v>
      </c>
      <c r="Q96" s="226"/>
      <c r="R96" s="227">
        <f>SUM(R97:R200)</f>
        <v>11340.965429999997</v>
      </c>
      <c r="S96" s="226"/>
      <c r="T96" s="228">
        <f>SUM(T97:T200)</f>
        <v>0</v>
      </c>
      <c r="AR96" s="229" t="s">
        <v>80</v>
      </c>
      <c r="AT96" s="230" t="s">
        <v>71</v>
      </c>
      <c r="AU96" s="230" t="s">
        <v>80</v>
      </c>
      <c r="AY96" s="229" t="s">
        <v>215</v>
      </c>
      <c r="BK96" s="231">
        <f>SUM(BK97:BK200)</f>
        <v>0</v>
      </c>
    </row>
    <row r="97" s="1" customFormat="1" ht="25.5" customHeight="1">
      <c r="B97" s="47"/>
      <c r="C97" s="234" t="s">
        <v>80</v>
      </c>
      <c r="D97" s="234" t="s">
        <v>218</v>
      </c>
      <c r="E97" s="235" t="s">
        <v>1251</v>
      </c>
      <c r="F97" s="236" t="s">
        <v>1252</v>
      </c>
      <c r="G97" s="237" t="s">
        <v>381</v>
      </c>
      <c r="H97" s="238">
        <v>3.6909999999999998</v>
      </c>
      <c r="I97" s="239"/>
      <c r="J97" s="240">
        <f>ROUND(I97*H97,2)</f>
        <v>0</v>
      </c>
      <c r="K97" s="236" t="s">
        <v>222</v>
      </c>
      <c r="L97" s="73"/>
      <c r="M97" s="241" t="s">
        <v>21</v>
      </c>
      <c r="N97" s="242" t="s">
        <v>43</v>
      </c>
      <c r="O97" s="48"/>
      <c r="P97" s="243">
        <f>O97*H97</f>
        <v>0</v>
      </c>
      <c r="Q97" s="243">
        <v>0</v>
      </c>
      <c r="R97" s="243">
        <f>Q97*H97</f>
        <v>0</v>
      </c>
      <c r="S97" s="243">
        <v>0</v>
      </c>
      <c r="T97" s="244">
        <f>S97*H97</f>
        <v>0</v>
      </c>
      <c r="AR97" s="25" t="s">
        <v>232</v>
      </c>
      <c r="AT97" s="25" t="s">
        <v>218</v>
      </c>
      <c r="AU97" s="25" t="s">
        <v>82</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1253</v>
      </c>
    </row>
    <row r="98" s="1" customFormat="1">
      <c r="B98" s="47"/>
      <c r="C98" s="75"/>
      <c r="D98" s="246" t="s">
        <v>225</v>
      </c>
      <c r="E98" s="75"/>
      <c r="F98" s="247" t="s">
        <v>1254</v>
      </c>
      <c r="G98" s="75"/>
      <c r="H98" s="75"/>
      <c r="I98" s="204"/>
      <c r="J98" s="75"/>
      <c r="K98" s="75"/>
      <c r="L98" s="73"/>
      <c r="M98" s="248"/>
      <c r="N98" s="48"/>
      <c r="O98" s="48"/>
      <c r="P98" s="48"/>
      <c r="Q98" s="48"/>
      <c r="R98" s="48"/>
      <c r="S98" s="48"/>
      <c r="T98" s="96"/>
      <c r="AT98" s="25" t="s">
        <v>225</v>
      </c>
      <c r="AU98" s="25" t="s">
        <v>82</v>
      </c>
    </row>
    <row r="99" s="12" customFormat="1">
      <c r="B99" s="252"/>
      <c r="C99" s="253"/>
      <c r="D99" s="246" t="s">
        <v>422</v>
      </c>
      <c r="E99" s="254" t="s">
        <v>21</v>
      </c>
      <c r="F99" s="255" t="s">
        <v>1255</v>
      </c>
      <c r="G99" s="253"/>
      <c r="H99" s="256">
        <v>3.6909999999999998</v>
      </c>
      <c r="I99" s="257"/>
      <c r="J99" s="253"/>
      <c r="K99" s="253"/>
      <c r="L99" s="258"/>
      <c r="M99" s="259"/>
      <c r="N99" s="260"/>
      <c r="O99" s="260"/>
      <c r="P99" s="260"/>
      <c r="Q99" s="260"/>
      <c r="R99" s="260"/>
      <c r="S99" s="260"/>
      <c r="T99" s="261"/>
      <c r="AT99" s="262" t="s">
        <v>422</v>
      </c>
      <c r="AU99" s="262" t="s">
        <v>82</v>
      </c>
      <c r="AV99" s="12" t="s">
        <v>82</v>
      </c>
      <c r="AW99" s="12" t="s">
        <v>35</v>
      </c>
      <c r="AX99" s="12" t="s">
        <v>80</v>
      </c>
      <c r="AY99" s="262" t="s">
        <v>215</v>
      </c>
    </row>
    <row r="100" s="1" customFormat="1" ht="16.5" customHeight="1">
      <c r="B100" s="47"/>
      <c r="C100" s="234" t="s">
        <v>82</v>
      </c>
      <c r="D100" s="234" t="s">
        <v>218</v>
      </c>
      <c r="E100" s="235" t="s">
        <v>1256</v>
      </c>
      <c r="F100" s="236" t="s">
        <v>1257</v>
      </c>
      <c r="G100" s="237" t="s">
        <v>381</v>
      </c>
      <c r="H100" s="238">
        <v>6060</v>
      </c>
      <c r="I100" s="239"/>
      <c r="J100" s="240">
        <f>ROUND(I100*H100,2)</f>
        <v>0</v>
      </c>
      <c r="K100" s="236" t="s">
        <v>222</v>
      </c>
      <c r="L100" s="73"/>
      <c r="M100" s="241" t="s">
        <v>21</v>
      </c>
      <c r="N100" s="242" t="s">
        <v>43</v>
      </c>
      <c r="O100" s="48"/>
      <c r="P100" s="243">
        <f>O100*H100</f>
        <v>0</v>
      </c>
      <c r="Q100" s="243">
        <v>0</v>
      </c>
      <c r="R100" s="243">
        <f>Q100*H100</f>
        <v>0</v>
      </c>
      <c r="S100" s="243">
        <v>0</v>
      </c>
      <c r="T100" s="244">
        <f>S100*H100</f>
        <v>0</v>
      </c>
      <c r="AR100" s="25" t="s">
        <v>232</v>
      </c>
      <c r="AT100" s="25" t="s">
        <v>218</v>
      </c>
      <c r="AU100" s="25" t="s">
        <v>82</v>
      </c>
      <c r="AY100" s="25" t="s">
        <v>215</v>
      </c>
      <c r="BE100" s="245">
        <f>IF(N100="základní",J100,0)</f>
        <v>0</v>
      </c>
      <c r="BF100" s="245">
        <f>IF(N100="snížená",J100,0)</f>
        <v>0</v>
      </c>
      <c r="BG100" s="245">
        <f>IF(N100="zákl. přenesená",J100,0)</f>
        <v>0</v>
      </c>
      <c r="BH100" s="245">
        <f>IF(N100="sníž. přenesená",J100,0)</f>
        <v>0</v>
      </c>
      <c r="BI100" s="245">
        <f>IF(N100="nulová",J100,0)</f>
        <v>0</v>
      </c>
      <c r="BJ100" s="25" t="s">
        <v>80</v>
      </c>
      <c r="BK100" s="245">
        <f>ROUND(I100*H100,2)</f>
        <v>0</v>
      </c>
      <c r="BL100" s="25" t="s">
        <v>232</v>
      </c>
      <c r="BM100" s="25" t="s">
        <v>1258</v>
      </c>
    </row>
    <row r="101" s="1" customFormat="1">
      <c r="B101" s="47"/>
      <c r="C101" s="75"/>
      <c r="D101" s="246" t="s">
        <v>225</v>
      </c>
      <c r="E101" s="75"/>
      <c r="F101" s="247" t="s">
        <v>1259</v>
      </c>
      <c r="G101" s="75"/>
      <c r="H101" s="75"/>
      <c r="I101" s="204"/>
      <c r="J101" s="75"/>
      <c r="K101" s="75"/>
      <c r="L101" s="73"/>
      <c r="M101" s="248"/>
      <c r="N101" s="48"/>
      <c r="O101" s="48"/>
      <c r="P101" s="48"/>
      <c r="Q101" s="48"/>
      <c r="R101" s="48"/>
      <c r="S101" s="48"/>
      <c r="T101" s="96"/>
      <c r="AT101" s="25" t="s">
        <v>225</v>
      </c>
      <c r="AU101" s="25" t="s">
        <v>82</v>
      </c>
    </row>
    <row r="102" s="1" customFormat="1" ht="16.5" customHeight="1">
      <c r="B102" s="47"/>
      <c r="C102" s="234" t="s">
        <v>227</v>
      </c>
      <c r="D102" s="234" t="s">
        <v>218</v>
      </c>
      <c r="E102" s="235" t="s">
        <v>461</v>
      </c>
      <c r="F102" s="236" t="s">
        <v>462</v>
      </c>
      <c r="G102" s="237" t="s">
        <v>381</v>
      </c>
      <c r="H102" s="238">
        <v>3030</v>
      </c>
      <c r="I102" s="239"/>
      <c r="J102" s="240">
        <f>ROUND(I102*H102,2)</f>
        <v>0</v>
      </c>
      <c r="K102" s="236" t="s">
        <v>222</v>
      </c>
      <c r="L102" s="73"/>
      <c r="M102" s="241" t="s">
        <v>21</v>
      </c>
      <c r="N102" s="242" t="s">
        <v>43</v>
      </c>
      <c r="O102" s="48"/>
      <c r="P102" s="243">
        <f>O102*H102</f>
        <v>0</v>
      </c>
      <c r="Q102" s="243">
        <v>0</v>
      </c>
      <c r="R102" s="243">
        <f>Q102*H102</f>
        <v>0</v>
      </c>
      <c r="S102" s="243">
        <v>0</v>
      </c>
      <c r="T102" s="244">
        <f>S102*H102</f>
        <v>0</v>
      </c>
      <c r="AR102" s="25" t="s">
        <v>232</v>
      </c>
      <c r="AT102" s="25" t="s">
        <v>218</v>
      </c>
      <c r="AU102" s="25" t="s">
        <v>82</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1260</v>
      </c>
    </row>
    <row r="103" s="1" customFormat="1">
      <c r="B103" s="47"/>
      <c r="C103" s="75"/>
      <c r="D103" s="246" t="s">
        <v>225</v>
      </c>
      <c r="E103" s="75"/>
      <c r="F103" s="247" t="s">
        <v>1261</v>
      </c>
      <c r="G103" s="75"/>
      <c r="H103" s="75"/>
      <c r="I103" s="204"/>
      <c r="J103" s="75"/>
      <c r="K103" s="75"/>
      <c r="L103" s="73"/>
      <c r="M103" s="248"/>
      <c r="N103" s="48"/>
      <c r="O103" s="48"/>
      <c r="P103" s="48"/>
      <c r="Q103" s="48"/>
      <c r="R103" s="48"/>
      <c r="S103" s="48"/>
      <c r="T103" s="96"/>
      <c r="AT103" s="25" t="s">
        <v>225</v>
      </c>
      <c r="AU103" s="25" t="s">
        <v>82</v>
      </c>
    </row>
    <row r="104" s="12" customFormat="1">
      <c r="B104" s="252"/>
      <c r="C104" s="253"/>
      <c r="D104" s="246" t="s">
        <v>422</v>
      </c>
      <c r="E104" s="253"/>
      <c r="F104" s="255" t="s">
        <v>1262</v>
      </c>
      <c r="G104" s="253"/>
      <c r="H104" s="256">
        <v>3030</v>
      </c>
      <c r="I104" s="257"/>
      <c r="J104" s="253"/>
      <c r="K104" s="253"/>
      <c r="L104" s="258"/>
      <c r="M104" s="259"/>
      <c r="N104" s="260"/>
      <c r="O104" s="260"/>
      <c r="P104" s="260"/>
      <c r="Q104" s="260"/>
      <c r="R104" s="260"/>
      <c r="S104" s="260"/>
      <c r="T104" s="261"/>
      <c r="AT104" s="262" t="s">
        <v>422</v>
      </c>
      <c r="AU104" s="262" t="s">
        <v>82</v>
      </c>
      <c r="AV104" s="12" t="s">
        <v>82</v>
      </c>
      <c r="AW104" s="12" t="s">
        <v>6</v>
      </c>
      <c r="AX104" s="12" t="s">
        <v>80</v>
      </c>
      <c r="AY104" s="262" t="s">
        <v>215</v>
      </c>
    </row>
    <row r="105" s="1" customFormat="1" ht="16.5" customHeight="1">
      <c r="B105" s="47"/>
      <c r="C105" s="234" t="s">
        <v>232</v>
      </c>
      <c r="D105" s="234" t="s">
        <v>218</v>
      </c>
      <c r="E105" s="235" t="s">
        <v>1263</v>
      </c>
      <c r="F105" s="236" t="s">
        <v>1264</v>
      </c>
      <c r="G105" s="237" t="s">
        <v>381</v>
      </c>
      <c r="H105" s="238">
        <v>5700</v>
      </c>
      <c r="I105" s="239"/>
      <c r="J105" s="240">
        <f>ROUND(I105*H105,2)</f>
        <v>0</v>
      </c>
      <c r="K105" s="236" t="s">
        <v>222</v>
      </c>
      <c r="L105" s="73"/>
      <c r="M105" s="241" t="s">
        <v>21</v>
      </c>
      <c r="N105" s="242" t="s">
        <v>43</v>
      </c>
      <c r="O105" s="48"/>
      <c r="P105" s="243">
        <f>O105*H105</f>
        <v>0</v>
      </c>
      <c r="Q105" s="243">
        <v>0</v>
      </c>
      <c r="R105" s="243">
        <f>Q105*H105</f>
        <v>0</v>
      </c>
      <c r="S105" s="243">
        <v>0</v>
      </c>
      <c r="T105" s="244">
        <f>S105*H105</f>
        <v>0</v>
      </c>
      <c r="AR105" s="25" t="s">
        <v>232</v>
      </c>
      <c r="AT105" s="25" t="s">
        <v>218</v>
      </c>
      <c r="AU105" s="25" t="s">
        <v>82</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1265</v>
      </c>
    </row>
    <row r="106" s="1" customFormat="1">
      <c r="B106" s="47"/>
      <c r="C106" s="75"/>
      <c r="D106" s="246" t="s">
        <v>225</v>
      </c>
      <c r="E106" s="75"/>
      <c r="F106" s="247" t="s">
        <v>1266</v>
      </c>
      <c r="G106" s="75"/>
      <c r="H106" s="75"/>
      <c r="I106" s="204"/>
      <c r="J106" s="75"/>
      <c r="K106" s="75"/>
      <c r="L106" s="73"/>
      <c r="M106" s="248"/>
      <c r="N106" s="48"/>
      <c r="O106" s="48"/>
      <c r="P106" s="48"/>
      <c r="Q106" s="48"/>
      <c r="R106" s="48"/>
      <c r="S106" s="48"/>
      <c r="T106" s="96"/>
      <c r="AT106" s="25" t="s">
        <v>225</v>
      </c>
      <c r="AU106" s="25" t="s">
        <v>82</v>
      </c>
    </row>
    <row r="107" s="1" customFormat="1" ht="16.5" customHeight="1">
      <c r="B107" s="47"/>
      <c r="C107" s="234" t="s">
        <v>214</v>
      </c>
      <c r="D107" s="234" t="s">
        <v>218</v>
      </c>
      <c r="E107" s="235" t="s">
        <v>968</v>
      </c>
      <c r="F107" s="236" t="s">
        <v>969</v>
      </c>
      <c r="G107" s="237" t="s">
        <v>381</v>
      </c>
      <c r="H107" s="238">
        <v>2850</v>
      </c>
      <c r="I107" s="239"/>
      <c r="J107" s="240">
        <f>ROUND(I107*H107,2)</f>
        <v>0</v>
      </c>
      <c r="K107" s="236" t="s">
        <v>222</v>
      </c>
      <c r="L107" s="73"/>
      <c r="M107" s="241" t="s">
        <v>21</v>
      </c>
      <c r="N107" s="242" t="s">
        <v>43</v>
      </c>
      <c r="O107" s="48"/>
      <c r="P107" s="243">
        <f>O107*H107</f>
        <v>0</v>
      </c>
      <c r="Q107" s="243">
        <v>0</v>
      </c>
      <c r="R107" s="243">
        <f>Q107*H107</f>
        <v>0</v>
      </c>
      <c r="S107" s="243">
        <v>0</v>
      </c>
      <c r="T107" s="244">
        <f>S107*H107</f>
        <v>0</v>
      </c>
      <c r="AR107" s="25" t="s">
        <v>232</v>
      </c>
      <c r="AT107" s="25" t="s">
        <v>218</v>
      </c>
      <c r="AU107" s="25" t="s">
        <v>82</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1267</v>
      </c>
    </row>
    <row r="108" s="1" customFormat="1">
      <c r="B108" s="47"/>
      <c r="C108" s="75"/>
      <c r="D108" s="246" t="s">
        <v>225</v>
      </c>
      <c r="E108" s="75"/>
      <c r="F108" s="247" t="s">
        <v>1268</v>
      </c>
      <c r="G108" s="75"/>
      <c r="H108" s="75"/>
      <c r="I108" s="204"/>
      <c r="J108" s="75"/>
      <c r="K108" s="75"/>
      <c r="L108" s="73"/>
      <c r="M108" s="248"/>
      <c r="N108" s="48"/>
      <c r="O108" s="48"/>
      <c r="P108" s="48"/>
      <c r="Q108" s="48"/>
      <c r="R108" s="48"/>
      <c r="S108" s="48"/>
      <c r="T108" s="96"/>
      <c r="AT108" s="25" t="s">
        <v>225</v>
      </c>
      <c r="AU108" s="25" t="s">
        <v>82</v>
      </c>
    </row>
    <row r="109" s="12" customFormat="1">
      <c r="B109" s="252"/>
      <c r="C109" s="253"/>
      <c r="D109" s="246" t="s">
        <v>422</v>
      </c>
      <c r="E109" s="253"/>
      <c r="F109" s="255" t="s">
        <v>1269</v>
      </c>
      <c r="G109" s="253"/>
      <c r="H109" s="256">
        <v>2850</v>
      </c>
      <c r="I109" s="257"/>
      <c r="J109" s="253"/>
      <c r="K109" s="253"/>
      <c r="L109" s="258"/>
      <c r="M109" s="259"/>
      <c r="N109" s="260"/>
      <c r="O109" s="260"/>
      <c r="P109" s="260"/>
      <c r="Q109" s="260"/>
      <c r="R109" s="260"/>
      <c r="S109" s="260"/>
      <c r="T109" s="261"/>
      <c r="AT109" s="262" t="s">
        <v>422</v>
      </c>
      <c r="AU109" s="262" t="s">
        <v>82</v>
      </c>
      <c r="AV109" s="12" t="s">
        <v>82</v>
      </c>
      <c r="AW109" s="12" t="s">
        <v>6</v>
      </c>
      <c r="AX109" s="12" t="s">
        <v>80</v>
      </c>
      <c r="AY109" s="262" t="s">
        <v>215</v>
      </c>
    </row>
    <row r="110" s="1" customFormat="1" ht="16.5" customHeight="1">
      <c r="B110" s="47"/>
      <c r="C110" s="234" t="s">
        <v>241</v>
      </c>
      <c r="D110" s="234" t="s">
        <v>218</v>
      </c>
      <c r="E110" s="235" t="s">
        <v>1270</v>
      </c>
      <c r="F110" s="236" t="s">
        <v>1271</v>
      </c>
      <c r="G110" s="237" t="s">
        <v>381</v>
      </c>
      <c r="H110" s="238">
        <v>111.40000000000001</v>
      </c>
      <c r="I110" s="239"/>
      <c r="J110" s="240">
        <f>ROUND(I110*H110,2)</f>
        <v>0</v>
      </c>
      <c r="K110" s="236" t="s">
        <v>222</v>
      </c>
      <c r="L110" s="73"/>
      <c r="M110" s="241" t="s">
        <v>21</v>
      </c>
      <c r="N110" s="242" t="s">
        <v>43</v>
      </c>
      <c r="O110" s="48"/>
      <c r="P110" s="243">
        <f>O110*H110</f>
        <v>0</v>
      </c>
      <c r="Q110" s="243">
        <v>0</v>
      </c>
      <c r="R110" s="243">
        <f>Q110*H110</f>
        <v>0</v>
      </c>
      <c r="S110" s="243">
        <v>0</v>
      </c>
      <c r="T110" s="244">
        <f>S110*H110</f>
        <v>0</v>
      </c>
      <c r="AR110" s="25" t="s">
        <v>232</v>
      </c>
      <c r="AT110" s="25" t="s">
        <v>218</v>
      </c>
      <c r="AU110" s="25" t="s">
        <v>82</v>
      </c>
      <c r="AY110" s="25" t="s">
        <v>215</v>
      </c>
      <c r="BE110" s="245">
        <f>IF(N110="základní",J110,0)</f>
        <v>0</v>
      </c>
      <c r="BF110" s="245">
        <f>IF(N110="snížená",J110,0)</f>
        <v>0</v>
      </c>
      <c r="BG110" s="245">
        <f>IF(N110="zákl. přenesená",J110,0)</f>
        <v>0</v>
      </c>
      <c r="BH110" s="245">
        <f>IF(N110="sníž. přenesená",J110,0)</f>
        <v>0</v>
      </c>
      <c r="BI110" s="245">
        <f>IF(N110="nulová",J110,0)</f>
        <v>0</v>
      </c>
      <c r="BJ110" s="25" t="s">
        <v>80</v>
      </c>
      <c r="BK110" s="245">
        <f>ROUND(I110*H110,2)</f>
        <v>0</v>
      </c>
      <c r="BL110" s="25" t="s">
        <v>232</v>
      </c>
      <c r="BM110" s="25" t="s">
        <v>1272</v>
      </c>
    </row>
    <row r="111" s="1" customFormat="1">
      <c r="B111" s="47"/>
      <c r="C111" s="75"/>
      <c r="D111" s="246" t="s">
        <v>225</v>
      </c>
      <c r="E111" s="75"/>
      <c r="F111" s="247" t="s">
        <v>1273</v>
      </c>
      <c r="G111" s="75"/>
      <c r="H111" s="75"/>
      <c r="I111" s="204"/>
      <c r="J111" s="75"/>
      <c r="K111" s="75"/>
      <c r="L111" s="73"/>
      <c r="M111" s="248"/>
      <c r="N111" s="48"/>
      <c r="O111" s="48"/>
      <c r="P111" s="48"/>
      <c r="Q111" s="48"/>
      <c r="R111" s="48"/>
      <c r="S111" s="48"/>
      <c r="T111" s="96"/>
      <c r="AT111" s="25" t="s">
        <v>225</v>
      </c>
      <c r="AU111" s="25" t="s">
        <v>82</v>
      </c>
    </row>
    <row r="112" s="12" customFormat="1">
      <c r="B112" s="252"/>
      <c r="C112" s="253"/>
      <c r="D112" s="246" t="s">
        <v>422</v>
      </c>
      <c r="E112" s="254" t="s">
        <v>21</v>
      </c>
      <c r="F112" s="255" t="s">
        <v>1274</v>
      </c>
      <c r="G112" s="253"/>
      <c r="H112" s="256">
        <v>6.5</v>
      </c>
      <c r="I112" s="257"/>
      <c r="J112" s="253"/>
      <c r="K112" s="253"/>
      <c r="L112" s="258"/>
      <c r="M112" s="259"/>
      <c r="N112" s="260"/>
      <c r="O112" s="260"/>
      <c r="P112" s="260"/>
      <c r="Q112" s="260"/>
      <c r="R112" s="260"/>
      <c r="S112" s="260"/>
      <c r="T112" s="261"/>
      <c r="AT112" s="262" t="s">
        <v>422</v>
      </c>
      <c r="AU112" s="262" t="s">
        <v>82</v>
      </c>
      <c r="AV112" s="12" t="s">
        <v>82</v>
      </c>
      <c r="AW112" s="12" t="s">
        <v>35</v>
      </c>
      <c r="AX112" s="12" t="s">
        <v>72</v>
      </c>
      <c r="AY112" s="262" t="s">
        <v>215</v>
      </c>
    </row>
    <row r="113" s="12" customFormat="1">
      <c r="B113" s="252"/>
      <c r="C113" s="253"/>
      <c r="D113" s="246" t="s">
        <v>422</v>
      </c>
      <c r="E113" s="254" t="s">
        <v>21</v>
      </c>
      <c r="F113" s="255" t="s">
        <v>1275</v>
      </c>
      <c r="G113" s="253"/>
      <c r="H113" s="256">
        <v>34.5</v>
      </c>
      <c r="I113" s="257"/>
      <c r="J113" s="253"/>
      <c r="K113" s="253"/>
      <c r="L113" s="258"/>
      <c r="M113" s="259"/>
      <c r="N113" s="260"/>
      <c r="O113" s="260"/>
      <c r="P113" s="260"/>
      <c r="Q113" s="260"/>
      <c r="R113" s="260"/>
      <c r="S113" s="260"/>
      <c r="T113" s="261"/>
      <c r="AT113" s="262" t="s">
        <v>422</v>
      </c>
      <c r="AU113" s="262" t="s">
        <v>82</v>
      </c>
      <c r="AV113" s="12" t="s">
        <v>82</v>
      </c>
      <c r="AW113" s="12" t="s">
        <v>35</v>
      </c>
      <c r="AX113" s="12" t="s">
        <v>72</v>
      </c>
      <c r="AY113" s="262" t="s">
        <v>215</v>
      </c>
    </row>
    <row r="114" s="12" customFormat="1">
      <c r="B114" s="252"/>
      <c r="C114" s="253"/>
      <c r="D114" s="246" t="s">
        <v>422</v>
      </c>
      <c r="E114" s="254" t="s">
        <v>21</v>
      </c>
      <c r="F114" s="255" t="s">
        <v>1276</v>
      </c>
      <c r="G114" s="253"/>
      <c r="H114" s="256">
        <v>54.100000000000001</v>
      </c>
      <c r="I114" s="257"/>
      <c r="J114" s="253"/>
      <c r="K114" s="253"/>
      <c r="L114" s="258"/>
      <c r="M114" s="259"/>
      <c r="N114" s="260"/>
      <c r="O114" s="260"/>
      <c r="P114" s="260"/>
      <c r="Q114" s="260"/>
      <c r="R114" s="260"/>
      <c r="S114" s="260"/>
      <c r="T114" s="261"/>
      <c r="AT114" s="262" t="s">
        <v>422</v>
      </c>
      <c r="AU114" s="262" t="s">
        <v>82</v>
      </c>
      <c r="AV114" s="12" t="s">
        <v>82</v>
      </c>
      <c r="AW114" s="12" t="s">
        <v>35</v>
      </c>
      <c r="AX114" s="12" t="s">
        <v>72</v>
      </c>
      <c r="AY114" s="262" t="s">
        <v>215</v>
      </c>
    </row>
    <row r="115" s="12" customFormat="1">
      <c r="B115" s="252"/>
      <c r="C115" s="253"/>
      <c r="D115" s="246" t="s">
        <v>422</v>
      </c>
      <c r="E115" s="254" t="s">
        <v>21</v>
      </c>
      <c r="F115" s="255" t="s">
        <v>1277</v>
      </c>
      <c r="G115" s="253"/>
      <c r="H115" s="256">
        <v>7.5</v>
      </c>
      <c r="I115" s="257"/>
      <c r="J115" s="253"/>
      <c r="K115" s="253"/>
      <c r="L115" s="258"/>
      <c r="M115" s="259"/>
      <c r="N115" s="260"/>
      <c r="O115" s="260"/>
      <c r="P115" s="260"/>
      <c r="Q115" s="260"/>
      <c r="R115" s="260"/>
      <c r="S115" s="260"/>
      <c r="T115" s="261"/>
      <c r="AT115" s="262" t="s">
        <v>422</v>
      </c>
      <c r="AU115" s="262" t="s">
        <v>82</v>
      </c>
      <c r="AV115" s="12" t="s">
        <v>82</v>
      </c>
      <c r="AW115" s="12" t="s">
        <v>35</v>
      </c>
      <c r="AX115" s="12" t="s">
        <v>72</v>
      </c>
      <c r="AY115" s="262" t="s">
        <v>215</v>
      </c>
    </row>
    <row r="116" s="12" customFormat="1">
      <c r="B116" s="252"/>
      <c r="C116" s="253"/>
      <c r="D116" s="246" t="s">
        <v>422</v>
      </c>
      <c r="E116" s="254" t="s">
        <v>21</v>
      </c>
      <c r="F116" s="255" t="s">
        <v>1278</v>
      </c>
      <c r="G116" s="253"/>
      <c r="H116" s="256">
        <v>8.8000000000000007</v>
      </c>
      <c r="I116" s="257"/>
      <c r="J116" s="253"/>
      <c r="K116" s="253"/>
      <c r="L116" s="258"/>
      <c r="M116" s="259"/>
      <c r="N116" s="260"/>
      <c r="O116" s="260"/>
      <c r="P116" s="260"/>
      <c r="Q116" s="260"/>
      <c r="R116" s="260"/>
      <c r="S116" s="260"/>
      <c r="T116" s="261"/>
      <c r="AT116" s="262" t="s">
        <v>422</v>
      </c>
      <c r="AU116" s="262" t="s">
        <v>82</v>
      </c>
      <c r="AV116" s="12" t="s">
        <v>82</v>
      </c>
      <c r="AW116" s="12" t="s">
        <v>35</v>
      </c>
      <c r="AX116" s="12" t="s">
        <v>72</v>
      </c>
      <c r="AY116" s="262" t="s">
        <v>215</v>
      </c>
    </row>
    <row r="117" s="13" customFormat="1">
      <c r="B117" s="263"/>
      <c r="C117" s="264"/>
      <c r="D117" s="246" t="s">
        <v>422</v>
      </c>
      <c r="E117" s="265" t="s">
        <v>21</v>
      </c>
      <c r="F117" s="266" t="s">
        <v>439</v>
      </c>
      <c r="G117" s="264"/>
      <c r="H117" s="267">
        <v>111.40000000000001</v>
      </c>
      <c r="I117" s="268"/>
      <c r="J117" s="264"/>
      <c r="K117" s="264"/>
      <c r="L117" s="269"/>
      <c r="M117" s="270"/>
      <c r="N117" s="271"/>
      <c r="O117" s="271"/>
      <c r="P117" s="271"/>
      <c r="Q117" s="271"/>
      <c r="R117" s="271"/>
      <c r="S117" s="271"/>
      <c r="T117" s="272"/>
      <c r="AT117" s="273" t="s">
        <v>422</v>
      </c>
      <c r="AU117" s="273" t="s">
        <v>82</v>
      </c>
      <c r="AV117" s="13" t="s">
        <v>232</v>
      </c>
      <c r="AW117" s="13" t="s">
        <v>35</v>
      </c>
      <c r="AX117" s="13" t="s">
        <v>80</v>
      </c>
      <c r="AY117" s="273" t="s">
        <v>215</v>
      </c>
    </row>
    <row r="118" s="1" customFormat="1" ht="16.5" customHeight="1">
      <c r="B118" s="47"/>
      <c r="C118" s="234" t="s">
        <v>246</v>
      </c>
      <c r="D118" s="234" t="s">
        <v>218</v>
      </c>
      <c r="E118" s="235" t="s">
        <v>1279</v>
      </c>
      <c r="F118" s="236" t="s">
        <v>1280</v>
      </c>
      <c r="G118" s="237" t="s">
        <v>381</v>
      </c>
      <c r="H118" s="238">
        <v>760.79999999999995</v>
      </c>
      <c r="I118" s="239"/>
      <c r="J118" s="240">
        <f>ROUND(I118*H118,2)</f>
        <v>0</v>
      </c>
      <c r="K118" s="236" t="s">
        <v>222</v>
      </c>
      <c r="L118" s="73"/>
      <c r="M118" s="241" t="s">
        <v>21</v>
      </c>
      <c r="N118" s="242" t="s">
        <v>43</v>
      </c>
      <c r="O118" s="48"/>
      <c r="P118" s="243">
        <f>O118*H118</f>
        <v>0</v>
      </c>
      <c r="Q118" s="243">
        <v>0</v>
      </c>
      <c r="R118" s="243">
        <f>Q118*H118</f>
        <v>0</v>
      </c>
      <c r="S118" s="243">
        <v>0</v>
      </c>
      <c r="T118" s="244">
        <f>S118*H118</f>
        <v>0</v>
      </c>
      <c r="AR118" s="25" t="s">
        <v>232</v>
      </c>
      <c r="AT118" s="25" t="s">
        <v>218</v>
      </c>
      <c r="AU118" s="25" t="s">
        <v>82</v>
      </c>
      <c r="AY118" s="25" t="s">
        <v>215</v>
      </c>
      <c r="BE118" s="245">
        <f>IF(N118="základní",J118,0)</f>
        <v>0</v>
      </c>
      <c r="BF118" s="245">
        <f>IF(N118="snížená",J118,0)</f>
        <v>0</v>
      </c>
      <c r="BG118" s="245">
        <f>IF(N118="zákl. přenesená",J118,0)</f>
        <v>0</v>
      </c>
      <c r="BH118" s="245">
        <f>IF(N118="sníž. přenesená",J118,0)</f>
        <v>0</v>
      </c>
      <c r="BI118" s="245">
        <f>IF(N118="nulová",J118,0)</f>
        <v>0</v>
      </c>
      <c r="BJ118" s="25" t="s">
        <v>80</v>
      </c>
      <c r="BK118" s="245">
        <f>ROUND(I118*H118,2)</f>
        <v>0</v>
      </c>
      <c r="BL118" s="25" t="s">
        <v>232</v>
      </c>
      <c r="BM118" s="25" t="s">
        <v>1281</v>
      </c>
    </row>
    <row r="119" s="1" customFormat="1">
      <c r="B119" s="47"/>
      <c r="C119" s="75"/>
      <c r="D119" s="246" t="s">
        <v>225</v>
      </c>
      <c r="E119" s="75"/>
      <c r="F119" s="247" t="s">
        <v>1273</v>
      </c>
      <c r="G119" s="75"/>
      <c r="H119" s="75"/>
      <c r="I119" s="204"/>
      <c r="J119" s="75"/>
      <c r="K119" s="75"/>
      <c r="L119" s="73"/>
      <c r="M119" s="248"/>
      <c r="N119" s="48"/>
      <c r="O119" s="48"/>
      <c r="P119" s="48"/>
      <c r="Q119" s="48"/>
      <c r="R119" s="48"/>
      <c r="S119" s="48"/>
      <c r="T119" s="96"/>
      <c r="AT119" s="25" t="s">
        <v>225</v>
      </c>
      <c r="AU119" s="25" t="s">
        <v>82</v>
      </c>
    </row>
    <row r="120" s="12" customFormat="1">
      <c r="B120" s="252"/>
      <c r="C120" s="253"/>
      <c r="D120" s="246" t="s">
        <v>422</v>
      </c>
      <c r="E120" s="254" t="s">
        <v>21</v>
      </c>
      <c r="F120" s="255" t="s">
        <v>1282</v>
      </c>
      <c r="G120" s="253"/>
      <c r="H120" s="256">
        <v>53.700000000000003</v>
      </c>
      <c r="I120" s="257"/>
      <c r="J120" s="253"/>
      <c r="K120" s="253"/>
      <c r="L120" s="258"/>
      <c r="M120" s="259"/>
      <c r="N120" s="260"/>
      <c r="O120" s="260"/>
      <c r="P120" s="260"/>
      <c r="Q120" s="260"/>
      <c r="R120" s="260"/>
      <c r="S120" s="260"/>
      <c r="T120" s="261"/>
      <c r="AT120" s="262" t="s">
        <v>422</v>
      </c>
      <c r="AU120" s="262" t="s">
        <v>82</v>
      </c>
      <c r="AV120" s="12" t="s">
        <v>82</v>
      </c>
      <c r="AW120" s="12" t="s">
        <v>35</v>
      </c>
      <c r="AX120" s="12" t="s">
        <v>72</v>
      </c>
      <c r="AY120" s="262" t="s">
        <v>215</v>
      </c>
    </row>
    <row r="121" s="12" customFormat="1">
      <c r="B121" s="252"/>
      <c r="C121" s="253"/>
      <c r="D121" s="246" t="s">
        <v>422</v>
      </c>
      <c r="E121" s="254" t="s">
        <v>21</v>
      </c>
      <c r="F121" s="255" t="s">
        <v>1283</v>
      </c>
      <c r="G121" s="253"/>
      <c r="H121" s="256">
        <v>126.40000000000001</v>
      </c>
      <c r="I121" s="257"/>
      <c r="J121" s="253"/>
      <c r="K121" s="253"/>
      <c r="L121" s="258"/>
      <c r="M121" s="259"/>
      <c r="N121" s="260"/>
      <c r="O121" s="260"/>
      <c r="P121" s="260"/>
      <c r="Q121" s="260"/>
      <c r="R121" s="260"/>
      <c r="S121" s="260"/>
      <c r="T121" s="261"/>
      <c r="AT121" s="262" t="s">
        <v>422</v>
      </c>
      <c r="AU121" s="262" t="s">
        <v>82</v>
      </c>
      <c r="AV121" s="12" t="s">
        <v>82</v>
      </c>
      <c r="AW121" s="12" t="s">
        <v>35</v>
      </c>
      <c r="AX121" s="12" t="s">
        <v>72</v>
      </c>
      <c r="AY121" s="262" t="s">
        <v>215</v>
      </c>
    </row>
    <row r="122" s="12" customFormat="1">
      <c r="B122" s="252"/>
      <c r="C122" s="253"/>
      <c r="D122" s="246" t="s">
        <v>422</v>
      </c>
      <c r="E122" s="254" t="s">
        <v>21</v>
      </c>
      <c r="F122" s="255" t="s">
        <v>1284</v>
      </c>
      <c r="G122" s="253"/>
      <c r="H122" s="256">
        <v>10.800000000000001</v>
      </c>
      <c r="I122" s="257"/>
      <c r="J122" s="253"/>
      <c r="K122" s="253"/>
      <c r="L122" s="258"/>
      <c r="M122" s="259"/>
      <c r="N122" s="260"/>
      <c r="O122" s="260"/>
      <c r="P122" s="260"/>
      <c r="Q122" s="260"/>
      <c r="R122" s="260"/>
      <c r="S122" s="260"/>
      <c r="T122" s="261"/>
      <c r="AT122" s="262" t="s">
        <v>422</v>
      </c>
      <c r="AU122" s="262" t="s">
        <v>82</v>
      </c>
      <c r="AV122" s="12" t="s">
        <v>82</v>
      </c>
      <c r="AW122" s="12" t="s">
        <v>35</v>
      </c>
      <c r="AX122" s="12" t="s">
        <v>72</v>
      </c>
      <c r="AY122" s="262" t="s">
        <v>215</v>
      </c>
    </row>
    <row r="123" s="12" customFormat="1">
      <c r="B123" s="252"/>
      <c r="C123" s="253"/>
      <c r="D123" s="246" t="s">
        <v>422</v>
      </c>
      <c r="E123" s="254" t="s">
        <v>21</v>
      </c>
      <c r="F123" s="255" t="s">
        <v>1285</v>
      </c>
      <c r="G123" s="253"/>
      <c r="H123" s="256">
        <v>21.899999999999999</v>
      </c>
      <c r="I123" s="257"/>
      <c r="J123" s="253"/>
      <c r="K123" s="253"/>
      <c r="L123" s="258"/>
      <c r="M123" s="259"/>
      <c r="N123" s="260"/>
      <c r="O123" s="260"/>
      <c r="P123" s="260"/>
      <c r="Q123" s="260"/>
      <c r="R123" s="260"/>
      <c r="S123" s="260"/>
      <c r="T123" s="261"/>
      <c r="AT123" s="262" t="s">
        <v>422</v>
      </c>
      <c r="AU123" s="262" t="s">
        <v>82</v>
      </c>
      <c r="AV123" s="12" t="s">
        <v>82</v>
      </c>
      <c r="AW123" s="12" t="s">
        <v>35</v>
      </c>
      <c r="AX123" s="12" t="s">
        <v>72</v>
      </c>
      <c r="AY123" s="262" t="s">
        <v>215</v>
      </c>
    </row>
    <row r="124" s="12" customFormat="1">
      <c r="B124" s="252"/>
      <c r="C124" s="253"/>
      <c r="D124" s="246" t="s">
        <v>422</v>
      </c>
      <c r="E124" s="254" t="s">
        <v>21</v>
      </c>
      <c r="F124" s="255" t="s">
        <v>1286</v>
      </c>
      <c r="G124" s="253"/>
      <c r="H124" s="256">
        <v>15.199999999999999</v>
      </c>
      <c r="I124" s="257"/>
      <c r="J124" s="253"/>
      <c r="K124" s="253"/>
      <c r="L124" s="258"/>
      <c r="M124" s="259"/>
      <c r="N124" s="260"/>
      <c r="O124" s="260"/>
      <c r="P124" s="260"/>
      <c r="Q124" s="260"/>
      <c r="R124" s="260"/>
      <c r="S124" s="260"/>
      <c r="T124" s="261"/>
      <c r="AT124" s="262" t="s">
        <v>422</v>
      </c>
      <c r="AU124" s="262" t="s">
        <v>82</v>
      </c>
      <c r="AV124" s="12" t="s">
        <v>82</v>
      </c>
      <c r="AW124" s="12" t="s">
        <v>35</v>
      </c>
      <c r="AX124" s="12" t="s">
        <v>72</v>
      </c>
      <c r="AY124" s="262" t="s">
        <v>215</v>
      </c>
    </row>
    <row r="125" s="12" customFormat="1">
      <c r="B125" s="252"/>
      <c r="C125" s="253"/>
      <c r="D125" s="246" t="s">
        <v>422</v>
      </c>
      <c r="E125" s="254" t="s">
        <v>21</v>
      </c>
      <c r="F125" s="255" t="s">
        <v>1287</v>
      </c>
      <c r="G125" s="253"/>
      <c r="H125" s="256">
        <v>7.7999999999999998</v>
      </c>
      <c r="I125" s="257"/>
      <c r="J125" s="253"/>
      <c r="K125" s="253"/>
      <c r="L125" s="258"/>
      <c r="M125" s="259"/>
      <c r="N125" s="260"/>
      <c r="O125" s="260"/>
      <c r="P125" s="260"/>
      <c r="Q125" s="260"/>
      <c r="R125" s="260"/>
      <c r="S125" s="260"/>
      <c r="T125" s="261"/>
      <c r="AT125" s="262" t="s">
        <v>422</v>
      </c>
      <c r="AU125" s="262" t="s">
        <v>82</v>
      </c>
      <c r="AV125" s="12" t="s">
        <v>82</v>
      </c>
      <c r="AW125" s="12" t="s">
        <v>35</v>
      </c>
      <c r="AX125" s="12" t="s">
        <v>72</v>
      </c>
      <c r="AY125" s="262" t="s">
        <v>215</v>
      </c>
    </row>
    <row r="126" s="12" customFormat="1">
      <c r="B126" s="252"/>
      <c r="C126" s="253"/>
      <c r="D126" s="246" t="s">
        <v>422</v>
      </c>
      <c r="E126" s="254" t="s">
        <v>21</v>
      </c>
      <c r="F126" s="255" t="s">
        <v>1288</v>
      </c>
      <c r="G126" s="253"/>
      <c r="H126" s="256">
        <v>51.200000000000003</v>
      </c>
      <c r="I126" s="257"/>
      <c r="J126" s="253"/>
      <c r="K126" s="253"/>
      <c r="L126" s="258"/>
      <c r="M126" s="259"/>
      <c r="N126" s="260"/>
      <c r="O126" s="260"/>
      <c r="P126" s="260"/>
      <c r="Q126" s="260"/>
      <c r="R126" s="260"/>
      <c r="S126" s="260"/>
      <c r="T126" s="261"/>
      <c r="AT126" s="262" t="s">
        <v>422</v>
      </c>
      <c r="AU126" s="262" t="s">
        <v>82</v>
      </c>
      <c r="AV126" s="12" t="s">
        <v>82</v>
      </c>
      <c r="AW126" s="12" t="s">
        <v>35</v>
      </c>
      <c r="AX126" s="12" t="s">
        <v>72</v>
      </c>
      <c r="AY126" s="262" t="s">
        <v>215</v>
      </c>
    </row>
    <row r="127" s="12" customFormat="1">
      <c r="B127" s="252"/>
      <c r="C127" s="253"/>
      <c r="D127" s="246" t="s">
        <v>422</v>
      </c>
      <c r="E127" s="254" t="s">
        <v>21</v>
      </c>
      <c r="F127" s="255" t="s">
        <v>1289</v>
      </c>
      <c r="G127" s="253"/>
      <c r="H127" s="256">
        <v>9.8000000000000007</v>
      </c>
      <c r="I127" s="257"/>
      <c r="J127" s="253"/>
      <c r="K127" s="253"/>
      <c r="L127" s="258"/>
      <c r="M127" s="259"/>
      <c r="N127" s="260"/>
      <c r="O127" s="260"/>
      <c r="P127" s="260"/>
      <c r="Q127" s="260"/>
      <c r="R127" s="260"/>
      <c r="S127" s="260"/>
      <c r="T127" s="261"/>
      <c r="AT127" s="262" t="s">
        <v>422</v>
      </c>
      <c r="AU127" s="262" t="s">
        <v>82</v>
      </c>
      <c r="AV127" s="12" t="s">
        <v>82</v>
      </c>
      <c r="AW127" s="12" t="s">
        <v>35</v>
      </c>
      <c r="AX127" s="12" t="s">
        <v>72</v>
      </c>
      <c r="AY127" s="262" t="s">
        <v>215</v>
      </c>
    </row>
    <row r="128" s="12" customFormat="1">
      <c r="B128" s="252"/>
      <c r="C128" s="253"/>
      <c r="D128" s="246" t="s">
        <v>422</v>
      </c>
      <c r="E128" s="254" t="s">
        <v>21</v>
      </c>
      <c r="F128" s="255" t="s">
        <v>1290</v>
      </c>
      <c r="G128" s="253"/>
      <c r="H128" s="256">
        <v>464</v>
      </c>
      <c r="I128" s="257"/>
      <c r="J128" s="253"/>
      <c r="K128" s="253"/>
      <c r="L128" s="258"/>
      <c r="M128" s="259"/>
      <c r="N128" s="260"/>
      <c r="O128" s="260"/>
      <c r="P128" s="260"/>
      <c r="Q128" s="260"/>
      <c r="R128" s="260"/>
      <c r="S128" s="260"/>
      <c r="T128" s="261"/>
      <c r="AT128" s="262" t="s">
        <v>422</v>
      </c>
      <c r="AU128" s="262" t="s">
        <v>82</v>
      </c>
      <c r="AV128" s="12" t="s">
        <v>82</v>
      </c>
      <c r="AW128" s="12" t="s">
        <v>35</v>
      </c>
      <c r="AX128" s="12" t="s">
        <v>72</v>
      </c>
      <c r="AY128" s="262" t="s">
        <v>215</v>
      </c>
    </row>
    <row r="129" s="13" customFormat="1">
      <c r="B129" s="263"/>
      <c r="C129" s="264"/>
      <c r="D129" s="246" t="s">
        <v>422</v>
      </c>
      <c r="E129" s="265" t="s">
        <v>21</v>
      </c>
      <c r="F129" s="266" t="s">
        <v>439</v>
      </c>
      <c r="G129" s="264"/>
      <c r="H129" s="267">
        <v>760.79999999999995</v>
      </c>
      <c r="I129" s="268"/>
      <c r="J129" s="264"/>
      <c r="K129" s="264"/>
      <c r="L129" s="269"/>
      <c r="M129" s="270"/>
      <c r="N129" s="271"/>
      <c r="O129" s="271"/>
      <c r="P129" s="271"/>
      <c r="Q129" s="271"/>
      <c r="R129" s="271"/>
      <c r="S129" s="271"/>
      <c r="T129" s="272"/>
      <c r="AT129" s="273" t="s">
        <v>422</v>
      </c>
      <c r="AU129" s="273" t="s">
        <v>82</v>
      </c>
      <c r="AV129" s="13" t="s">
        <v>232</v>
      </c>
      <c r="AW129" s="13" t="s">
        <v>35</v>
      </c>
      <c r="AX129" s="13" t="s">
        <v>80</v>
      </c>
      <c r="AY129" s="273" t="s">
        <v>215</v>
      </c>
    </row>
    <row r="130" s="1" customFormat="1" ht="16.5" customHeight="1">
      <c r="B130" s="47"/>
      <c r="C130" s="234" t="s">
        <v>405</v>
      </c>
      <c r="D130" s="234" t="s">
        <v>218</v>
      </c>
      <c r="E130" s="235" t="s">
        <v>977</v>
      </c>
      <c r="F130" s="236" t="s">
        <v>978</v>
      </c>
      <c r="G130" s="237" t="s">
        <v>381</v>
      </c>
      <c r="H130" s="238">
        <v>380.39999999999998</v>
      </c>
      <c r="I130" s="239"/>
      <c r="J130" s="240">
        <f>ROUND(I130*H130,2)</f>
        <v>0</v>
      </c>
      <c r="K130" s="236" t="s">
        <v>222</v>
      </c>
      <c r="L130" s="73"/>
      <c r="M130" s="241" t="s">
        <v>21</v>
      </c>
      <c r="N130" s="242" t="s">
        <v>43</v>
      </c>
      <c r="O130" s="48"/>
      <c r="P130" s="243">
        <f>O130*H130</f>
        <v>0</v>
      </c>
      <c r="Q130" s="243">
        <v>0</v>
      </c>
      <c r="R130" s="243">
        <f>Q130*H130</f>
        <v>0</v>
      </c>
      <c r="S130" s="243">
        <v>0</v>
      </c>
      <c r="T130" s="244">
        <f>S130*H130</f>
        <v>0</v>
      </c>
      <c r="AR130" s="25" t="s">
        <v>232</v>
      </c>
      <c r="AT130" s="25" t="s">
        <v>218</v>
      </c>
      <c r="AU130" s="25" t="s">
        <v>82</v>
      </c>
      <c r="AY130" s="25" t="s">
        <v>215</v>
      </c>
      <c r="BE130" s="245">
        <f>IF(N130="základní",J130,0)</f>
        <v>0</v>
      </c>
      <c r="BF130" s="245">
        <f>IF(N130="snížená",J130,0)</f>
        <v>0</v>
      </c>
      <c r="BG130" s="245">
        <f>IF(N130="zákl. přenesená",J130,0)</f>
        <v>0</v>
      </c>
      <c r="BH130" s="245">
        <f>IF(N130="sníž. přenesená",J130,0)</f>
        <v>0</v>
      </c>
      <c r="BI130" s="245">
        <f>IF(N130="nulová",J130,0)</f>
        <v>0</v>
      </c>
      <c r="BJ130" s="25" t="s">
        <v>80</v>
      </c>
      <c r="BK130" s="245">
        <f>ROUND(I130*H130,2)</f>
        <v>0</v>
      </c>
      <c r="BL130" s="25" t="s">
        <v>232</v>
      </c>
      <c r="BM130" s="25" t="s">
        <v>1291</v>
      </c>
    </row>
    <row r="131" s="1" customFormat="1">
      <c r="B131" s="47"/>
      <c r="C131" s="75"/>
      <c r="D131" s="246" t="s">
        <v>225</v>
      </c>
      <c r="E131" s="75"/>
      <c r="F131" s="247" t="s">
        <v>1292</v>
      </c>
      <c r="G131" s="75"/>
      <c r="H131" s="75"/>
      <c r="I131" s="204"/>
      <c r="J131" s="75"/>
      <c r="K131" s="75"/>
      <c r="L131" s="73"/>
      <c r="M131" s="248"/>
      <c r="N131" s="48"/>
      <c r="O131" s="48"/>
      <c r="P131" s="48"/>
      <c r="Q131" s="48"/>
      <c r="R131" s="48"/>
      <c r="S131" s="48"/>
      <c r="T131" s="96"/>
      <c r="AT131" s="25" t="s">
        <v>225</v>
      </c>
      <c r="AU131" s="25" t="s">
        <v>82</v>
      </c>
    </row>
    <row r="132" s="12" customFormat="1">
      <c r="B132" s="252"/>
      <c r="C132" s="253"/>
      <c r="D132" s="246" t="s">
        <v>422</v>
      </c>
      <c r="E132" s="253"/>
      <c r="F132" s="255" t="s">
        <v>1293</v>
      </c>
      <c r="G132" s="253"/>
      <c r="H132" s="256">
        <v>380.39999999999998</v>
      </c>
      <c r="I132" s="257"/>
      <c r="J132" s="253"/>
      <c r="K132" s="253"/>
      <c r="L132" s="258"/>
      <c r="M132" s="259"/>
      <c r="N132" s="260"/>
      <c r="O132" s="260"/>
      <c r="P132" s="260"/>
      <c r="Q132" s="260"/>
      <c r="R132" s="260"/>
      <c r="S132" s="260"/>
      <c r="T132" s="261"/>
      <c r="AT132" s="262" t="s">
        <v>422</v>
      </c>
      <c r="AU132" s="262" t="s">
        <v>82</v>
      </c>
      <c r="AV132" s="12" t="s">
        <v>82</v>
      </c>
      <c r="AW132" s="12" t="s">
        <v>6</v>
      </c>
      <c r="AX132" s="12" t="s">
        <v>80</v>
      </c>
      <c r="AY132" s="262" t="s">
        <v>215</v>
      </c>
    </row>
    <row r="133" s="1" customFormat="1" ht="16.5" customHeight="1">
      <c r="B133" s="47"/>
      <c r="C133" s="234" t="s">
        <v>251</v>
      </c>
      <c r="D133" s="234" t="s">
        <v>218</v>
      </c>
      <c r="E133" s="235" t="s">
        <v>1294</v>
      </c>
      <c r="F133" s="236" t="s">
        <v>1295</v>
      </c>
      <c r="G133" s="237" t="s">
        <v>381</v>
      </c>
      <c r="H133" s="238">
        <v>24</v>
      </c>
      <c r="I133" s="239"/>
      <c r="J133" s="240">
        <f>ROUND(I133*H133,2)</f>
        <v>0</v>
      </c>
      <c r="K133" s="236" t="s">
        <v>222</v>
      </c>
      <c r="L133" s="73"/>
      <c r="M133" s="241" t="s">
        <v>21</v>
      </c>
      <c r="N133" s="242" t="s">
        <v>43</v>
      </c>
      <c r="O133" s="48"/>
      <c r="P133" s="243">
        <f>O133*H133</f>
        <v>0</v>
      </c>
      <c r="Q133" s="243">
        <v>0</v>
      </c>
      <c r="R133" s="243">
        <f>Q133*H133</f>
        <v>0</v>
      </c>
      <c r="S133" s="243">
        <v>0</v>
      </c>
      <c r="T133" s="244">
        <f>S133*H133</f>
        <v>0</v>
      </c>
      <c r="AR133" s="25" t="s">
        <v>232</v>
      </c>
      <c r="AT133" s="25" t="s">
        <v>218</v>
      </c>
      <c r="AU133" s="25" t="s">
        <v>82</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232</v>
      </c>
      <c r="BM133" s="25" t="s">
        <v>1296</v>
      </c>
    </row>
    <row r="134" s="1" customFormat="1">
      <c r="B134" s="47"/>
      <c r="C134" s="75"/>
      <c r="D134" s="246" t="s">
        <v>225</v>
      </c>
      <c r="E134" s="75"/>
      <c r="F134" s="247" t="s">
        <v>1273</v>
      </c>
      <c r="G134" s="75"/>
      <c r="H134" s="75"/>
      <c r="I134" s="204"/>
      <c r="J134" s="75"/>
      <c r="K134" s="75"/>
      <c r="L134" s="73"/>
      <c r="M134" s="248"/>
      <c r="N134" s="48"/>
      <c r="O134" s="48"/>
      <c r="P134" s="48"/>
      <c r="Q134" s="48"/>
      <c r="R134" s="48"/>
      <c r="S134" s="48"/>
      <c r="T134" s="96"/>
      <c r="AT134" s="25" t="s">
        <v>225</v>
      </c>
      <c r="AU134" s="25" t="s">
        <v>82</v>
      </c>
    </row>
    <row r="135" s="12" customFormat="1">
      <c r="B135" s="252"/>
      <c r="C135" s="253"/>
      <c r="D135" s="246" t="s">
        <v>422</v>
      </c>
      <c r="E135" s="254" t="s">
        <v>21</v>
      </c>
      <c r="F135" s="255" t="s">
        <v>1297</v>
      </c>
      <c r="G135" s="253"/>
      <c r="H135" s="256">
        <v>24</v>
      </c>
      <c r="I135" s="257"/>
      <c r="J135" s="253"/>
      <c r="K135" s="253"/>
      <c r="L135" s="258"/>
      <c r="M135" s="259"/>
      <c r="N135" s="260"/>
      <c r="O135" s="260"/>
      <c r="P135" s="260"/>
      <c r="Q135" s="260"/>
      <c r="R135" s="260"/>
      <c r="S135" s="260"/>
      <c r="T135" s="261"/>
      <c r="AT135" s="262" t="s">
        <v>422</v>
      </c>
      <c r="AU135" s="262" t="s">
        <v>82</v>
      </c>
      <c r="AV135" s="12" t="s">
        <v>82</v>
      </c>
      <c r="AW135" s="12" t="s">
        <v>35</v>
      </c>
      <c r="AX135" s="12" t="s">
        <v>80</v>
      </c>
      <c r="AY135" s="262" t="s">
        <v>215</v>
      </c>
    </row>
    <row r="136" s="1" customFormat="1" ht="16.5" customHeight="1">
      <c r="B136" s="47"/>
      <c r="C136" s="234" t="s">
        <v>256</v>
      </c>
      <c r="D136" s="234" t="s">
        <v>218</v>
      </c>
      <c r="E136" s="235" t="s">
        <v>1298</v>
      </c>
      <c r="F136" s="236" t="s">
        <v>1299</v>
      </c>
      <c r="G136" s="237" t="s">
        <v>381</v>
      </c>
      <c r="H136" s="238">
        <v>12</v>
      </c>
      <c r="I136" s="239"/>
      <c r="J136" s="240">
        <f>ROUND(I136*H136,2)</f>
        <v>0</v>
      </c>
      <c r="K136" s="236" t="s">
        <v>222</v>
      </c>
      <c r="L136" s="73"/>
      <c r="M136" s="241" t="s">
        <v>21</v>
      </c>
      <c r="N136" s="242" t="s">
        <v>43</v>
      </c>
      <c r="O136" s="48"/>
      <c r="P136" s="243">
        <f>O136*H136</f>
        <v>0</v>
      </c>
      <c r="Q136" s="243">
        <v>0</v>
      </c>
      <c r="R136" s="243">
        <f>Q136*H136</f>
        <v>0</v>
      </c>
      <c r="S136" s="243">
        <v>0</v>
      </c>
      <c r="T136" s="244">
        <f>S136*H136</f>
        <v>0</v>
      </c>
      <c r="AR136" s="25" t="s">
        <v>232</v>
      </c>
      <c r="AT136" s="25" t="s">
        <v>218</v>
      </c>
      <c r="AU136" s="25" t="s">
        <v>82</v>
      </c>
      <c r="AY136" s="25" t="s">
        <v>215</v>
      </c>
      <c r="BE136" s="245">
        <f>IF(N136="základní",J136,0)</f>
        <v>0</v>
      </c>
      <c r="BF136" s="245">
        <f>IF(N136="snížená",J136,0)</f>
        <v>0</v>
      </c>
      <c r="BG136" s="245">
        <f>IF(N136="zákl. přenesená",J136,0)</f>
        <v>0</v>
      </c>
      <c r="BH136" s="245">
        <f>IF(N136="sníž. přenesená",J136,0)</f>
        <v>0</v>
      </c>
      <c r="BI136" s="245">
        <f>IF(N136="nulová",J136,0)</f>
        <v>0</v>
      </c>
      <c r="BJ136" s="25" t="s">
        <v>80</v>
      </c>
      <c r="BK136" s="245">
        <f>ROUND(I136*H136,2)</f>
        <v>0</v>
      </c>
      <c r="BL136" s="25" t="s">
        <v>232</v>
      </c>
      <c r="BM136" s="25" t="s">
        <v>1300</v>
      </c>
    </row>
    <row r="137" s="1" customFormat="1">
      <c r="B137" s="47"/>
      <c r="C137" s="75"/>
      <c r="D137" s="246" t="s">
        <v>225</v>
      </c>
      <c r="E137" s="75"/>
      <c r="F137" s="247" t="s">
        <v>1301</v>
      </c>
      <c r="G137" s="75"/>
      <c r="H137" s="75"/>
      <c r="I137" s="204"/>
      <c r="J137" s="75"/>
      <c r="K137" s="75"/>
      <c r="L137" s="73"/>
      <c r="M137" s="248"/>
      <c r="N137" s="48"/>
      <c r="O137" s="48"/>
      <c r="P137" s="48"/>
      <c r="Q137" s="48"/>
      <c r="R137" s="48"/>
      <c r="S137" s="48"/>
      <c r="T137" s="96"/>
      <c r="AT137" s="25" t="s">
        <v>225</v>
      </c>
      <c r="AU137" s="25" t="s">
        <v>82</v>
      </c>
    </row>
    <row r="138" s="12" customFormat="1">
      <c r="B138" s="252"/>
      <c r="C138" s="253"/>
      <c r="D138" s="246" t="s">
        <v>422</v>
      </c>
      <c r="E138" s="253"/>
      <c r="F138" s="255" t="s">
        <v>1302</v>
      </c>
      <c r="G138" s="253"/>
      <c r="H138" s="256">
        <v>12</v>
      </c>
      <c r="I138" s="257"/>
      <c r="J138" s="253"/>
      <c r="K138" s="253"/>
      <c r="L138" s="258"/>
      <c r="M138" s="259"/>
      <c r="N138" s="260"/>
      <c r="O138" s="260"/>
      <c r="P138" s="260"/>
      <c r="Q138" s="260"/>
      <c r="R138" s="260"/>
      <c r="S138" s="260"/>
      <c r="T138" s="261"/>
      <c r="AT138" s="262" t="s">
        <v>422</v>
      </c>
      <c r="AU138" s="262" t="s">
        <v>82</v>
      </c>
      <c r="AV138" s="12" t="s">
        <v>82</v>
      </c>
      <c r="AW138" s="12" t="s">
        <v>6</v>
      </c>
      <c r="AX138" s="12" t="s">
        <v>80</v>
      </c>
      <c r="AY138" s="262" t="s">
        <v>215</v>
      </c>
    </row>
    <row r="139" s="1" customFormat="1" ht="16.5" customHeight="1">
      <c r="B139" s="47"/>
      <c r="C139" s="234" t="s">
        <v>260</v>
      </c>
      <c r="D139" s="234" t="s">
        <v>218</v>
      </c>
      <c r="E139" s="235" t="s">
        <v>1303</v>
      </c>
      <c r="F139" s="236" t="s">
        <v>1304</v>
      </c>
      <c r="G139" s="237" t="s">
        <v>381</v>
      </c>
      <c r="H139" s="238">
        <v>19</v>
      </c>
      <c r="I139" s="239"/>
      <c r="J139" s="240">
        <f>ROUND(I139*H139,2)</f>
        <v>0</v>
      </c>
      <c r="K139" s="236" t="s">
        <v>222</v>
      </c>
      <c r="L139" s="73"/>
      <c r="M139" s="241" t="s">
        <v>21</v>
      </c>
      <c r="N139" s="242" t="s">
        <v>43</v>
      </c>
      <c r="O139" s="48"/>
      <c r="P139" s="243">
        <f>O139*H139</f>
        <v>0</v>
      </c>
      <c r="Q139" s="243">
        <v>0</v>
      </c>
      <c r="R139" s="243">
        <f>Q139*H139</f>
        <v>0</v>
      </c>
      <c r="S139" s="243">
        <v>0</v>
      </c>
      <c r="T139" s="244">
        <f>S139*H139</f>
        <v>0</v>
      </c>
      <c r="AR139" s="25" t="s">
        <v>232</v>
      </c>
      <c r="AT139" s="25" t="s">
        <v>218</v>
      </c>
      <c r="AU139" s="25" t="s">
        <v>82</v>
      </c>
      <c r="AY139" s="25" t="s">
        <v>215</v>
      </c>
      <c r="BE139" s="245">
        <f>IF(N139="základní",J139,0)</f>
        <v>0</v>
      </c>
      <c r="BF139" s="245">
        <f>IF(N139="snížená",J139,0)</f>
        <v>0</v>
      </c>
      <c r="BG139" s="245">
        <f>IF(N139="zákl. přenesená",J139,0)</f>
        <v>0</v>
      </c>
      <c r="BH139" s="245">
        <f>IF(N139="sníž. přenesená",J139,0)</f>
        <v>0</v>
      </c>
      <c r="BI139" s="245">
        <f>IF(N139="nulová",J139,0)</f>
        <v>0</v>
      </c>
      <c r="BJ139" s="25" t="s">
        <v>80</v>
      </c>
      <c r="BK139" s="245">
        <f>ROUND(I139*H139,2)</f>
        <v>0</v>
      </c>
      <c r="BL139" s="25" t="s">
        <v>232</v>
      </c>
      <c r="BM139" s="25" t="s">
        <v>1305</v>
      </c>
    </row>
    <row r="140" s="1" customFormat="1">
      <c r="B140" s="47"/>
      <c r="C140" s="75"/>
      <c r="D140" s="246" t="s">
        <v>225</v>
      </c>
      <c r="E140" s="75"/>
      <c r="F140" s="247" t="s">
        <v>1273</v>
      </c>
      <c r="G140" s="75"/>
      <c r="H140" s="75"/>
      <c r="I140" s="204"/>
      <c r="J140" s="75"/>
      <c r="K140" s="75"/>
      <c r="L140" s="73"/>
      <c r="M140" s="248"/>
      <c r="N140" s="48"/>
      <c r="O140" s="48"/>
      <c r="P140" s="48"/>
      <c r="Q140" s="48"/>
      <c r="R140" s="48"/>
      <c r="S140" s="48"/>
      <c r="T140" s="96"/>
      <c r="AT140" s="25" t="s">
        <v>225</v>
      </c>
      <c r="AU140" s="25" t="s">
        <v>82</v>
      </c>
    </row>
    <row r="141" s="12" customFormat="1">
      <c r="B141" s="252"/>
      <c r="C141" s="253"/>
      <c r="D141" s="246" t="s">
        <v>422</v>
      </c>
      <c r="E141" s="254" t="s">
        <v>21</v>
      </c>
      <c r="F141" s="255" t="s">
        <v>1306</v>
      </c>
      <c r="G141" s="253"/>
      <c r="H141" s="256">
        <v>18</v>
      </c>
      <c r="I141" s="257"/>
      <c r="J141" s="253"/>
      <c r="K141" s="253"/>
      <c r="L141" s="258"/>
      <c r="M141" s="259"/>
      <c r="N141" s="260"/>
      <c r="O141" s="260"/>
      <c r="P141" s="260"/>
      <c r="Q141" s="260"/>
      <c r="R141" s="260"/>
      <c r="S141" s="260"/>
      <c r="T141" s="261"/>
      <c r="AT141" s="262" t="s">
        <v>422</v>
      </c>
      <c r="AU141" s="262" t="s">
        <v>82</v>
      </c>
      <c r="AV141" s="12" t="s">
        <v>82</v>
      </c>
      <c r="AW141" s="12" t="s">
        <v>35</v>
      </c>
      <c r="AX141" s="12" t="s">
        <v>72</v>
      </c>
      <c r="AY141" s="262" t="s">
        <v>215</v>
      </c>
    </row>
    <row r="142" s="12" customFormat="1">
      <c r="B142" s="252"/>
      <c r="C142" s="253"/>
      <c r="D142" s="246" t="s">
        <v>422</v>
      </c>
      <c r="E142" s="254" t="s">
        <v>21</v>
      </c>
      <c r="F142" s="255" t="s">
        <v>1307</v>
      </c>
      <c r="G142" s="253"/>
      <c r="H142" s="256">
        <v>1</v>
      </c>
      <c r="I142" s="257"/>
      <c r="J142" s="253"/>
      <c r="K142" s="253"/>
      <c r="L142" s="258"/>
      <c r="M142" s="259"/>
      <c r="N142" s="260"/>
      <c r="O142" s="260"/>
      <c r="P142" s="260"/>
      <c r="Q142" s="260"/>
      <c r="R142" s="260"/>
      <c r="S142" s="260"/>
      <c r="T142" s="261"/>
      <c r="AT142" s="262" t="s">
        <v>422</v>
      </c>
      <c r="AU142" s="262" t="s">
        <v>82</v>
      </c>
      <c r="AV142" s="12" t="s">
        <v>82</v>
      </c>
      <c r="AW142" s="12" t="s">
        <v>35</v>
      </c>
      <c r="AX142" s="12" t="s">
        <v>72</v>
      </c>
      <c r="AY142" s="262" t="s">
        <v>215</v>
      </c>
    </row>
    <row r="143" s="13" customFormat="1">
      <c r="B143" s="263"/>
      <c r="C143" s="264"/>
      <c r="D143" s="246" t="s">
        <v>422</v>
      </c>
      <c r="E143" s="265" t="s">
        <v>21</v>
      </c>
      <c r="F143" s="266" t="s">
        <v>439</v>
      </c>
      <c r="G143" s="264"/>
      <c r="H143" s="267">
        <v>19</v>
      </c>
      <c r="I143" s="268"/>
      <c r="J143" s="264"/>
      <c r="K143" s="264"/>
      <c r="L143" s="269"/>
      <c r="M143" s="270"/>
      <c r="N143" s="271"/>
      <c r="O143" s="271"/>
      <c r="P143" s="271"/>
      <c r="Q143" s="271"/>
      <c r="R143" s="271"/>
      <c r="S143" s="271"/>
      <c r="T143" s="272"/>
      <c r="AT143" s="273" t="s">
        <v>422</v>
      </c>
      <c r="AU143" s="273" t="s">
        <v>82</v>
      </c>
      <c r="AV143" s="13" t="s">
        <v>232</v>
      </c>
      <c r="AW143" s="13" t="s">
        <v>35</v>
      </c>
      <c r="AX143" s="13" t="s">
        <v>80</v>
      </c>
      <c r="AY143" s="273" t="s">
        <v>215</v>
      </c>
    </row>
    <row r="144" s="1" customFormat="1" ht="16.5" customHeight="1">
      <c r="B144" s="47"/>
      <c r="C144" s="234" t="s">
        <v>267</v>
      </c>
      <c r="D144" s="234" t="s">
        <v>218</v>
      </c>
      <c r="E144" s="235" t="s">
        <v>1308</v>
      </c>
      <c r="F144" s="236" t="s">
        <v>1309</v>
      </c>
      <c r="G144" s="237" t="s">
        <v>381</v>
      </c>
      <c r="H144" s="238">
        <v>9.5</v>
      </c>
      <c r="I144" s="239"/>
      <c r="J144" s="240">
        <f>ROUND(I144*H144,2)</f>
        <v>0</v>
      </c>
      <c r="K144" s="236" t="s">
        <v>222</v>
      </c>
      <c r="L144" s="73"/>
      <c r="M144" s="241" t="s">
        <v>21</v>
      </c>
      <c r="N144" s="242" t="s">
        <v>43</v>
      </c>
      <c r="O144" s="48"/>
      <c r="P144" s="243">
        <f>O144*H144</f>
        <v>0</v>
      </c>
      <c r="Q144" s="243">
        <v>0</v>
      </c>
      <c r="R144" s="243">
        <f>Q144*H144</f>
        <v>0</v>
      </c>
      <c r="S144" s="243">
        <v>0</v>
      </c>
      <c r="T144" s="244">
        <f>S144*H144</f>
        <v>0</v>
      </c>
      <c r="AR144" s="25" t="s">
        <v>232</v>
      </c>
      <c r="AT144" s="25" t="s">
        <v>218</v>
      </c>
      <c r="AU144" s="25" t="s">
        <v>82</v>
      </c>
      <c r="AY144" s="25" t="s">
        <v>215</v>
      </c>
      <c r="BE144" s="245">
        <f>IF(N144="základní",J144,0)</f>
        <v>0</v>
      </c>
      <c r="BF144" s="245">
        <f>IF(N144="snížená",J144,0)</f>
        <v>0</v>
      </c>
      <c r="BG144" s="245">
        <f>IF(N144="zákl. přenesená",J144,0)</f>
        <v>0</v>
      </c>
      <c r="BH144" s="245">
        <f>IF(N144="sníž. přenesená",J144,0)</f>
        <v>0</v>
      </c>
      <c r="BI144" s="245">
        <f>IF(N144="nulová",J144,0)</f>
        <v>0</v>
      </c>
      <c r="BJ144" s="25" t="s">
        <v>80</v>
      </c>
      <c r="BK144" s="245">
        <f>ROUND(I144*H144,2)</f>
        <v>0</v>
      </c>
      <c r="BL144" s="25" t="s">
        <v>232</v>
      </c>
      <c r="BM144" s="25" t="s">
        <v>1310</v>
      </c>
    </row>
    <row r="145" s="1" customFormat="1">
      <c r="B145" s="47"/>
      <c r="C145" s="75"/>
      <c r="D145" s="246" t="s">
        <v>225</v>
      </c>
      <c r="E145" s="75"/>
      <c r="F145" s="247" t="s">
        <v>1311</v>
      </c>
      <c r="G145" s="75"/>
      <c r="H145" s="75"/>
      <c r="I145" s="204"/>
      <c r="J145" s="75"/>
      <c r="K145" s="75"/>
      <c r="L145" s="73"/>
      <c r="M145" s="248"/>
      <c r="N145" s="48"/>
      <c r="O145" s="48"/>
      <c r="P145" s="48"/>
      <c r="Q145" s="48"/>
      <c r="R145" s="48"/>
      <c r="S145" s="48"/>
      <c r="T145" s="96"/>
      <c r="AT145" s="25" t="s">
        <v>225</v>
      </c>
      <c r="AU145" s="25" t="s">
        <v>82</v>
      </c>
    </row>
    <row r="146" s="12" customFormat="1">
      <c r="B146" s="252"/>
      <c r="C146" s="253"/>
      <c r="D146" s="246" t="s">
        <v>422</v>
      </c>
      <c r="E146" s="253"/>
      <c r="F146" s="255" t="s">
        <v>1312</v>
      </c>
      <c r="G146" s="253"/>
      <c r="H146" s="256">
        <v>9.5</v>
      </c>
      <c r="I146" s="257"/>
      <c r="J146" s="253"/>
      <c r="K146" s="253"/>
      <c r="L146" s="258"/>
      <c r="M146" s="259"/>
      <c r="N146" s="260"/>
      <c r="O146" s="260"/>
      <c r="P146" s="260"/>
      <c r="Q146" s="260"/>
      <c r="R146" s="260"/>
      <c r="S146" s="260"/>
      <c r="T146" s="261"/>
      <c r="AT146" s="262" t="s">
        <v>422</v>
      </c>
      <c r="AU146" s="262" t="s">
        <v>82</v>
      </c>
      <c r="AV146" s="12" t="s">
        <v>82</v>
      </c>
      <c r="AW146" s="12" t="s">
        <v>6</v>
      </c>
      <c r="AX146" s="12" t="s">
        <v>80</v>
      </c>
      <c r="AY146" s="262" t="s">
        <v>215</v>
      </c>
    </row>
    <row r="147" s="1" customFormat="1" ht="16.5" customHeight="1">
      <c r="B147" s="47"/>
      <c r="C147" s="234" t="s">
        <v>272</v>
      </c>
      <c r="D147" s="234" t="s">
        <v>218</v>
      </c>
      <c r="E147" s="235" t="s">
        <v>1313</v>
      </c>
      <c r="F147" s="236" t="s">
        <v>1314</v>
      </c>
      <c r="G147" s="237" t="s">
        <v>376</v>
      </c>
      <c r="H147" s="238">
        <v>109</v>
      </c>
      <c r="I147" s="239"/>
      <c r="J147" s="240">
        <f>ROUND(I147*H147,2)</f>
        <v>0</v>
      </c>
      <c r="K147" s="236" t="s">
        <v>222</v>
      </c>
      <c r="L147" s="73"/>
      <c r="M147" s="241" t="s">
        <v>21</v>
      </c>
      <c r="N147" s="242" t="s">
        <v>43</v>
      </c>
      <c r="O147" s="48"/>
      <c r="P147" s="243">
        <f>O147*H147</f>
        <v>0</v>
      </c>
      <c r="Q147" s="243">
        <v>0.0011900000000000001</v>
      </c>
      <c r="R147" s="243">
        <f>Q147*H147</f>
        <v>0.12971000000000002</v>
      </c>
      <c r="S147" s="243">
        <v>0</v>
      </c>
      <c r="T147" s="244">
        <f>S147*H147</f>
        <v>0</v>
      </c>
      <c r="AR147" s="25" t="s">
        <v>232</v>
      </c>
      <c r="AT147" s="25" t="s">
        <v>218</v>
      </c>
      <c r="AU147" s="25" t="s">
        <v>82</v>
      </c>
      <c r="AY147" s="25" t="s">
        <v>215</v>
      </c>
      <c r="BE147" s="245">
        <f>IF(N147="základní",J147,0)</f>
        <v>0</v>
      </c>
      <c r="BF147" s="245">
        <f>IF(N147="snížená",J147,0)</f>
        <v>0</v>
      </c>
      <c r="BG147" s="245">
        <f>IF(N147="zákl. přenesená",J147,0)</f>
        <v>0</v>
      </c>
      <c r="BH147" s="245">
        <f>IF(N147="sníž. přenesená",J147,0)</f>
        <v>0</v>
      </c>
      <c r="BI147" s="245">
        <f>IF(N147="nulová",J147,0)</f>
        <v>0</v>
      </c>
      <c r="BJ147" s="25" t="s">
        <v>80</v>
      </c>
      <c r="BK147" s="245">
        <f>ROUND(I147*H147,2)</f>
        <v>0</v>
      </c>
      <c r="BL147" s="25" t="s">
        <v>232</v>
      </c>
      <c r="BM147" s="25" t="s">
        <v>1315</v>
      </c>
    </row>
    <row r="148" s="1" customFormat="1">
      <c r="B148" s="47"/>
      <c r="C148" s="75"/>
      <c r="D148" s="246" t="s">
        <v>225</v>
      </c>
      <c r="E148" s="75"/>
      <c r="F148" s="247" t="s">
        <v>1273</v>
      </c>
      <c r="G148" s="75"/>
      <c r="H148" s="75"/>
      <c r="I148" s="204"/>
      <c r="J148" s="75"/>
      <c r="K148" s="75"/>
      <c r="L148" s="73"/>
      <c r="M148" s="248"/>
      <c r="N148" s="48"/>
      <c r="O148" s="48"/>
      <c r="P148" s="48"/>
      <c r="Q148" s="48"/>
      <c r="R148" s="48"/>
      <c r="S148" s="48"/>
      <c r="T148" s="96"/>
      <c r="AT148" s="25" t="s">
        <v>225</v>
      </c>
      <c r="AU148" s="25" t="s">
        <v>82</v>
      </c>
    </row>
    <row r="149" s="12" customFormat="1">
      <c r="B149" s="252"/>
      <c r="C149" s="253"/>
      <c r="D149" s="246" t="s">
        <v>422</v>
      </c>
      <c r="E149" s="254" t="s">
        <v>21</v>
      </c>
      <c r="F149" s="255" t="s">
        <v>1316</v>
      </c>
      <c r="G149" s="253"/>
      <c r="H149" s="256">
        <v>50</v>
      </c>
      <c r="I149" s="257"/>
      <c r="J149" s="253"/>
      <c r="K149" s="253"/>
      <c r="L149" s="258"/>
      <c r="M149" s="259"/>
      <c r="N149" s="260"/>
      <c r="O149" s="260"/>
      <c r="P149" s="260"/>
      <c r="Q149" s="260"/>
      <c r="R149" s="260"/>
      <c r="S149" s="260"/>
      <c r="T149" s="261"/>
      <c r="AT149" s="262" t="s">
        <v>422</v>
      </c>
      <c r="AU149" s="262" t="s">
        <v>82</v>
      </c>
      <c r="AV149" s="12" t="s">
        <v>82</v>
      </c>
      <c r="AW149" s="12" t="s">
        <v>35</v>
      </c>
      <c r="AX149" s="12" t="s">
        <v>72</v>
      </c>
      <c r="AY149" s="262" t="s">
        <v>215</v>
      </c>
    </row>
    <row r="150" s="12" customFormat="1">
      <c r="B150" s="252"/>
      <c r="C150" s="253"/>
      <c r="D150" s="246" t="s">
        <v>422</v>
      </c>
      <c r="E150" s="254" t="s">
        <v>21</v>
      </c>
      <c r="F150" s="255" t="s">
        <v>1317</v>
      </c>
      <c r="G150" s="253"/>
      <c r="H150" s="256">
        <v>59</v>
      </c>
      <c r="I150" s="257"/>
      <c r="J150" s="253"/>
      <c r="K150" s="253"/>
      <c r="L150" s="258"/>
      <c r="M150" s="259"/>
      <c r="N150" s="260"/>
      <c r="O150" s="260"/>
      <c r="P150" s="260"/>
      <c r="Q150" s="260"/>
      <c r="R150" s="260"/>
      <c r="S150" s="260"/>
      <c r="T150" s="261"/>
      <c r="AT150" s="262" t="s">
        <v>422</v>
      </c>
      <c r="AU150" s="262" t="s">
        <v>82</v>
      </c>
      <c r="AV150" s="12" t="s">
        <v>82</v>
      </c>
      <c r="AW150" s="12" t="s">
        <v>35</v>
      </c>
      <c r="AX150" s="12" t="s">
        <v>72</v>
      </c>
      <c r="AY150" s="262" t="s">
        <v>215</v>
      </c>
    </row>
    <row r="151" s="13" customFormat="1">
      <c r="B151" s="263"/>
      <c r="C151" s="264"/>
      <c r="D151" s="246" t="s">
        <v>422</v>
      </c>
      <c r="E151" s="265" t="s">
        <v>21</v>
      </c>
      <c r="F151" s="266" t="s">
        <v>439</v>
      </c>
      <c r="G151" s="264"/>
      <c r="H151" s="267">
        <v>109</v>
      </c>
      <c r="I151" s="268"/>
      <c r="J151" s="264"/>
      <c r="K151" s="264"/>
      <c r="L151" s="269"/>
      <c r="M151" s="270"/>
      <c r="N151" s="271"/>
      <c r="O151" s="271"/>
      <c r="P151" s="271"/>
      <c r="Q151" s="271"/>
      <c r="R151" s="271"/>
      <c r="S151" s="271"/>
      <c r="T151" s="272"/>
      <c r="AT151" s="273" t="s">
        <v>422</v>
      </c>
      <c r="AU151" s="273" t="s">
        <v>82</v>
      </c>
      <c r="AV151" s="13" t="s">
        <v>232</v>
      </c>
      <c r="AW151" s="13" t="s">
        <v>35</v>
      </c>
      <c r="AX151" s="13" t="s">
        <v>80</v>
      </c>
      <c r="AY151" s="273" t="s">
        <v>215</v>
      </c>
    </row>
    <row r="152" s="1" customFormat="1" ht="16.5" customHeight="1">
      <c r="B152" s="47"/>
      <c r="C152" s="234" t="s">
        <v>277</v>
      </c>
      <c r="D152" s="234" t="s">
        <v>218</v>
      </c>
      <c r="E152" s="235" t="s">
        <v>1318</v>
      </c>
      <c r="F152" s="236" t="s">
        <v>1319</v>
      </c>
      <c r="G152" s="237" t="s">
        <v>376</v>
      </c>
      <c r="H152" s="238">
        <v>109</v>
      </c>
      <c r="I152" s="239"/>
      <c r="J152" s="240">
        <f>ROUND(I152*H152,2)</f>
        <v>0</v>
      </c>
      <c r="K152" s="236" t="s">
        <v>222</v>
      </c>
      <c r="L152" s="73"/>
      <c r="M152" s="241" t="s">
        <v>21</v>
      </c>
      <c r="N152" s="242" t="s">
        <v>43</v>
      </c>
      <c r="O152" s="48"/>
      <c r="P152" s="243">
        <f>O152*H152</f>
        <v>0</v>
      </c>
      <c r="Q152" s="243">
        <v>0</v>
      </c>
      <c r="R152" s="243">
        <f>Q152*H152</f>
        <v>0</v>
      </c>
      <c r="S152" s="243">
        <v>0</v>
      </c>
      <c r="T152" s="244">
        <f>S152*H152</f>
        <v>0</v>
      </c>
      <c r="AR152" s="25" t="s">
        <v>232</v>
      </c>
      <c r="AT152" s="25" t="s">
        <v>218</v>
      </c>
      <c r="AU152" s="25" t="s">
        <v>82</v>
      </c>
      <c r="AY152" s="25" t="s">
        <v>215</v>
      </c>
      <c r="BE152" s="245">
        <f>IF(N152="základní",J152,0)</f>
        <v>0</v>
      </c>
      <c r="BF152" s="245">
        <f>IF(N152="snížená",J152,0)</f>
        <v>0</v>
      </c>
      <c r="BG152" s="245">
        <f>IF(N152="zákl. přenesená",J152,0)</f>
        <v>0</v>
      </c>
      <c r="BH152" s="245">
        <f>IF(N152="sníž. přenesená",J152,0)</f>
        <v>0</v>
      </c>
      <c r="BI152" s="245">
        <f>IF(N152="nulová",J152,0)</f>
        <v>0</v>
      </c>
      <c r="BJ152" s="25" t="s">
        <v>80</v>
      </c>
      <c r="BK152" s="245">
        <f>ROUND(I152*H152,2)</f>
        <v>0</v>
      </c>
      <c r="BL152" s="25" t="s">
        <v>232</v>
      </c>
      <c r="BM152" s="25" t="s">
        <v>1320</v>
      </c>
    </row>
    <row r="153" s="1" customFormat="1">
      <c r="B153" s="47"/>
      <c r="C153" s="75"/>
      <c r="D153" s="246" t="s">
        <v>225</v>
      </c>
      <c r="E153" s="75"/>
      <c r="F153" s="247" t="s">
        <v>1321</v>
      </c>
      <c r="G153" s="75"/>
      <c r="H153" s="75"/>
      <c r="I153" s="204"/>
      <c r="J153" s="75"/>
      <c r="K153" s="75"/>
      <c r="L153" s="73"/>
      <c r="M153" s="248"/>
      <c r="N153" s="48"/>
      <c r="O153" s="48"/>
      <c r="P153" s="48"/>
      <c r="Q153" s="48"/>
      <c r="R153" s="48"/>
      <c r="S153" s="48"/>
      <c r="T153" s="96"/>
      <c r="AT153" s="25" t="s">
        <v>225</v>
      </c>
      <c r="AU153" s="25" t="s">
        <v>82</v>
      </c>
    </row>
    <row r="154" s="1" customFormat="1" ht="16.5" customHeight="1">
      <c r="B154" s="47"/>
      <c r="C154" s="234" t="s">
        <v>10</v>
      </c>
      <c r="D154" s="234" t="s">
        <v>218</v>
      </c>
      <c r="E154" s="235" t="s">
        <v>1322</v>
      </c>
      <c r="F154" s="236" t="s">
        <v>1323</v>
      </c>
      <c r="G154" s="237" t="s">
        <v>381</v>
      </c>
      <c r="H154" s="238">
        <v>111.40000000000001</v>
      </c>
      <c r="I154" s="239"/>
      <c r="J154" s="240">
        <f>ROUND(I154*H154,2)</f>
        <v>0</v>
      </c>
      <c r="K154" s="236" t="s">
        <v>222</v>
      </c>
      <c r="L154" s="73"/>
      <c r="M154" s="241" t="s">
        <v>21</v>
      </c>
      <c r="N154" s="242" t="s">
        <v>43</v>
      </c>
      <c r="O154" s="48"/>
      <c r="P154" s="243">
        <f>O154*H154</f>
        <v>0</v>
      </c>
      <c r="Q154" s="243">
        <v>0</v>
      </c>
      <c r="R154" s="243">
        <f>Q154*H154</f>
        <v>0</v>
      </c>
      <c r="S154" s="243">
        <v>0</v>
      </c>
      <c r="T154" s="244">
        <f>S154*H154</f>
        <v>0</v>
      </c>
      <c r="AR154" s="25" t="s">
        <v>232</v>
      </c>
      <c r="AT154" s="25" t="s">
        <v>218</v>
      </c>
      <c r="AU154" s="25" t="s">
        <v>82</v>
      </c>
      <c r="AY154" s="25" t="s">
        <v>215</v>
      </c>
      <c r="BE154" s="245">
        <f>IF(N154="základní",J154,0)</f>
        <v>0</v>
      </c>
      <c r="BF154" s="245">
        <f>IF(N154="snížená",J154,0)</f>
        <v>0</v>
      </c>
      <c r="BG154" s="245">
        <f>IF(N154="zákl. přenesená",J154,0)</f>
        <v>0</v>
      </c>
      <c r="BH154" s="245">
        <f>IF(N154="sníž. přenesená",J154,0)</f>
        <v>0</v>
      </c>
      <c r="BI154" s="245">
        <f>IF(N154="nulová",J154,0)</f>
        <v>0</v>
      </c>
      <c r="BJ154" s="25" t="s">
        <v>80</v>
      </c>
      <c r="BK154" s="245">
        <f>ROUND(I154*H154,2)</f>
        <v>0</v>
      </c>
      <c r="BL154" s="25" t="s">
        <v>232</v>
      </c>
      <c r="BM154" s="25" t="s">
        <v>1324</v>
      </c>
    </row>
    <row r="155" s="1" customFormat="1">
      <c r="B155" s="47"/>
      <c r="C155" s="75"/>
      <c r="D155" s="246" t="s">
        <v>225</v>
      </c>
      <c r="E155" s="75"/>
      <c r="F155" s="247" t="s">
        <v>1325</v>
      </c>
      <c r="G155" s="75"/>
      <c r="H155" s="75"/>
      <c r="I155" s="204"/>
      <c r="J155" s="75"/>
      <c r="K155" s="75"/>
      <c r="L155" s="73"/>
      <c r="M155" s="248"/>
      <c r="N155" s="48"/>
      <c r="O155" s="48"/>
      <c r="P155" s="48"/>
      <c r="Q155" s="48"/>
      <c r="R155" s="48"/>
      <c r="S155" s="48"/>
      <c r="T155" s="96"/>
      <c r="AT155" s="25" t="s">
        <v>225</v>
      </c>
      <c r="AU155" s="25" t="s">
        <v>82</v>
      </c>
    </row>
    <row r="156" s="1" customFormat="1" ht="16.5" customHeight="1">
      <c r="B156" s="47"/>
      <c r="C156" s="234" t="s">
        <v>1326</v>
      </c>
      <c r="D156" s="234" t="s">
        <v>218</v>
      </c>
      <c r="E156" s="235" t="s">
        <v>516</v>
      </c>
      <c r="F156" s="236" t="s">
        <v>517</v>
      </c>
      <c r="G156" s="237" t="s">
        <v>381</v>
      </c>
      <c r="H156" s="238">
        <v>12675.200000000001</v>
      </c>
      <c r="I156" s="239"/>
      <c r="J156" s="240">
        <f>ROUND(I156*H156,2)</f>
        <v>0</v>
      </c>
      <c r="K156" s="236" t="s">
        <v>222</v>
      </c>
      <c r="L156" s="73"/>
      <c r="M156" s="241" t="s">
        <v>21</v>
      </c>
      <c r="N156" s="242" t="s">
        <v>43</v>
      </c>
      <c r="O156" s="48"/>
      <c r="P156" s="243">
        <f>O156*H156</f>
        <v>0</v>
      </c>
      <c r="Q156" s="243">
        <v>0</v>
      </c>
      <c r="R156" s="243">
        <f>Q156*H156</f>
        <v>0</v>
      </c>
      <c r="S156" s="243">
        <v>0</v>
      </c>
      <c r="T156" s="244">
        <f>S156*H156</f>
        <v>0</v>
      </c>
      <c r="AR156" s="25" t="s">
        <v>232</v>
      </c>
      <c r="AT156" s="25" t="s">
        <v>218</v>
      </c>
      <c r="AU156" s="25" t="s">
        <v>82</v>
      </c>
      <c r="AY156" s="25" t="s">
        <v>215</v>
      </c>
      <c r="BE156" s="245">
        <f>IF(N156="základní",J156,0)</f>
        <v>0</v>
      </c>
      <c r="BF156" s="245">
        <f>IF(N156="snížená",J156,0)</f>
        <v>0</v>
      </c>
      <c r="BG156" s="245">
        <f>IF(N156="zákl. přenesená",J156,0)</f>
        <v>0</v>
      </c>
      <c r="BH156" s="245">
        <f>IF(N156="sníž. přenesená",J156,0)</f>
        <v>0</v>
      </c>
      <c r="BI156" s="245">
        <f>IF(N156="nulová",J156,0)</f>
        <v>0</v>
      </c>
      <c r="BJ156" s="25" t="s">
        <v>80</v>
      </c>
      <c r="BK156" s="245">
        <f>ROUND(I156*H156,2)</f>
        <v>0</v>
      </c>
      <c r="BL156" s="25" t="s">
        <v>232</v>
      </c>
      <c r="BM156" s="25" t="s">
        <v>1327</v>
      </c>
    </row>
    <row r="157" s="1" customFormat="1">
      <c r="B157" s="47"/>
      <c r="C157" s="75"/>
      <c r="D157" s="246" t="s">
        <v>225</v>
      </c>
      <c r="E157" s="75"/>
      <c r="F157" s="247" t="s">
        <v>1328</v>
      </c>
      <c r="G157" s="75"/>
      <c r="H157" s="75"/>
      <c r="I157" s="204"/>
      <c r="J157" s="75"/>
      <c r="K157" s="75"/>
      <c r="L157" s="73"/>
      <c r="M157" s="248"/>
      <c r="N157" s="48"/>
      <c r="O157" s="48"/>
      <c r="P157" s="48"/>
      <c r="Q157" s="48"/>
      <c r="R157" s="48"/>
      <c r="S157" s="48"/>
      <c r="T157" s="96"/>
      <c r="AT157" s="25" t="s">
        <v>225</v>
      </c>
      <c r="AU157" s="25" t="s">
        <v>82</v>
      </c>
    </row>
    <row r="158" s="12" customFormat="1">
      <c r="B158" s="252"/>
      <c r="C158" s="253"/>
      <c r="D158" s="246" t="s">
        <v>422</v>
      </c>
      <c r="E158" s="254" t="s">
        <v>21</v>
      </c>
      <c r="F158" s="255" t="s">
        <v>1329</v>
      </c>
      <c r="G158" s="253"/>
      <c r="H158" s="256">
        <v>12675.200000000001</v>
      </c>
      <c r="I158" s="257"/>
      <c r="J158" s="253"/>
      <c r="K158" s="253"/>
      <c r="L158" s="258"/>
      <c r="M158" s="259"/>
      <c r="N158" s="260"/>
      <c r="O158" s="260"/>
      <c r="P158" s="260"/>
      <c r="Q158" s="260"/>
      <c r="R158" s="260"/>
      <c r="S158" s="260"/>
      <c r="T158" s="261"/>
      <c r="AT158" s="262" t="s">
        <v>422</v>
      </c>
      <c r="AU158" s="262" t="s">
        <v>82</v>
      </c>
      <c r="AV158" s="12" t="s">
        <v>82</v>
      </c>
      <c r="AW158" s="12" t="s">
        <v>35</v>
      </c>
      <c r="AX158" s="12" t="s">
        <v>80</v>
      </c>
      <c r="AY158" s="262" t="s">
        <v>215</v>
      </c>
    </row>
    <row r="159" s="1" customFormat="1" ht="25.5" customHeight="1">
      <c r="B159" s="47"/>
      <c r="C159" s="234" t="s">
        <v>295</v>
      </c>
      <c r="D159" s="234" t="s">
        <v>218</v>
      </c>
      <c r="E159" s="235" t="s">
        <v>1330</v>
      </c>
      <c r="F159" s="236" t="s">
        <v>1331</v>
      </c>
      <c r="G159" s="237" t="s">
        <v>381</v>
      </c>
      <c r="H159" s="238">
        <v>5700</v>
      </c>
      <c r="I159" s="239"/>
      <c r="J159" s="240">
        <f>ROUND(I159*H159,2)</f>
        <v>0</v>
      </c>
      <c r="K159" s="236" t="s">
        <v>222</v>
      </c>
      <c r="L159" s="73"/>
      <c r="M159" s="241" t="s">
        <v>21</v>
      </c>
      <c r="N159" s="242" t="s">
        <v>43</v>
      </c>
      <c r="O159" s="48"/>
      <c r="P159" s="243">
        <f>O159*H159</f>
        <v>0</v>
      </c>
      <c r="Q159" s="243">
        <v>0</v>
      </c>
      <c r="R159" s="243">
        <f>Q159*H159</f>
        <v>0</v>
      </c>
      <c r="S159" s="243">
        <v>0</v>
      </c>
      <c r="T159" s="244">
        <f>S159*H159</f>
        <v>0</v>
      </c>
      <c r="AR159" s="25" t="s">
        <v>232</v>
      </c>
      <c r="AT159" s="25" t="s">
        <v>218</v>
      </c>
      <c r="AU159" s="25" t="s">
        <v>82</v>
      </c>
      <c r="AY159" s="25" t="s">
        <v>215</v>
      </c>
      <c r="BE159" s="245">
        <f>IF(N159="základní",J159,0)</f>
        <v>0</v>
      </c>
      <c r="BF159" s="245">
        <f>IF(N159="snížená",J159,0)</f>
        <v>0</v>
      </c>
      <c r="BG159" s="245">
        <f>IF(N159="zákl. přenesená",J159,0)</f>
        <v>0</v>
      </c>
      <c r="BH159" s="245">
        <f>IF(N159="sníž. přenesená",J159,0)</f>
        <v>0</v>
      </c>
      <c r="BI159" s="245">
        <f>IF(N159="nulová",J159,0)</f>
        <v>0</v>
      </c>
      <c r="BJ159" s="25" t="s">
        <v>80</v>
      </c>
      <c r="BK159" s="245">
        <f>ROUND(I159*H159,2)</f>
        <v>0</v>
      </c>
      <c r="BL159" s="25" t="s">
        <v>232</v>
      </c>
      <c r="BM159" s="25" t="s">
        <v>1332</v>
      </c>
    </row>
    <row r="160" s="1" customFormat="1">
      <c r="B160" s="47"/>
      <c r="C160" s="75"/>
      <c r="D160" s="246" t="s">
        <v>225</v>
      </c>
      <c r="E160" s="75"/>
      <c r="F160" s="247" t="s">
        <v>1268</v>
      </c>
      <c r="G160" s="75"/>
      <c r="H160" s="75"/>
      <c r="I160" s="204"/>
      <c r="J160" s="75"/>
      <c r="K160" s="75"/>
      <c r="L160" s="73"/>
      <c r="M160" s="248"/>
      <c r="N160" s="48"/>
      <c r="O160" s="48"/>
      <c r="P160" s="48"/>
      <c r="Q160" s="48"/>
      <c r="R160" s="48"/>
      <c r="S160" s="48"/>
      <c r="T160" s="96"/>
      <c r="AT160" s="25" t="s">
        <v>225</v>
      </c>
      <c r="AU160" s="25" t="s">
        <v>82</v>
      </c>
    </row>
    <row r="161" s="1" customFormat="1" ht="16.5" customHeight="1">
      <c r="B161" s="47"/>
      <c r="C161" s="274" t="s">
        <v>300</v>
      </c>
      <c r="D161" s="274" t="s">
        <v>470</v>
      </c>
      <c r="E161" s="275" t="s">
        <v>1333</v>
      </c>
      <c r="F161" s="276" t="s">
        <v>1334</v>
      </c>
      <c r="G161" s="277" t="s">
        <v>473</v>
      </c>
      <c r="H161" s="278">
        <v>10830</v>
      </c>
      <c r="I161" s="279"/>
      <c r="J161" s="280">
        <f>ROUND(I161*H161,2)</f>
        <v>0</v>
      </c>
      <c r="K161" s="276" t="s">
        <v>21</v>
      </c>
      <c r="L161" s="281"/>
      <c r="M161" s="282" t="s">
        <v>21</v>
      </c>
      <c r="N161" s="283" t="s">
        <v>43</v>
      </c>
      <c r="O161" s="48"/>
      <c r="P161" s="243">
        <f>O161*H161</f>
        <v>0</v>
      </c>
      <c r="Q161" s="243">
        <v>1</v>
      </c>
      <c r="R161" s="243">
        <f>Q161*H161</f>
        <v>10830</v>
      </c>
      <c r="S161" s="243">
        <v>0</v>
      </c>
      <c r="T161" s="244">
        <f>S161*H161</f>
        <v>0</v>
      </c>
      <c r="AR161" s="25" t="s">
        <v>405</v>
      </c>
      <c r="AT161" s="25" t="s">
        <v>470</v>
      </c>
      <c r="AU161" s="25" t="s">
        <v>82</v>
      </c>
      <c r="AY161" s="25" t="s">
        <v>215</v>
      </c>
      <c r="BE161" s="245">
        <f>IF(N161="základní",J161,0)</f>
        <v>0</v>
      </c>
      <c r="BF161" s="245">
        <f>IF(N161="snížená",J161,0)</f>
        <v>0</v>
      </c>
      <c r="BG161" s="245">
        <f>IF(N161="zákl. přenesená",J161,0)</f>
        <v>0</v>
      </c>
      <c r="BH161" s="245">
        <f>IF(N161="sníž. přenesená",J161,0)</f>
        <v>0</v>
      </c>
      <c r="BI161" s="245">
        <f>IF(N161="nulová",J161,0)</f>
        <v>0</v>
      </c>
      <c r="BJ161" s="25" t="s">
        <v>80</v>
      </c>
      <c r="BK161" s="245">
        <f>ROUND(I161*H161,2)</f>
        <v>0</v>
      </c>
      <c r="BL161" s="25" t="s">
        <v>232</v>
      </c>
      <c r="BM161" s="25" t="s">
        <v>1335</v>
      </c>
    </row>
    <row r="162" s="1" customFormat="1">
      <c r="B162" s="47"/>
      <c r="C162" s="75"/>
      <c r="D162" s="246" t="s">
        <v>225</v>
      </c>
      <c r="E162" s="75"/>
      <c r="F162" s="247" t="s">
        <v>1336</v>
      </c>
      <c r="G162" s="75"/>
      <c r="H162" s="75"/>
      <c r="I162" s="204"/>
      <c r="J162" s="75"/>
      <c r="K162" s="75"/>
      <c r="L162" s="73"/>
      <c r="M162" s="248"/>
      <c r="N162" s="48"/>
      <c r="O162" s="48"/>
      <c r="P162" s="48"/>
      <c r="Q162" s="48"/>
      <c r="R162" s="48"/>
      <c r="S162" s="48"/>
      <c r="T162" s="96"/>
      <c r="AT162" s="25" t="s">
        <v>225</v>
      </c>
      <c r="AU162" s="25" t="s">
        <v>82</v>
      </c>
    </row>
    <row r="163" s="12" customFormat="1">
      <c r="B163" s="252"/>
      <c r="C163" s="253"/>
      <c r="D163" s="246" t="s">
        <v>422</v>
      </c>
      <c r="E163" s="254" t="s">
        <v>21</v>
      </c>
      <c r="F163" s="255" t="s">
        <v>1337</v>
      </c>
      <c r="G163" s="253"/>
      <c r="H163" s="256">
        <v>10830</v>
      </c>
      <c r="I163" s="257"/>
      <c r="J163" s="253"/>
      <c r="K163" s="253"/>
      <c r="L163" s="258"/>
      <c r="M163" s="259"/>
      <c r="N163" s="260"/>
      <c r="O163" s="260"/>
      <c r="P163" s="260"/>
      <c r="Q163" s="260"/>
      <c r="R163" s="260"/>
      <c r="S163" s="260"/>
      <c r="T163" s="261"/>
      <c r="AT163" s="262" t="s">
        <v>422</v>
      </c>
      <c r="AU163" s="262" t="s">
        <v>82</v>
      </c>
      <c r="AV163" s="12" t="s">
        <v>82</v>
      </c>
      <c r="AW163" s="12" t="s">
        <v>35</v>
      </c>
      <c r="AX163" s="12" t="s">
        <v>80</v>
      </c>
      <c r="AY163" s="262" t="s">
        <v>215</v>
      </c>
    </row>
    <row r="164" s="1" customFormat="1" ht="16.5" customHeight="1">
      <c r="B164" s="47"/>
      <c r="C164" s="234" t="s">
        <v>305</v>
      </c>
      <c r="D164" s="234" t="s">
        <v>218</v>
      </c>
      <c r="E164" s="235" t="s">
        <v>988</v>
      </c>
      <c r="F164" s="236" t="s">
        <v>989</v>
      </c>
      <c r="G164" s="237" t="s">
        <v>381</v>
      </c>
      <c r="H164" s="238">
        <v>6975.1999999999998</v>
      </c>
      <c r="I164" s="239"/>
      <c r="J164" s="240">
        <f>ROUND(I164*H164,2)</f>
        <v>0</v>
      </c>
      <c r="K164" s="236" t="s">
        <v>222</v>
      </c>
      <c r="L164" s="73"/>
      <c r="M164" s="241" t="s">
        <v>21</v>
      </c>
      <c r="N164" s="242" t="s">
        <v>43</v>
      </c>
      <c r="O164" s="48"/>
      <c r="P164" s="243">
        <f>O164*H164</f>
        <v>0</v>
      </c>
      <c r="Q164" s="243">
        <v>0</v>
      </c>
      <c r="R164" s="243">
        <f>Q164*H164</f>
        <v>0</v>
      </c>
      <c r="S164" s="243">
        <v>0</v>
      </c>
      <c r="T164" s="244">
        <f>S164*H164</f>
        <v>0</v>
      </c>
      <c r="AR164" s="25" t="s">
        <v>232</v>
      </c>
      <c r="AT164" s="25" t="s">
        <v>218</v>
      </c>
      <c r="AU164" s="25" t="s">
        <v>82</v>
      </c>
      <c r="AY164" s="25" t="s">
        <v>215</v>
      </c>
      <c r="BE164" s="245">
        <f>IF(N164="základní",J164,0)</f>
        <v>0</v>
      </c>
      <c r="BF164" s="245">
        <f>IF(N164="snížená",J164,0)</f>
        <v>0</v>
      </c>
      <c r="BG164" s="245">
        <f>IF(N164="zákl. přenesená",J164,0)</f>
        <v>0</v>
      </c>
      <c r="BH164" s="245">
        <f>IF(N164="sníž. přenesená",J164,0)</f>
        <v>0</v>
      </c>
      <c r="BI164" s="245">
        <f>IF(N164="nulová",J164,0)</f>
        <v>0</v>
      </c>
      <c r="BJ164" s="25" t="s">
        <v>80</v>
      </c>
      <c r="BK164" s="245">
        <f>ROUND(I164*H164,2)</f>
        <v>0</v>
      </c>
      <c r="BL164" s="25" t="s">
        <v>232</v>
      </c>
      <c r="BM164" s="25" t="s">
        <v>1338</v>
      </c>
    </row>
    <row r="165" s="1" customFormat="1">
      <c r="B165" s="47"/>
      <c r="C165" s="75"/>
      <c r="D165" s="246" t="s">
        <v>225</v>
      </c>
      <c r="E165" s="75"/>
      <c r="F165" s="247" t="s">
        <v>1339</v>
      </c>
      <c r="G165" s="75"/>
      <c r="H165" s="75"/>
      <c r="I165" s="204"/>
      <c r="J165" s="75"/>
      <c r="K165" s="75"/>
      <c r="L165" s="73"/>
      <c r="M165" s="248"/>
      <c r="N165" s="48"/>
      <c r="O165" s="48"/>
      <c r="P165" s="48"/>
      <c r="Q165" s="48"/>
      <c r="R165" s="48"/>
      <c r="S165" s="48"/>
      <c r="T165" s="96"/>
      <c r="AT165" s="25" t="s">
        <v>225</v>
      </c>
      <c r="AU165" s="25" t="s">
        <v>82</v>
      </c>
    </row>
    <row r="166" s="12" customFormat="1">
      <c r="B166" s="252"/>
      <c r="C166" s="253"/>
      <c r="D166" s="246" t="s">
        <v>422</v>
      </c>
      <c r="E166" s="254" t="s">
        <v>21</v>
      </c>
      <c r="F166" s="255" t="s">
        <v>1340</v>
      </c>
      <c r="G166" s="253"/>
      <c r="H166" s="256">
        <v>6975.1999999999998</v>
      </c>
      <c r="I166" s="257"/>
      <c r="J166" s="253"/>
      <c r="K166" s="253"/>
      <c r="L166" s="258"/>
      <c r="M166" s="259"/>
      <c r="N166" s="260"/>
      <c r="O166" s="260"/>
      <c r="P166" s="260"/>
      <c r="Q166" s="260"/>
      <c r="R166" s="260"/>
      <c r="S166" s="260"/>
      <c r="T166" s="261"/>
      <c r="AT166" s="262" t="s">
        <v>422</v>
      </c>
      <c r="AU166" s="262" t="s">
        <v>82</v>
      </c>
      <c r="AV166" s="12" t="s">
        <v>82</v>
      </c>
      <c r="AW166" s="12" t="s">
        <v>35</v>
      </c>
      <c r="AX166" s="12" t="s">
        <v>80</v>
      </c>
      <c r="AY166" s="262" t="s">
        <v>215</v>
      </c>
    </row>
    <row r="167" s="1" customFormat="1" ht="16.5" customHeight="1">
      <c r="B167" s="47"/>
      <c r="C167" s="234" t="s">
        <v>9</v>
      </c>
      <c r="D167" s="234" t="s">
        <v>218</v>
      </c>
      <c r="E167" s="235" t="s">
        <v>993</v>
      </c>
      <c r="F167" s="236" t="s">
        <v>1341</v>
      </c>
      <c r="G167" s="237" t="s">
        <v>473</v>
      </c>
      <c r="H167" s="238">
        <v>15345.440000000001</v>
      </c>
      <c r="I167" s="239"/>
      <c r="J167" s="240">
        <f>ROUND(I167*H167,2)</f>
        <v>0</v>
      </c>
      <c r="K167" s="236" t="s">
        <v>222</v>
      </c>
      <c r="L167" s="73"/>
      <c r="M167" s="241" t="s">
        <v>21</v>
      </c>
      <c r="N167" s="242" t="s">
        <v>43</v>
      </c>
      <c r="O167" s="48"/>
      <c r="P167" s="243">
        <f>O167*H167</f>
        <v>0</v>
      </c>
      <c r="Q167" s="243">
        <v>0</v>
      </c>
      <c r="R167" s="243">
        <f>Q167*H167</f>
        <v>0</v>
      </c>
      <c r="S167" s="243">
        <v>0</v>
      </c>
      <c r="T167" s="244">
        <f>S167*H167</f>
        <v>0</v>
      </c>
      <c r="AR167" s="25" t="s">
        <v>232</v>
      </c>
      <c r="AT167" s="25" t="s">
        <v>218</v>
      </c>
      <c r="AU167" s="25" t="s">
        <v>82</v>
      </c>
      <c r="AY167" s="25" t="s">
        <v>215</v>
      </c>
      <c r="BE167" s="245">
        <f>IF(N167="základní",J167,0)</f>
        <v>0</v>
      </c>
      <c r="BF167" s="245">
        <f>IF(N167="snížená",J167,0)</f>
        <v>0</v>
      </c>
      <c r="BG167" s="245">
        <f>IF(N167="zákl. přenesená",J167,0)</f>
        <v>0</v>
      </c>
      <c r="BH167" s="245">
        <f>IF(N167="sníž. přenesená",J167,0)</f>
        <v>0</v>
      </c>
      <c r="BI167" s="245">
        <f>IF(N167="nulová",J167,0)</f>
        <v>0</v>
      </c>
      <c r="BJ167" s="25" t="s">
        <v>80</v>
      </c>
      <c r="BK167" s="245">
        <f>ROUND(I167*H167,2)</f>
        <v>0</v>
      </c>
      <c r="BL167" s="25" t="s">
        <v>232</v>
      </c>
      <c r="BM167" s="25" t="s">
        <v>1342</v>
      </c>
    </row>
    <row r="168" s="1" customFormat="1">
      <c r="B168" s="47"/>
      <c r="C168" s="75"/>
      <c r="D168" s="246" t="s">
        <v>225</v>
      </c>
      <c r="E168" s="75"/>
      <c r="F168" s="247" t="s">
        <v>1343</v>
      </c>
      <c r="G168" s="75"/>
      <c r="H168" s="75"/>
      <c r="I168" s="204"/>
      <c r="J168" s="75"/>
      <c r="K168" s="75"/>
      <c r="L168" s="73"/>
      <c r="M168" s="248"/>
      <c r="N168" s="48"/>
      <c r="O168" s="48"/>
      <c r="P168" s="48"/>
      <c r="Q168" s="48"/>
      <c r="R168" s="48"/>
      <c r="S168" s="48"/>
      <c r="T168" s="96"/>
      <c r="AT168" s="25" t="s">
        <v>225</v>
      </c>
      <c r="AU168" s="25" t="s">
        <v>82</v>
      </c>
    </row>
    <row r="169" s="12" customFormat="1">
      <c r="B169" s="252"/>
      <c r="C169" s="253"/>
      <c r="D169" s="246" t="s">
        <v>422</v>
      </c>
      <c r="E169" s="254" t="s">
        <v>21</v>
      </c>
      <c r="F169" s="255" t="s">
        <v>1344</v>
      </c>
      <c r="G169" s="253"/>
      <c r="H169" s="256">
        <v>15345.440000000001</v>
      </c>
      <c r="I169" s="257"/>
      <c r="J169" s="253"/>
      <c r="K169" s="253"/>
      <c r="L169" s="258"/>
      <c r="M169" s="259"/>
      <c r="N169" s="260"/>
      <c r="O169" s="260"/>
      <c r="P169" s="260"/>
      <c r="Q169" s="260"/>
      <c r="R169" s="260"/>
      <c r="S169" s="260"/>
      <c r="T169" s="261"/>
      <c r="AT169" s="262" t="s">
        <v>422</v>
      </c>
      <c r="AU169" s="262" t="s">
        <v>82</v>
      </c>
      <c r="AV169" s="12" t="s">
        <v>82</v>
      </c>
      <c r="AW169" s="12" t="s">
        <v>35</v>
      </c>
      <c r="AX169" s="12" t="s">
        <v>80</v>
      </c>
      <c r="AY169" s="262" t="s">
        <v>215</v>
      </c>
    </row>
    <row r="170" s="1" customFormat="1" ht="16.5" customHeight="1">
      <c r="B170" s="47"/>
      <c r="C170" s="234" t="s">
        <v>316</v>
      </c>
      <c r="D170" s="234" t="s">
        <v>218</v>
      </c>
      <c r="E170" s="235" t="s">
        <v>890</v>
      </c>
      <c r="F170" s="236" t="s">
        <v>891</v>
      </c>
      <c r="G170" s="237" t="s">
        <v>381</v>
      </c>
      <c r="H170" s="238">
        <v>25.640000000000001</v>
      </c>
      <c r="I170" s="239"/>
      <c r="J170" s="240">
        <f>ROUND(I170*H170,2)</f>
        <v>0</v>
      </c>
      <c r="K170" s="236" t="s">
        <v>222</v>
      </c>
      <c r="L170" s="73"/>
      <c r="M170" s="241" t="s">
        <v>21</v>
      </c>
      <c r="N170" s="242" t="s">
        <v>43</v>
      </c>
      <c r="O170" s="48"/>
      <c r="P170" s="243">
        <f>O170*H170</f>
        <v>0</v>
      </c>
      <c r="Q170" s="243">
        <v>0</v>
      </c>
      <c r="R170" s="243">
        <f>Q170*H170</f>
        <v>0</v>
      </c>
      <c r="S170" s="243">
        <v>0</v>
      </c>
      <c r="T170" s="244">
        <f>S170*H170</f>
        <v>0</v>
      </c>
      <c r="AR170" s="25" t="s">
        <v>232</v>
      </c>
      <c r="AT170" s="25" t="s">
        <v>218</v>
      </c>
      <c r="AU170" s="25" t="s">
        <v>82</v>
      </c>
      <c r="AY170" s="25" t="s">
        <v>215</v>
      </c>
      <c r="BE170" s="245">
        <f>IF(N170="základní",J170,0)</f>
        <v>0</v>
      </c>
      <c r="BF170" s="245">
        <f>IF(N170="snížená",J170,0)</f>
        <v>0</v>
      </c>
      <c r="BG170" s="245">
        <f>IF(N170="zákl. přenesená",J170,0)</f>
        <v>0</v>
      </c>
      <c r="BH170" s="245">
        <f>IF(N170="sníž. přenesená",J170,0)</f>
        <v>0</v>
      </c>
      <c r="BI170" s="245">
        <f>IF(N170="nulová",J170,0)</f>
        <v>0</v>
      </c>
      <c r="BJ170" s="25" t="s">
        <v>80</v>
      </c>
      <c r="BK170" s="245">
        <f>ROUND(I170*H170,2)</f>
        <v>0</v>
      </c>
      <c r="BL170" s="25" t="s">
        <v>232</v>
      </c>
      <c r="BM170" s="25" t="s">
        <v>1345</v>
      </c>
    </row>
    <row r="171" s="1" customFormat="1">
      <c r="B171" s="47"/>
      <c r="C171" s="75"/>
      <c r="D171" s="246" t="s">
        <v>225</v>
      </c>
      <c r="E171" s="75"/>
      <c r="F171" s="247" t="s">
        <v>1346</v>
      </c>
      <c r="G171" s="75"/>
      <c r="H171" s="75"/>
      <c r="I171" s="204"/>
      <c r="J171" s="75"/>
      <c r="K171" s="75"/>
      <c r="L171" s="73"/>
      <c r="M171" s="248"/>
      <c r="N171" s="48"/>
      <c r="O171" s="48"/>
      <c r="P171" s="48"/>
      <c r="Q171" s="48"/>
      <c r="R171" s="48"/>
      <c r="S171" s="48"/>
      <c r="T171" s="96"/>
      <c r="AT171" s="25" t="s">
        <v>225</v>
      </c>
      <c r="AU171" s="25" t="s">
        <v>82</v>
      </c>
    </row>
    <row r="172" s="12" customFormat="1">
      <c r="B172" s="252"/>
      <c r="C172" s="253"/>
      <c r="D172" s="246" t="s">
        <v>422</v>
      </c>
      <c r="E172" s="254" t="s">
        <v>21</v>
      </c>
      <c r="F172" s="255" t="s">
        <v>1347</v>
      </c>
      <c r="G172" s="253"/>
      <c r="H172" s="256">
        <v>3.6000000000000001</v>
      </c>
      <c r="I172" s="257"/>
      <c r="J172" s="253"/>
      <c r="K172" s="253"/>
      <c r="L172" s="258"/>
      <c r="M172" s="259"/>
      <c r="N172" s="260"/>
      <c r="O172" s="260"/>
      <c r="P172" s="260"/>
      <c r="Q172" s="260"/>
      <c r="R172" s="260"/>
      <c r="S172" s="260"/>
      <c r="T172" s="261"/>
      <c r="AT172" s="262" t="s">
        <v>422</v>
      </c>
      <c r="AU172" s="262" t="s">
        <v>82</v>
      </c>
      <c r="AV172" s="12" t="s">
        <v>82</v>
      </c>
      <c r="AW172" s="12" t="s">
        <v>35</v>
      </c>
      <c r="AX172" s="12" t="s">
        <v>72</v>
      </c>
      <c r="AY172" s="262" t="s">
        <v>215</v>
      </c>
    </row>
    <row r="173" s="12" customFormat="1">
      <c r="B173" s="252"/>
      <c r="C173" s="253"/>
      <c r="D173" s="246" t="s">
        <v>422</v>
      </c>
      <c r="E173" s="254" t="s">
        <v>21</v>
      </c>
      <c r="F173" s="255" t="s">
        <v>1348</v>
      </c>
      <c r="G173" s="253"/>
      <c r="H173" s="256">
        <v>10</v>
      </c>
      <c r="I173" s="257"/>
      <c r="J173" s="253"/>
      <c r="K173" s="253"/>
      <c r="L173" s="258"/>
      <c r="M173" s="259"/>
      <c r="N173" s="260"/>
      <c r="O173" s="260"/>
      <c r="P173" s="260"/>
      <c r="Q173" s="260"/>
      <c r="R173" s="260"/>
      <c r="S173" s="260"/>
      <c r="T173" s="261"/>
      <c r="AT173" s="262" t="s">
        <v>422</v>
      </c>
      <c r="AU173" s="262" t="s">
        <v>82</v>
      </c>
      <c r="AV173" s="12" t="s">
        <v>82</v>
      </c>
      <c r="AW173" s="12" t="s">
        <v>35</v>
      </c>
      <c r="AX173" s="12" t="s">
        <v>72</v>
      </c>
      <c r="AY173" s="262" t="s">
        <v>215</v>
      </c>
    </row>
    <row r="174" s="12" customFormat="1">
      <c r="B174" s="252"/>
      <c r="C174" s="253"/>
      <c r="D174" s="246" t="s">
        <v>422</v>
      </c>
      <c r="E174" s="254" t="s">
        <v>21</v>
      </c>
      <c r="F174" s="255" t="s">
        <v>1349</v>
      </c>
      <c r="G174" s="253"/>
      <c r="H174" s="256">
        <v>12.039999999999999</v>
      </c>
      <c r="I174" s="257"/>
      <c r="J174" s="253"/>
      <c r="K174" s="253"/>
      <c r="L174" s="258"/>
      <c r="M174" s="259"/>
      <c r="N174" s="260"/>
      <c r="O174" s="260"/>
      <c r="P174" s="260"/>
      <c r="Q174" s="260"/>
      <c r="R174" s="260"/>
      <c r="S174" s="260"/>
      <c r="T174" s="261"/>
      <c r="AT174" s="262" t="s">
        <v>422</v>
      </c>
      <c r="AU174" s="262" t="s">
        <v>82</v>
      </c>
      <c r="AV174" s="12" t="s">
        <v>82</v>
      </c>
      <c r="AW174" s="12" t="s">
        <v>35</v>
      </c>
      <c r="AX174" s="12" t="s">
        <v>72</v>
      </c>
      <c r="AY174" s="262" t="s">
        <v>215</v>
      </c>
    </row>
    <row r="175" s="13" customFormat="1">
      <c r="B175" s="263"/>
      <c r="C175" s="264"/>
      <c r="D175" s="246" t="s">
        <v>422</v>
      </c>
      <c r="E175" s="265" t="s">
        <v>21</v>
      </c>
      <c r="F175" s="266" t="s">
        <v>439</v>
      </c>
      <c r="G175" s="264"/>
      <c r="H175" s="267">
        <v>25.640000000000001</v>
      </c>
      <c r="I175" s="268"/>
      <c r="J175" s="264"/>
      <c r="K175" s="264"/>
      <c r="L175" s="269"/>
      <c r="M175" s="270"/>
      <c r="N175" s="271"/>
      <c r="O175" s="271"/>
      <c r="P175" s="271"/>
      <c r="Q175" s="271"/>
      <c r="R175" s="271"/>
      <c r="S175" s="271"/>
      <c r="T175" s="272"/>
      <c r="AT175" s="273" t="s">
        <v>422</v>
      </c>
      <c r="AU175" s="273" t="s">
        <v>82</v>
      </c>
      <c r="AV175" s="13" t="s">
        <v>232</v>
      </c>
      <c r="AW175" s="13" t="s">
        <v>35</v>
      </c>
      <c r="AX175" s="13" t="s">
        <v>80</v>
      </c>
      <c r="AY175" s="273" t="s">
        <v>215</v>
      </c>
    </row>
    <row r="176" s="1" customFormat="1" ht="16.5" customHeight="1">
      <c r="B176" s="47"/>
      <c r="C176" s="274" t="s">
        <v>321</v>
      </c>
      <c r="D176" s="274" t="s">
        <v>470</v>
      </c>
      <c r="E176" s="275" t="s">
        <v>1350</v>
      </c>
      <c r="F176" s="276" t="s">
        <v>1351</v>
      </c>
      <c r="G176" s="277" t="s">
        <v>473</v>
      </c>
      <c r="H176" s="278">
        <v>28.559999999999999</v>
      </c>
      <c r="I176" s="279"/>
      <c r="J176" s="280">
        <f>ROUND(I176*H176,2)</f>
        <v>0</v>
      </c>
      <c r="K176" s="276" t="s">
        <v>21</v>
      </c>
      <c r="L176" s="281"/>
      <c r="M176" s="282" t="s">
        <v>21</v>
      </c>
      <c r="N176" s="283" t="s">
        <v>43</v>
      </c>
      <c r="O176" s="48"/>
      <c r="P176" s="243">
        <f>O176*H176</f>
        <v>0</v>
      </c>
      <c r="Q176" s="243">
        <v>1</v>
      </c>
      <c r="R176" s="243">
        <f>Q176*H176</f>
        <v>28.559999999999999</v>
      </c>
      <c r="S176" s="243">
        <v>0</v>
      </c>
      <c r="T176" s="244">
        <f>S176*H176</f>
        <v>0</v>
      </c>
      <c r="AR176" s="25" t="s">
        <v>405</v>
      </c>
      <c r="AT176" s="25" t="s">
        <v>470</v>
      </c>
      <c r="AU176" s="25" t="s">
        <v>82</v>
      </c>
      <c r="AY176" s="25" t="s">
        <v>215</v>
      </c>
      <c r="BE176" s="245">
        <f>IF(N176="základní",J176,0)</f>
        <v>0</v>
      </c>
      <c r="BF176" s="245">
        <f>IF(N176="snížená",J176,0)</f>
        <v>0</v>
      </c>
      <c r="BG176" s="245">
        <f>IF(N176="zákl. přenesená",J176,0)</f>
        <v>0</v>
      </c>
      <c r="BH176" s="245">
        <f>IF(N176="sníž. přenesená",J176,0)</f>
        <v>0</v>
      </c>
      <c r="BI176" s="245">
        <f>IF(N176="nulová",J176,0)</f>
        <v>0</v>
      </c>
      <c r="BJ176" s="25" t="s">
        <v>80</v>
      </c>
      <c r="BK176" s="245">
        <f>ROUND(I176*H176,2)</f>
        <v>0</v>
      </c>
      <c r="BL176" s="25" t="s">
        <v>232</v>
      </c>
      <c r="BM176" s="25" t="s">
        <v>1352</v>
      </c>
    </row>
    <row r="177" s="1" customFormat="1">
      <c r="B177" s="47"/>
      <c r="C177" s="75"/>
      <c r="D177" s="246" t="s">
        <v>225</v>
      </c>
      <c r="E177" s="75"/>
      <c r="F177" s="247" t="s">
        <v>1353</v>
      </c>
      <c r="G177" s="75"/>
      <c r="H177" s="75"/>
      <c r="I177" s="204"/>
      <c r="J177" s="75"/>
      <c r="K177" s="75"/>
      <c r="L177" s="73"/>
      <c r="M177" s="248"/>
      <c r="N177" s="48"/>
      <c r="O177" s="48"/>
      <c r="P177" s="48"/>
      <c r="Q177" s="48"/>
      <c r="R177" s="48"/>
      <c r="S177" s="48"/>
      <c r="T177" s="96"/>
      <c r="AT177" s="25" t="s">
        <v>225</v>
      </c>
      <c r="AU177" s="25" t="s">
        <v>82</v>
      </c>
    </row>
    <row r="178" s="12" customFormat="1">
      <c r="B178" s="252"/>
      <c r="C178" s="253"/>
      <c r="D178" s="246" t="s">
        <v>422</v>
      </c>
      <c r="E178" s="254" t="s">
        <v>21</v>
      </c>
      <c r="F178" s="255" t="s">
        <v>1354</v>
      </c>
      <c r="G178" s="253"/>
      <c r="H178" s="256">
        <v>7.5599999999999996</v>
      </c>
      <c r="I178" s="257"/>
      <c r="J178" s="253"/>
      <c r="K178" s="253"/>
      <c r="L178" s="258"/>
      <c r="M178" s="259"/>
      <c r="N178" s="260"/>
      <c r="O178" s="260"/>
      <c r="P178" s="260"/>
      <c r="Q178" s="260"/>
      <c r="R178" s="260"/>
      <c r="S178" s="260"/>
      <c r="T178" s="261"/>
      <c r="AT178" s="262" t="s">
        <v>422</v>
      </c>
      <c r="AU178" s="262" t="s">
        <v>82</v>
      </c>
      <c r="AV178" s="12" t="s">
        <v>82</v>
      </c>
      <c r="AW178" s="12" t="s">
        <v>35</v>
      </c>
      <c r="AX178" s="12" t="s">
        <v>72</v>
      </c>
      <c r="AY178" s="262" t="s">
        <v>215</v>
      </c>
    </row>
    <row r="179" s="12" customFormat="1">
      <c r="B179" s="252"/>
      <c r="C179" s="253"/>
      <c r="D179" s="246" t="s">
        <v>422</v>
      </c>
      <c r="E179" s="254" t="s">
        <v>21</v>
      </c>
      <c r="F179" s="255" t="s">
        <v>1355</v>
      </c>
      <c r="G179" s="253"/>
      <c r="H179" s="256">
        <v>21</v>
      </c>
      <c r="I179" s="257"/>
      <c r="J179" s="253"/>
      <c r="K179" s="253"/>
      <c r="L179" s="258"/>
      <c r="M179" s="259"/>
      <c r="N179" s="260"/>
      <c r="O179" s="260"/>
      <c r="P179" s="260"/>
      <c r="Q179" s="260"/>
      <c r="R179" s="260"/>
      <c r="S179" s="260"/>
      <c r="T179" s="261"/>
      <c r="AT179" s="262" t="s">
        <v>422</v>
      </c>
      <c r="AU179" s="262" t="s">
        <v>82</v>
      </c>
      <c r="AV179" s="12" t="s">
        <v>82</v>
      </c>
      <c r="AW179" s="12" t="s">
        <v>35</v>
      </c>
      <c r="AX179" s="12" t="s">
        <v>72</v>
      </c>
      <c r="AY179" s="262" t="s">
        <v>215</v>
      </c>
    </row>
    <row r="180" s="13" customFormat="1">
      <c r="B180" s="263"/>
      <c r="C180" s="264"/>
      <c r="D180" s="246" t="s">
        <v>422</v>
      </c>
      <c r="E180" s="265" t="s">
        <v>21</v>
      </c>
      <c r="F180" s="266" t="s">
        <v>439</v>
      </c>
      <c r="G180" s="264"/>
      <c r="H180" s="267">
        <v>28.559999999999999</v>
      </c>
      <c r="I180" s="268"/>
      <c r="J180" s="264"/>
      <c r="K180" s="264"/>
      <c r="L180" s="269"/>
      <c r="M180" s="270"/>
      <c r="N180" s="271"/>
      <c r="O180" s="271"/>
      <c r="P180" s="271"/>
      <c r="Q180" s="271"/>
      <c r="R180" s="271"/>
      <c r="S180" s="271"/>
      <c r="T180" s="272"/>
      <c r="AT180" s="273" t="s">
        <v>422</v>
      </c>
      <c r="AU180" s="273" t="s">
        <v>82</v>
      </c>
      <c r="AV180" s="13" t="s">
        <v>232</v>
      </c>
      <c r="AW180" s="13" t="s">
        <v>35</v>
      </c>
      <c r="AX180" s="13" t="s">
        <v>80</v>
      </c>
      <c r="AY180" s="273" t="s">
        <v>215</v>
      </c>
    </row>
    <row r="181" s="1" customFormat="1" ht="16.5" customHeight="1">
      <c r="B181" s="47"/>
      <c r="C181" s="274" t="s">
        <v>326</v>
      </c>
      <c r="D181" s="274" t="s">
        <v>470</v>
      </c>
      <c r="E181" s="275" t="s">
        <v>1356</v>
      </c>
      <c r="F181" s="276" t="s">
        <v>1357</v>
      </c>
      <c r="G181" s="277" t="s">
        <v>473</v>
      </c>
      <c r="H181" s="278">
        <v>25.283999999999999</v>
      </c>
      <c r="I181" s="279"/>
      <c r="J181" s="280">
        <f>ROUND(I181*H181,2)</f>
        <v>0</v>
      </c>
      <c r="K181" s="276" t="s">
        <v>222</v>
      </c>
      <c r="L181" s="281"/>
      <c r="M181" s="282" t="s">
        <v>21</v>
      </c>
      <c r="N181" s="283" t="s">
        <v>43</v>
      </c>
      <c r="O181" s="48"/>
      <c r="P181" s="243">
        <f>O181*H181</f>
        <v>0</v>
      </c>
      <c r="Q181" s="243">
        <v>1</v>
      </c>
      <c r="R181" s="243">
        <f>Q181*H181</f>
        <v>25.283999999999999</v>
      </c>
      <c r="S181" s="243">
        <v>0</v>
      </c>
      <c r="T181" s="244">
        <f>S181*H181</f>
        <v>0</v>
      </c>
      <c r="AR181" s="25" t="s">
        <v>405</v>
      </c>
      <c r="AT181" s="25" t="s">
        <v>470</v>
      </c>
      <c r="AU181" s="25" t="s">
        <v>82</v>
      </c>
      <c r="AY181" s="25" t="s">
        <v>215</v>
      </c>
      <c r="BE181" s="245">
        <f>IF(N181="základní",J181,0)</f>
        <v>0</v>
      </c>
      <c r="BF181" s="245">
        <f>IF(N181="snížená",J181,0)</f>
        <v>0</v>
      </c>
      <c r="BG181" s="245">
        <f>IF(N181="zákl. přenesená",J181,0)</f>
        <v>0</v>
      </c>
      <c r="BH181" s="245">
        <f>IF(N181="sníž. přenesená",J181,0)</f>
        <v>0</v>
      </c>
      <c r="BI181" s="245">
        <f>IF(N181="nulová",J181,0)</f>
        <v>0</v>
      </c>
      <c r="BJ181" s="25" t="s">
        <v>80</v>
      </c>
      <c r="BK181" s="245">
        <f>ROUND(I181*H181,2)</f>
        <v>0</v>
      </c>
      <c r="BL181" s="25" t="s">
        <v>232</v>
      </c>
      <c r="BM181" s="25" t="s">
        <v>1358</v>
      </c>
    </row>
    <row r="182" s="1" customFormat="1">
      <c r="B182" s="47"/>
      <c r="C182" s="75"/>
      <c r="D182" s="246" t="s">
        <v>225</v>
      </c>
      <c r="E182" s="75"/>
      <c r="F182" s="247" t="s">
        <v>1359</v>
      </c>
      <c r="G182" s="75"/>
      <c r="H182" s="75"/>
      <c r="I182" s="204"/>
      <c r="J182" s="75"/>
      <c r="K182" s="75"/>
      <c r="L182" s="73"/>
      <c r="M182" s="248"/>
      <c r="N182" s="48"/>
      <c r="O182" s="48"/>
      <c r="P182" s="48"/>
      <c r="Q182" s="48"/>
      <c r="R182" s="48"/>
      <c r="S182" s="48"/>
      <c r="T182" s="96"/>
      <c r="AT182" s="25" t="s">
        <v>225</v>
      </c>
      <c r="AU182" s="25" t="s">
        <v>82</v>
      </c>
    </row>
    <row r="183" s="12" customFormat="1">
      <c r="B183" s="252"/>
      <c r="C183" s="253"/>
      <c r="D183" s="246" t="s">
        <v>422</v>
      </c>
      <c r="E183" s="254" t="s">
        <v>21</v>
      </c>
      <c r="F183" s="255" t="s">
        <v>1360</v>
      </c>
      <c r="G183" s="253"/>
      <c r="H183" s="256">
        <v>25.283999999999999</v>
      </c>
      <c r="I183" s="257"/>
      <c r="J183" s="253"/>
      <c r="K183" s="253"/>
      <c r="L183" s="258"/>
      <c r="M183" s="259"/>
      <c r="N183" s="260"/>
      <c r="O183" s="260"/>
      <c r="P183" s="260"/>
      <c r="Q183" s="260"/>
      <c r="R183" s="260"/>
      <c r="S183" s="260"/>
      <c r="T183" s="261"/>
      <c r="AT183" s="262" t="s">
        <v>422</v>
      </c>
      <c r="AU183" s="262" t="s">
        <v>82</v>
      </c>
      <c r="AV183" s="12" t="s">
        <v>82</v>
      </c>
      <c r="AW183" s="12" t="s">
        <v>35</v>
      </c>
      <c r="AX183" s="12" t="s">
        <v>80</v>
      </c>
      <c r="AY183" s="262" t="s">
        <v>215</v>
      </c>
    </row>
    <row r="184" s="1" customFormat="1" ht="16.5" customHeight="1">
      <c r="B184" s="47"/>
      <c r="C184" s="234" t="s">
        <v>331</v>
      </c>
      <c r="D184" s="234" t="s">
        <v>218</v>
      </c>
      <c r="E184" s="235" t="s">
        <v>1361</v>
      </c>
      <c r="F184" s="236" t="s">
        <v>1362</v>
      </c>
      <c r="G184" s="237" t="s">
        <v>381</v>
      </c>
      <c r="H184" s="238">
        <v>215.5</v>
      </c>
      <c r="I184" s="239"/>
      <c r="J184" s="240">
        <f>ROUND(I184*H184,2)</f>
        <v>0</v>
      </c>
      <c r="K184" s="236" t="s">
        <v>222</v>
      </c>
      <c r="L184" s="73"/>
      <c r="M184" s="241" t="s">
        <v>21</v>
      </c>
      <c r="N184" s="242" t="s">
        <v>43</v>
      </c>
      <c r="O184" s="48"/>
      <c r="P184" s="243">
        <f>O184*H184</f>
        <v>0</v>
      </c>
      <c r="Q184" s="243">
        <v>0</v>
      </c>
      <c r="R184" s="243">
        <f>Q184*H184</f>
        <v>0</v>
      </c>
      <c r="S184" s="243">
        <v>0</v>
      </c>
      <c r="T184" s="244">
        <f>S184*H184</f>
        <v>0</v>
      </c>
      <c r="AR184" s="25" t="s">
        <v>232</v>
      </c>
      <c r="AT184" s="25" t="s">
        <v>218</v>
      </c>
      <c r="AU184" s="25" t="s">
        <v>82</v>
      </c>
      <c r="AY184" s="25" t="s">
        <v>215</v>
      </c>
      <c r="BE184" s="245">
        <f>IF(N184="základní",J184,0)</f>
        <v>0</v>
      </c>
      <c r="BF184" s="245">
        <f>IF(N184="snížená",J184,0)</f>
        <v>0</v>
      </c>
      <c r="BG184" s="245">
        <f>IF(N184="zákl. přenesená",J184,0)</f>
        <v>0</v>
      </c>
      <c r="BH184" s="245">
        <f>IF(N184="sníž. přenesená",J184,0)</f>
        <v>0</v>
      </c>
      <c r="BI184" s="245">
        <f>IF(N184="nulová",J184,0)</f>
        <v>0</v>
      </c>
      <c r="BJ184" s="25" t="s">
        <v>80</v>
      </c>
      <c r="BK184" s="245">
        <f>ROUND(I184*H184,2)</f>
        <v>0</v>
      </c>
      <c r="BL184" s="25" t="s">
        <v>232</v>
      </c>
      <c r="BM184" s="25" t="s">
        <v>1363</v>
      </c>
    </row>
    <row r="185" s="1" customFormat="1">
      <c r="B185" s="47"/>
      <c r="C185" s="75"/>
      <c r="D185" s="246" t="s">
        <v>225</v>
      </c>
      <c r="E185" s="75"/>
      <c r="F185" s="247" t="s">
        <v>1364</v>
      </c>
      <c r="G185" s="75"/>
      <c r="H185" s="75"/>
      <c r="I185" s="204"/>
      <c r="J185" s="75"/>
      <c r="K185" s="75"/>
      <c r="L185" s="73"/>
      <c r="M185" s="248"/>
      <c r="N185" s="48"/>
      <c r="O185" s="48"/>
      <c r="P185" s="48"/>
      <c r="Q185" s="48"/>
      <c r="R185" s="48"/>
      <c r="S185" s="48"/>
      <c r="T185" s="96"/>
      <c r="AT185" s="25" t="s">
        <v>225</v>
      </c>
      <c r="AU185" s="25" t="s">
        <v>82</v>
      </c>
    </row>
    <row r="186" s="12" customFormat="1">
      <c r="B186" s="252"/>
      <c r="C186" s="253"/>
      <c r="D186" s="246" t="s">
        <v>422</v>
      </c>
      <c r="E186" s="254" t="s">
        <v>21</v>
      </c>
      <c r="F186" s="255" t="s">
        <v>1365</v>
      </c>
      <c r="G186" s="253"/>
      <c r="H186" s="256">
        <v>66</v>
      </c>
      <c r="I186" s="257"/>
      <c r="J186" s="253"/>
      <c r="K186" s="253"/>
      <c r="L186" s="258"/>
      <c r="M186" s="259"/>
      <c r="N186" s="260"/>
      <c r="O186" s="260"/>
      <c r="P186" s="260"/>
      <c r="Q186" s="260"/>
      <c r="R186" s="260"/>
      <c r="S186" s="260"/>
      <c r="T186" s="261"/>
      <c r="AT186" s="262" t="s">
        <v>422</v>
      </c>
      <c r="AU186" s="262" t="s">
        <v>82</v>
      </c>
      <c r="AV186" s="12" t="s">
        <v>82</v>
      </c>
      <c r="AW186" s="12" t="s">
        <v>35</v>
      </c>
      <c r="AX186" s="12" t="s">
        <v>72</v>
      </c>
      <c r="AY186" s="262" t="s">
        <v>215</v>
      </c>
    </row>
    <row r="187" s="12" customFormat="1">
      <c r="B187" s="252"/>
      <c r="C187" s="253"/>
      <c r="D187" s="246" t="s">
        <v>422</v>
      </c>
      <c r="E187" s="254" t="s">
        <v>21</v>
      </c>
      <c r="F187" s="255" t="s">
        <v>1366</v>
      </c>
      <c r="G187" s="253"/>
      <c r="H187" s="256">
        <v>149.5</v>
      </c>
      <c r="I187" s="257"/>
      <c r="J187" s="253"/>
      <c r="K187" s="253"/>
      <c r="L187" s="258"/>
      <c r="M187" s="259"/>
      <c r="N187" s="260"/>
      <c r="O187" s="260"/>
      <c r="P187" s="260"/>
      <c r="Q187" s="260"/>
      <c r="R187" s="260"/>
      <c r="S187" s="260"/>
      <c r="T187" s="261"/>
      <c r="AT187" s="262" t="s">
        <v>422</v>
      </c>
      <c r="AU187" s="262" t="s">
        <v>82</v>
      </c>
      <c r="AV187" s="12" t="s">
        <v>82</v>
      </c>
      <c r="AW187" s="12" t="s">
        <v>35</v>
      </c>
      <c r="AX187" s="12" t="s">
        <v>72</v>
      </c>
      <c r="AY187" s="262" t="s">
        <v>215</v>
      </c>
    </row>
    <row r="188" s="13" customFormat="1">
      <c r="B188" s="263"/>
      <c r="C188" s="264"/>
      <c r="D188" s="246" t="s">
        <v>422</v>
      </c>
      <c r="E188" s="265" t="s">
        <v>21</v>
      </c>
      <c r="F188" s="266" t="s">
        <v>439</v>
      </c>
      <c r="G188" s="264"/>
      <c r="H188" s="267">
        <v>215.5</v>
      </c>
      <c r="I188" s="268"/>
      <c r="J188" s="264"/>
      <c r="K188" s="264"/>
      <c r="L188" s="269"/>
      <c r="M188" s="270"/>
      <c r="N188" s="271"/>
      <c r="O188" s="271"/>
      <c r="P188" s="271"/>
      <c r="Q188" s="271"/>
      <c r="R188" s="271"/>
      <c r="S188" s="271"/>
      <c r="T188" s="272"/>
      <c r="AT188" s="273" t="s">
        <v>422</v>
      </c>
      <c r="AU188" s="273" t="s">
        <v>82</v>
      </c>
      <c r="AV188" s="13" t="s">
        <v>232</v>
      </c>
      <c r="AW188" s="13" t="s">
        <v>35</v>
      </c>
      <c r="AX188" s="13" t="s">
        <v>80</v>
      </c>
      <c r="AY188" s="273" t="s">
        <v>215</v>
      </c>
    </row>
    <row r="189" s="1" customFormat="1" ht="16.5" customHeight="1">
      <c r="B189" s="47"/>
      <c r="C189" s="274" t="s">
        <v>499</v>
      </c>
      <c r="D189" s="274" t="s">
        <v>470</v>
      </c>
      <c r="E189" s="275" t="s">
        <v>1367</v>
      </c>
      <c r="F189" s="276" t="s">
        <v>1368</v>
      </c>
      <c r="G189" s="277" t="s">
        <v>473</v>
      </c>
      <c r="H189" s="278">
        <v>452.55000000000001</v>
      </c>
      <c r="I189" s="279"/>
      <c r="J189" s="280">
        <f>ROUND(I189*H189,2)</f>
        <v>0</v>
      </c>
      <c r="K189" s="276" t="s">
        <v>222</v>
      </c>
      <c r="L189" s="281"/>
      <c r="M189" s="282" t="s">
        <v>21</v>
      </c>
      <c r="N189" s="283" t="s">
        <v>43</v>
      </c>
      <c r="O189" s="48"/>
      <c r="P189" s="243">
        <f>O189*H189</f>
        <v>0</v>
      </c>
      <c r="Q189" s="243">
        <v>1</v>
      </c>
      <c r="R189" s="243">
        <f>Q189*H189</f>
        <v>452.55000000000001</v>
      </c>
      <c r="S189" s="243">
        <v>0</v>
      </c>
      <c r="T189" s="244">
        <f>S189*H189</f>
        <v>0</v>
      </c>
      <c r="AR189" s="25" t="s">
        <v>405</v>
      </c>
      <c r="AT189" s="25" t="s">
        <v>470</v>
      </c>
      <c r="AU189" s="25" t="s">
        <v>82</v>
      </c>
      <c r="AY189" s="25" t="s">
        <v>215</v>
      </c>
      <c r="BE189" s="245">
        <f>IF(N189="základní",J189,0)</f>
        <v>0</v>
      </c>
      <c r="BF189" s="245">
        <f>IF(N189="snížená",J189,0)</f>
        <v>0</v>
      </c>
      <c r="BG189" s="245">
        <f>IF(N189="zákl. přenesená",J189,0)</f>
        <v>0</v>
      </c>
      <c r="BH189" s="245">
        <f>IF(N189="sníž. přenesená",J189,0)</f>
        <v>0</v>
      </c>
      <c r="BI189" s="245">
        <f>IF(N189="nulová",J189,0)</f>
        <v>0</v>
      </c>
      <c r="BJ189" s="25" t="s">
        <v>80</v>
      </c>
      <c r="BK189" s="245">
        <f>ROUND(I189*H189,2)</f>
        <v>0</v>
      </c>
      <c r="BL189" s="25" t="s">
        <v>232</v>
      </c>
      <c r="BM189" s="25" t="s">
        <v>1369</v>
      </c>
    </row>
    <row r="190" s="1" customFormat="1">
      <c r="B190" s="47"/>
      <c r="C190" s="75"/>
      <c r="D190" s="246" t="s">
        <v>225</v>
      </c>
      <c r="E190" s="75"/>
      <c r="F190" s="247" t="s">
        <v>1370</v>
      </c>
      <c r="G190" s="75"/>
      <c r="H190" s="75"/>
      <c r="I190" s="204"/>
      <c r="J190" s="75"/>
      <c r="K190" s="75"/>
      <c r="L190" s="73"/>
      <c r="M190" s="248"/>
      <c r="N190" s="48"/>
      <c r="O190" s="48"/>
      <c r="P190" s="48"/>
      <c r="Q190" s="48"/>
      <c r="R190" s="48"/>
      <c r="S190" s="48"/>
      <c r="T190" s="96"/>
      <c r="AT190" s="25" t="s">
        <v>225</v>
      </c>
      <c r="AU190" s="25" t="s">
        <v>82</v>
      </c>
    </row>
    <row r="191" s="12" customFormat="1">
      <c r="B191" s="252"/>
      <c r="C191" s="253"/>
      <c r="D191" s="246" t="s">
        <v>422</v>
      </c>
      <c r="E191" s="254" t="s">
        <v>21</v>
      </c>
      <c r="F191" s="255" t="s">
        <v>1371</v>
      </c>
      <c r="G191" s="253"/>
      <c r="H191" s="256">
        <v>452.55000000000001</v>
      </c>
      <c r="I191" s="257"/>
      <c r="J191" s="253"/>
      <c r="K191" s="253"/>
      <c r="L191" s="258"/>
      <c r="M191" s="259"/>
      <c r="N191" s="260"/>
      <c r="O191" s="260"/>
      <c r="P191" s="260"/>
      <c r="Q191" s="260"/>
      <c r="R191" s="260"/>
      <c r="S191" s="260"/>
      <c r="T191" s="261"/>
      <c r="AT191" s="262" t="s">
        <v>422</v>
      </c>
      <c r="AU191" s="262" t="s">
        <v>82</v>
      </c>
      <c r="AV191" s="12" t="s">
        <v>82</v>
      </c>
      <c r="AW191" s="12" t="s">
        <v>35</v>
      </c>
      <c r="AX191" s="12" t="s">
        <v>80</v>
      </c>
      <c r="AY191" s="262" t="s">
        <v>215</v>
      </c>
    </row>
    <row r="192" s="1" customFormat="1" ht="16.5" customHeight="1">
      <c r="B192" s="47"/>
      <c r="C192" s="234" t="s">
        <v>503</v>
      </c>
      <c r="D192" s="234" t="s">
        <v>218</v>
      </c>
      <c r="E192" s="235" t="s">
        <v>998</v>
      </c>
      <c r="F192" s="236" t="s">
        <v>999</v>
      </c>
      <c r="G192" s="237" t="s">
        <v>376</v>
      </c>
      <c r="H192" s="238">
        <v>11499.5</v>
      </c>
      <c r="I192" s="239"/>
      <c r="J192" s="240">
        <f>ROUND(I192*H192,2)</f>
        <v>0</v>
      </c>
      <c r="K192" s="236" t="s">
        <v>222</v>
      </c>
      <c r="L192" s="73"/>
      <c r="M192" s="241" t="s">
        <v>21</v>
      </c>
      <c r="N192" s="242" t="s">
        <v>43</v>
      </c>
      <c r="O192" s="48"/>
      <c r="P192" s="243">
        <f>O192*H192</f>
        <v>0</v>
      </c>
      <c r="Q192" s="243">
        <v>0</v>
      </c>
      <c r="R192" s="243">
        <f>Q192*H192</f>
        <v>0</v>
      </c>
      <c r="S192" s="243">
        <v>0</v>
      </c>
      <c r="T192" s="244">
        <f>S192*H192</f>
        <v>0</v>
      </c>
      <c r="AR192" s="25" t="s">
        <v>232</v>
      </c>
      <c r="AT192" s="25" t="s">
        <v>218</v>
      </c>
      <c r="AU192" s="25" t="s">
        <v>82</v>
      </c>
      <c r="AY192" s="25" t="s">
        <v>215</v>
      </c>
      <c r="BE192" s="245">
        <f>IF(N192="základní",J192,0)</f>
        <v>0</v>
      </c>
      <c r="BF192" s="245">
        <f>IF(N192="snížená",J192,0)</f>
        <v>0</v>
      </c>
      <c r="BG192" s="245">
        <f>IF(N192="zákl. přenesená",J192,0)</f>
        <v>0</v>
      </c>
      <c r="BH192" s="245">
        <f>IF(N192="sníž. přenesená",J192,0)</f>
        <v>0</v>
      </c>
      <c r="BI192" s="245">
        <f>IF(N192="nulová",J192,0)</f>
        <v>0</v>
      </c>
      <c r="BJ192" s="25" t="s">
        <v>80</v>
      </c>
      <c r="BK192" s="245">
        <f>ROUND(I192*H192,2)</f>
        <v>0</v>
      </c>
      <c r="BL192" s="25" t="s">
        <v>232</v>
      </c>
      <c r="BM192" s="25" t="s">
        <v>1372</v>
      </c>
    </row>
    <row r="193" s="1" customFormat="1">
      <c r="B193" s="47"/>
      <c r="C193" s="75"/>
      <c r="D193" s="246" t="s">
        <v>225</v>
      </c>
      <c r="E193" s="75"/>
      <c r="F193" s="247" t="s">
        <v>1373</v>
      </c>
      <c r="G193" s="75"/>
      <c r="H193" s="75"/>
      <c r="I193" s="204"/>
      <c r="J193" s="75"/>
      <c r="K193" s="75"/>
      <c r="L193" s="73"/>
      <c r="M193" s="248"/>
      <c r="N193" s="48"/>
      <c r="O193" s="48"/>
      <c r="P193" s="48"/>
      <c r="Q193" s="48"/>
      <c r="R193" s="48"/>
      <c r="S193" s="48"/>
      <c r="T193" s="96"/>
      <c r="AT193" s="25" t="s">
        <v>225</v>
      </c>
      <c r="AU193" s="25" t="s">
        <v>82</v>
      </c>
    </row>
    <row r="194" s="1" customFormat="1" ht="16.5" customHeight="1">
      <c r="B194" s="47"/>
      <c r="C194" s="234" t="s">
        <v>338</v>
      </c>
      <c r="D194" s="234" t="s">
        <v>218</v>
      </c>
      <c r="E194" s="235" t="s">
        <v>1374</v>
      </c>
      <c r="F194" s="236" t="s">
        <v>1375</v>
      </c>
      <c r="G194" s="237" t="s">
        <v>298</v>
      </c>
      <c r="H194" s="238">
        <v>4</v>
      </c>
      <c r="I194" s="239"/>
      <c r="J194" s="240">
        <f>ROUND(I194*H194,2)</f>
        <v>0</v>
      </c>
      <c r="K194" s="236" t="s">
        <v>21</v>
      </c>
      <c r="L194" s="73"/>
      <c r="M194" s="241" t="s">
        <v>21</v>
      </c>
      <c r="N194" s="242" t="s">
        <v>43</v>
      </c>
      <c r="O194" s="48"/>
      <c r="P194" s="243">
        <f>O194*H194</f>
        <v>0</v>
      </c>
      <c r="Q194" s="243">
        <v>0.90388000000000002</v>
      </c>
      <c r="R194" s="243">
        <f>Q194*H194</f>
        <v>3.6155200000000001</v>
      </c>
      <c r="S194" s="243">
        <v>0</v>
      </c>
      <c r="T194" s="244">
        <f>S194*H194</f>
        <v>0</v>
      </c>
      <c r="AR194" s="25" t="s">
        <v>232</v>
      </c>
      <c r="AT194" s="25" t="s">
        <v>218</v>
      </c>
      <c r="AU194" s="25" t="s">
        <v>82</v>
      </c>
      <c r="AY194" s="25" t="s">
        <v>215</v>
      </c>
      <c r="BE194" s="245">
        <f>IF(N194="základní",J194,0)</f>
        <v>0</v>
      </c>
      <c r="BF194" s="245">
        <f>IF(N194="snížená",J194,0)</f>
        <v>0</v>
      </c>
      <c r="BG194" s="245">
        <f>IF(N194="zákl. přenesená",J194,0)</f>
        <v>0</v>
      </c>
      <c r="BH194" s="245">
        <f>IF(N194="sníž. přenesená",J194,0)</f>
        <v>0</v>
      </c>
      <c r="BI194" s="245">
        <f>IF(N194="nulová",J194,0)</f>
        <v>0</v>
      </c>
      <c r="BJ194" s="25" t="s">
        <v>80</v>
      </c>
      <c r="BK194" s="245">
        <f>ROUND(I194*H194,2)</f>
        <v>0</v>
      </c>
      <c r="BL194" s="25" t="s">
        <v>232</v>
      </c>
      <c r="BM194" s="25" t="s">
        <v>1376</v>
      </c>
    </row>
    <row r="195" s="1" customFormat="1">
      <c r="B195" s="47"/>
      <c r="C195" s="75"/>
      <c r="D195" s="246" t="s">
        <v>225</v>
      </c>
      <c r="E195" s="75"/>
      <c r="F195" s="247" t="s">
        <v>1377</v>
      </c>
      <c r="G195" s="75"/>
      <c r="H195" s="75"/>
      <c r="I195" s="204"/>
      <c r="J195" s="75"/>
      <c r="K195" s="75"/>
      <c r="L195" s="73"/>
      <c r="M195" s="248"/>
      <c r="N195" s="48"/>
      <c r="O195" s="48"/>
      <c r="P195" s="48"/>
      <c r="Q195" s="48"/>
      <c r="R195" s="48"/>
      <c r="S195" s="48"/>
      <c r="T195" s="96"/>
      <c r="AT195" s="25" t="s">
        <v>225</v>
      </c>
      <c r="AU195" s="25" t="s">
        <v>82</v>
      </c>
    </row>
    <row r="196" s="1" customFormat="1" ht="16.5" customHeight="1">
      <c r="B196" s="47"/>
      <c r="C196" s="234" t="s">
        <v>343</v>
      </c>
      <c r="D196" s="234" t="s">
        <v>218</v>
      </c>
      <c r="E196" s="235" t="s">
        <v>1378</v>
      </c>
      <c r="F196" s="236" t="s">
        <v>1379</v>
      </c>
      <c r="G196" s="237" t="s">
        <v>376</v>
      </c>
      <c r="H196" s="238">
        <v>27</v>
      </c>
      <c r="I196" s="239"/>
      <c r="J196" s="240">
        <f>ROUND(I196*H196,2)</f>
        <v>0</v>
      </c>
      <c r="K196" s="236" t="s">
        <v>222</v>
      </c>
      <c r="L196" s="73"/>
      <c r="M196" s="241" t="s">
        <v>21</v>
      </c>
      <c r="N196" s="242" t="s">
        <v>43</v>
      </c>
      <c r="O196" s="48"/>
      <c r="P196" s="243">
        <f>O196*H196</f>
        <v>0</v>
      </c>
      <c r="Q196" s="243">
        <v>0</v>
      </c>
      <c r="R196" s="243">
        <f>Q196*H196</f>
        <v>0</v>
      </c>
      <c r="S196" s="243">
        <v>0</v>
      </c>
      <c r="T196" s="244">
        <f>S196*H196</f>
        <v>0</v>
      </c>
      <c r="AR196" s="25" t="s">
        <v>232</v>
      </c>
      <c r="AT196" s="25" t="s">
        <v>218</v>
      </c>
      <c r="AU196" s="25" t="s">
        <v>82</v>
      </c>
      <c r="AY196" s="25" t="s">
        <v>215</v>
      </c>
      <c r="BE196" s="245">
        <f>IF(N196="základní",J196,0)</f>
        <v>0</v>
      </c>
      <c r="BF196" s="245">
        <f>IF(N196="snížená",J196,0)</f>
        <v>0</v>
      </c>
      <c r="BG196" s="245">
        <f>IF(N196="zákl. přenesená",J196,0)</f>
        <v>0</v>
      </c>
      <c r="BH196" s="245">
        <f>IF(N196="sníž. přenesená",J196,0)</f>
        <v>0</v>
      </c>
      <c r="BI196" s="245">
        <f>IF(N196="nulová",J196,0)</f>
        <v>0</v>
      </c>
      <c r="BJ196" s="25" t="s">
        <v>80</v>
      </c>
      <c r="BK196" s="245">
        <f>ROUND(I196*H196,2)</f>
        <v>0</v>
      </c>
      <c r="BL196" s="25" t="s">
        <v>232</v>
      </c>
      <c r="BM196" s="25" t="s">
        <v>1380</v>
      </c>
    </row>
    <row r="197" s="1" customFormat="1">
      <c r="B197" s="47"/>
      <c r="C197" s="75"/>
      <c r="D197" s="246" t="s">
        <v>225</v>
      </c>
      <c r="E197" s="75"/>
      <c r="F197" s="247" t="s">
        <v>1381</v>
      </c>
      <c r="G197" s="75"/>
      <c r="H197" s="75"/>
      <c r="I197" s="204"/>
      <c r="J197" s="75"/>
      <c r="K197" s="75"/>
      <c r="L197" s="73"/>
      <c r="M197" s="248"/>
      <c r="N197" s="48"/>
      <c r="O197" s="48"/>
      <c r="P197" s="48"/>
      <c r="Q197" s="48"/>
      <c r="R197" s="48"/>
      <c r="S197" s="48"/>
      <c r="T197" s="96"/>
      <c r="AT197" s="25" t="s">
        <v>225</v>
      </c>
      <c r="AU197" s="25" t="s">
        <v>82</v>
      </c>
    </row>
    <row r="198" s="12" customFormat="1">
      <c r="B198" s="252"/>
      <c r="C198" s="253"/>
      <c r="D198" s="246" t="s">
        <v>422</v>
      </c>
      <c r="E198" s="254" t="s">
        <v>21</v>
      </c>
      <c r="F198" s="255" t="s">
        <v>1382</v>
      </c>
      <c r="G198" s="253"/>
      <c r="H198" s="256">
        <v>27</v>
      </c>
      <c r="I198" s="257"/>
      <c r="J198" s="253"/>
      <c r="K198" s="253"/>
      <c r="L198" s="258"/>
      <c r="M198" s="259"/>
      <c r="N198" s="260"/>
      <c r="O198" s="260"/>
      <c r="P198" s="260"/>
      <c r="Q198" s="260"/>
      <c r="R198" s="260"/>
      <c r="S198" s="260"/>
      <c r="T198" s="261"/>
      <c r="AT198" s="262" t="s">
        <v>422</v>
      </c>
      <c r="AU198" s="262" t="s">
        <v>82</v>
      </c>
      <c r="AV198" s="12" t="s">
        <v>82</v>
      </c>
      <c r="AW198" s="12" t="s">
        <v>35</v>
      </c>
      <c r="AX198" s="12" t="s">
        <v>80</v>
      </c>
      <c r="AY198" s="262" t="s">
        <v>215</v>
      </c>
    </row>
    <row r="199" s="1" customFormat="1" ht="16.5" customHeight="1">
      <c r="B199" s="47"/>
      <c r="C199" s="274" t="s">
        <v>348</v>
      </c>
      <c r="D199" s="274" t="s">
        <v>470</v>
      </c>
      <c r="E199" s="275" t="s">
        <v>1383</v>
      </c>
      <c r="F199" s="276" t="s">
        <v>1384</v>
      </c>
      <c r="G199" s="277" t="s">
        <v>381</v>
      </c>
      <c r="H199" s="278">
        <v>4.1310000000000002</v>
      </c>
      <c r="I199" s="279"/>
      <c r="J199" s="280">
        <f>ROUND(I199*H199,2)</f>
        <v>0</v>
      </c>
      <c r="K199" s="276" t="s">
        <v>222</v>
      </c>
      <c r="L199" s="281"/>
      <c r="M199" s="282" t="s">
        <v>21</v>
      </c>
      <c r="N199" s="283" t="s">
        <v>43</v>
      </c>
      <c r="O199" s="48"/>
      <c r="P199" s="243">
        <f>O199*H199</f>
        <v>0</v>
      </c>
      <c r="Q199" s="243">
        <v>0.20000000000000001</v>
      </c>
      <c r="R199" s="243">
        <f>Q199*H199</f>
        <v>0.82620000000000005</v>
      </c>
      <c r="S199" s="243">
        <v>0</v>
      </c>
      <c r="T199" s="244">
        <f>S199*H199</f>
        <v>0</v>
      </c>
      <c r="AR199" s="25" t="s">
        <v>405</v>
      </c>
      <c r="AT199" s="25" t="s">
        <v>470</v>
      </c>
      <c r="AU199" s="25" t="s">
        <v>82</v>
      </c>
      <c r="AY199" s="25" t="s">
        <v>215</v>
      </c>
      <c r="BE199" s="245">
        <f>IF(N199="základní",J199,0)</f>
        <v>0</v>
      </c>
      <c r="BF199" s="245">
        <f>IF(N199="snížená",J199,0)</f>
        <v>0</v>
      </c>
      <c r="BG199" s="245">
        <f>IF(N199="zákl. přenesená",J199,0)</f>
        <v>0</v>
      </c>
      <c r="BH199" s="245">
        <f>IF(N199="sníž. přenesená",J199,0)</f>
        <v>0</v>
      </c>
      <c r="BI199" s="245">
        <f>IF(N199="nulová",J199,0)</f>
        <v>0</v>
      </c>
      <c r="BJ199" s="25" t="s">
        <v>80</v>
      </c>
      <c r="BK199" s="245">
        <f>ROUND(I199*H199,2)</f>
        <v>0</v>
      </c>
      <c r="BL199" s="25" t="s">
        <v>232</v>
      </c>
      <c r="BM199" s="25" t="s">
        <v>1385</v>
      </c>
    </row>
    <row r="200" s="12" customFormat="1">
      <c r="B200" s="252"/>
      <c r="C200" s="253"/>
      <c r="D200" s="246" t="s">
        <v>422</v>
      </c>
      <c r="E200" s="253"/>
      <c r="F200" s="255" t="s">
        <v>1386</v>
      </c>
      <c r="G200" s="253"/>
      <c r="H200" s="256">
        <v>4.1310000000000002</v>
      </c>
      <c r="I200" s="257"/>
      <c r="J200" s="253"/>
      <c r="K200" s="253"/>
      <c r="L200" s="258"/>
      <c r="M200" s="259"/>
      <c r="N200" s="260"/>
      <c r="O200" s="260"/>
      <c r="P200" s="260"/>
      <c r="Q200" s="260"/>
      <c r="R200" s="260"/>
      <c r="S200" s="260"/>
      <c r="T200" s="261"/>
      <c r="AT200" s="262" t="s">
        <v>422</v>
      </c>
      <c r="AU200" s="262" t="s">
        <v>82</v>
      </c>
      <c r="AV200" s="12" t="s">
        <v>82</v>
      </c>
      <c r="AW200" s="12" t="s">
        <v>6</v>
      </c>
      <c r="AX200" s="12" t="s">
        <v>80</v>
      </c>
      <c r="AY200" s="262" t="s">
        <v>215</v>
      </c>
    </row>
    <row r="201" s="11" customFormat="1" ht="29.88" customHeight="1">
      <c r="B201" s="218"/>
      <c r="C201" s="219"/>
      <c r="D201" s="220" t="s">
        <v>71</v>
      </c>
      <c r="E201" s="232" t="s">
        <v>82</v>
      </c>
      <c r="F201" s="232" t="s">
        <v>547</v>
      </c>
      <c r="G201" s="219"/>
      <c r="H201" s="219"/>
      <c r="I201" s="222"/>
      <c r="J201" s="233">
        <f>BK201</f>
        <v>0</v>
      </c>
      <c r="K201" s="219"/>
      <c r="L201" s="224"/>
      <c r="M201" s="225"/>
      <c r="N201" s="226"/>
      <c r="O201" s="226"/>
      <c r="P201" s="227">
        <f>SUM(P202:P304)</f>
        <v>0</v>
      </c>
      <c r="Q201" s="226"/>
      <c r="R201" s="227">
        <f>SUM(R202:R304)</f>
        <v>248.82594709999995</v>
      </c>
      <c r="S201" s="226"/>
      <c r="T201" s="228">
        <f>SUM(T202:T304)</f>
        <v>0</v>
      </c>
      <c r="AR201" s="229" t="s">
        <v>80</v>
      </c>
      <c r="AT201" s="230" t="s">
        <v>71</v>
      </c>
      <c r="AU201" s="230" t="s">
        <v>80</v>
      </c>
      <c r="AY201" s="229" t="s">
        <v>215</v>
      </c>
      <c r="BK201" s="231">
        <f>SUM(BK202:BK304)</f>
        <v>0</v>
      </c>
    </row>
    <row r="202" s="1" customFormat="1" ht="16.5" customHeight="1">
      <c r="B202" s="47"/>
      <c r="C202" s="234" t="s">
        <v>353</v>
      </c>
      <c r="D202" s="234" t="s">
        <v>218</v>
      </c>
      <c r="E202" s="235" t="s">
        <v>1387</v>
      </c>
      <c r="F202" s="236" t="s">
        <v>1388</v>
      </c>
      <c r="G202" s="237" t="s">
        <v>381</v>
      </c>
      <c r="H202" s="238">
        <v>284.89999999999998</v>
      </c>
      <c r="I202" s="239"/>
      <c r="J202" s="240">
        <f>ROUND(I202*H202,2)</f>
        <v>0</v>
      </c>
      <c r="K202" s="236" t="s">
        <v>222</v>
      </c>
      <c r="L202" s="73"/>
      <c r="M202" s="241" t="s">
        <v>21</v>
      </c>
      <c r="N202" s="242" t="s">
        <v>43</v>
      </c>
      <c r="O202" s="48"/>
      <c r="P202" s="243">
        <f>O202*H202</f>
        <v>0</v>
      </c>
      <c r="Q202" s="243">
        <v>0</v>
      </c>
      <c r="R202" s="243">
        <f>Q202*H202</f>
        <v>0</v>
      </c>
      <c r="S202" s="243">
        <v>0</v>
      </c>
      <c r="T202" s="244">
        <f>S202*H202</f>
        <v>0</v>
      </c>
      <c r="AR202" s="25" t="s">
        <v>232</v>
      </c>
      <c r="AT202" s="25" t="s">
        <v>218</v>
      </c>
      <c r="AU202" s="25" t="s">
        <v>82</v>
      </c>
      <c r="AY202" s="25" t="s">
        <v>215</v>
      </c>
      <c r="BE202" s="245">
        <f>IF(N202="základní",J202,0)</f>
        <v>0</v>
      </c>
      <c r="BF202" s="245">
        <f>IF(N202="snížená",J202,0)</f>
        <v>0</v>
      </c>
      <c r="BG202" s="245">
        <f>IF(N202="zákl. přenesená",J202,0)</f>
        <v>0</v>
      </c>
      <c r="BH202" s="245">
        <f>IF(N202="sníž. přenesená",J202,0)</f>
        <v>0</v>
      </c>
      <c r="BI202" s="245">
        <f>IF(N202="nulová",J202,0)</f>
        <v>0</v>
      </c>
      <c r="BJ202" s="25" t="s">
        <v>80</v>
      </c>
      <c r="BK202" s="245">
        <f>ROUND(I202*H202,2)</f>
        <v>0</v>
      </c>
      <c r="BL202" s="25" t="s">
        <v>232</v>
      </c>
      <c r="BM202" s="25" t="s">
        <v>1389</v>
      </c>
    </row>
    <row r="203" s="1" customFormat="1">
      <c r="B203" s="47"/>
      <c r="C203" s="75"/>
      <c r="D203" s="246" t="s">
        <v>225</v>
      </c>
      <c r="E203" s="75"/>
      <c r="F203" s="247" t="s">
        <v>1390</v>
      </c>
      <c r="G203" s="75"/>
      <c r="H203" s="75"/>
      <c r="I203" s="204"/>
      <c r="J203" s="75"/>
      <c r="K203" s="75"/>
      <c r="L203" s="73"/>
      <c r="M203" s="248"/>
      <c r="N203" s="48"/>
      <c r="O203" s="48"/>
      <c r="P203" s="48"/>
      <c r="Q203" s="48"/>
      <c r="R203" s="48"/>
      <c r="S203" s="48"/>
      <c r="T203" s="96"/>
      <c r="AT203" s="25" t="s">
        <v>225</v>
      </c>
      <c r="AU203" s="25" t="s">
        <v>82</v>
      </c>
    </row>
    <row r="204" s="12" customFormat="1">
      <c r="B204" s="252"/>
      <c r="C204" s="253"/>
      <c r="D204" s="246" t="s">
        <v>422</v>
      </c>
      <c r="E204" s="254" t="s">
        <v>21</v>
      </c>
      <c r="F204" s="255" t="s">
        <v>1391</v>
      </c>
      <c r="G204" s="253"/>
      <c r="H204" s="256">
        <v>284.89999999999998</v>
      </c>
      <c r="I204" s="257"/>
      <c r="J204" s="253"/>
      <c r="K204" s="253"/>
      <c r="L204" s="258"/>
      <c r="M204" s="259"/>
      <c r="N204" s="260"/>
      <c r="O204" s="260"/>
      <c r="P204" s="260"/>
      <c r="Q204" s="260"/>
      <c r="R204" s="260"/>
      <c r="S204" s="260"/>
      <c r="T204" s="261"/>
      <c r="AT204" s="262" t="s">
        <v>422</v>
      </c>
      <c r="AU204" s="262" t="s">
        <v>82</v>
      </c>
      <c r="AV204" s="12" t="s">
        <v>82</v>
      </c>
      <c r="AW204" s="12" t="s">
        <v>35</v>
      </c>
      <c r="AX204" s="12" t="s">
        <v>80</v>
      </c>
      <c r="AY204" s="262" t="s">
        <v>215</v>
      </c>
    </row>
    <row r="205" s="1" customFormat="1" ht="25.5" customHeight="1">
      <c r="B205" s="47"/>
      <c r="C205" s="234" t="s">
        <v>358</v>
      </c>
      <c r="D205" s="234" t="s">
        <v>218</v>
      </c>
      <c r="E205" s="235" t="s">
        <v>1392</v>
      </c>
      <c r="F205" s="236" t="s">
        <v>1393</v>
      </c>
      <c r="G205" s="237" t="s">
        <v>376</v>
      </c>
      <c r="H205" s="238">
        <v>2035</v>
      </c>
      <c r="I205" s="239"/>
      <c r="J205" s="240">
        <f>ROUND(I205*H205,2)</f>
        <v>0</v>
      </c>
      <c r="K205" s="236" t="s">
        <v>222</v>
      </c>
      <c r="L205" s="73"/>
      <c r="M205" s="241" t="s">
        <v>21</v>
      </c>
      <c r="N205" s="242" t="s">
        <v>43</v>
      </c>
      <c r="O205" s="48"/>
      <c r="P205" s="243">
        <f>O205*H205</f>
        <v>0</v>
      </c>
      <c r="Q205" s="243">
        <v>0.00017000000000000001</v>
      </c>
      <c r="R205" s="243">
        <f>Q205*H205</f>
        <v>0.34595000000000004</v>
      </c>
      <c r="S205" s="243">
        <v>0</v>
      </c>
      <c r="T205" s="244">
        <f>S205*H205</f>
        <v>0</v>
      </c>
      <c r="AR205" s="25" t="s">
        <v>232</v>
      </c>
      <c r="AT205" s="25" t="s">
        <v>218</v>
      </c>
      <c r="AU205" s="25" t="s">
        <v>82</v>
      </c>
      <c r="AY205" s="25" t="s">
        <v>215</v>
      </c>
      <c r="BE205" s="245">
        <f>IF(N205="základní",J205,0)</f>
        <v>0</v>
      </c>
      <c r="BF205" s="245">
        <f>IF(N205="snížená",J205,0)</f>
        <v>0</v>
      </c>
      <c r="BG205" s="245">
        <f>IF(N205="zákl. přenesená",J205,0)</f>
        <v>0</v>
      </c>
      <c r="BH205" s="245">
        <f>IF(N205="sníž. přenesená",J205,0)</f>
        <v>0</v>
      </c>
      <c r="BI205" s="245">
        <f>IF(N205="nulová",J205,0)</f>
        <v>0</v>
      </c>
      <c r="BJ205" s="25" t="s">
        <v>80</v>
      </c>
      <c r="BK205" s="245">
        <f>ROUND(I205*H205,2)</f>
        <v>0</v>
      </c>
      <c r="BL205" s="25" t="s">
        <v>232</v>
      </c>
      <c r="BM205" s="25" t="s">
        <v>1394</v>
      </c>
    </row>
    <row r="206" s="1" customFormat="1">
      <c r="B206" s="47"/>
      <c r="C206" s="75"/>
      <c r="D206" s="246" t="s">
        <v>225</v>
      </c>
      <c r="E206" s="75"/>
      <c r="F206" s="247" t="s">
        <v>1373</v>
      </c>
      <c r="G206" s="75"/>
      <c r="H206" s="75"/>
      <c r="I206" s="204"/>
      <c r="J206" s="75"/>
      <c r="K206" s="75"/>
      <c r="L206" s="73"/>
      <c r="M206" s="248"/>
      <c r="N206" s="48"/>
      <c r="O206" s="48"/>
      <c r="P206" s="48"/>
      <c r="Q206" s="48"/>
      <c r="R206" s="48"/>
      <c r="S206" s="48"/>
      <c r="T206" s="96"/>
      <c r="AT206" s="25" t="s">
        <v>225</v>
      </c>
      <c r="AU206" s="25" t="s">
        <v>82</v>
      </c>
    </row>
    <row r="207" s="12" customFormat="1">
      <c r="B207" s="252"/>
      <c r="C207" s="253"/>
      <c r="D207" s="246" t="s">
        <v>422</v>
      </c>
      <c r="E207" s="254" t="s">
        <v>21</v>
      </c>
      <c r="F207" s="255" t="s">
        <v>1395</v>
      </c>
      <c r="G207" s="253"/>
      <c r="H207" s="256">
        <v>2035</v>
      </c>
      <c r="I207" s="257"/>
      <c r="J207" s="253"/>
      <c r="K207" s="253"/>
      <c r="L207" s="258"/>
      <c r="M207" s="259"/>
      <c r="N207" s="260"/>
      <c r="O207" s="260"/>
      <c r="P207" s="260"/>
      <c r="Q207" s="260"/>
      <c r="R207" s="260"/>
      <c r="S207" s="260"/>
      <c r="T207" s="261"/>
      <c r="AT207" s="262" t="s">
        <v>422</v>
      </c>
      <c r="AU207" s="262" t="s">
        <v>82</v>
      </c>
      <c r="AV207" s="12" t="s">
        <v>82</v>
      </c>
      <c r="AW207" s="12" t="s">
        <v>35</v>
      </c>
      <c r="AX207" s="12" t="s">
        <v>80</v>
      </c>
      <c r="AY207" s="262" t="s">
        <v>215</v>
      </c>
    </row>
    <row r="208" s="1" customFormat="1" ht="16.5" customHeight="1">
      <c r="B208" s="47"/>
      <c r="C208" s="274" t="s">
        <v>527</v>
      </c>
      <c r="D208" s="274" t="s">
        <v>470</v>
      </c>
      <c r="E208" s="275" t="s">
        <v>1396</v>
      </c>
      <c r="F208" s="276" t="s">
        <v>1397</v>
      </c>
      <c r="G208" s="277" t="s">
        <v>376</v>
      </c>
      <c r="H208" s="278">
        <v>2035</v>
      </c>
      <c r="I208" s="279"/>
      <c r="J208" s="280">
        <f>ROUND(I208*H208,2)</f>
        <v>0</v>
      </c>
      <c r="K208" s="276" t="s">
        <v>21</v>
      </c>
      <c r="L208" s="281"/>
      <c r="M208" s="282" t="s">
        <v>21</v>
      </c>
      <c r="N208" s="283" t="s">
        <v>43</v>
      </c>
      <c r="O208" s="48"/>
      <c r="P208" s="243">
        <f>O208*H208</f>
        <v>0</v>
      </c>
      <c r="Q208" s="243">
        <v>0.00050000000000000001</v>
      </c>
      <c r="R208" s="243">
        <f>Q208*H208</f>
        <v>1.0175000000000001</v>
      </c>
      <c r="S208" s="243">
        <v>0</v>
      </c>
      <c r="T208" s="244">
        <f>S208*H208</f>
        <v>0</v>
      </c>
      <c r="AR208" s="25" t="s">
        <v>405</v>
      </c>
      <c r="AT208" s="25" t="s">
        <v>470</v>
      </c>
      <c r="AU208" s="25" t="s">
        <v>82</v>
      </c>
      <c r="AY208" s="25" t="s">
        <v>215</v>
      </c>
      <c r="BE208" s="245">
        <f>IF(N208="základní",J208,0)</f>
        <v>0</v>
      </c>
      <c r="BF208" s="245">
        <f>IF(N208="snížená",J208,0)</f>
        <v>0</v>
      </c>
      <c r="BG208" s="245">
        <f>IF(N208="zákl. přenesená",J208,0)</f>
        <v>0</v>
      </c>
      <c r="BH208" s="245">
        <f>IF(N208="sníž. přenesená",J208,0)</f>
        <v>0</v>
      </c>
      <c r="BI208" s="245">
        <f>IF(N208="nulová",J208,0)</f>
        <v>0</v>
      </c>
      <c r="BJ208" s="25" t="s">
        <v>80</v>
      </c>
      <c r="BK208" s="245">
        <f>ROUND(I208*H208,2)</f>
        <v>0</v>
      </c>
      <c r="BL208" s="25" t="s">
        <v>232</v>
      </c>
      <c r="BM208" s="25" t="s">
        <v>1398</v>
      </c>
    </row>
    <row r="209" s="1" customFormat="1">
      <c r="B209" s="47"/>
      <c r="C209" s="75"/>
      <c r="D209" s="246" t="s">
        <v>225</v>
      </c>
      <c r="E209" s="75"/>
      <c r="F209" s="247" t="s">
        <v>1399</v>
      </c>
      <c r="G209" s="75"/>
      <c r="H209" s="75"/>
      <c r="I209" s="204"/>
      <c r="J209" s="75"/>
      <c r="K209" s="75"/>
      <c r="L209" s="73"/>
      <c r="M209" s="248"/>
      <c r="N209" s="48"/>
      <c r="O209" s="48"/>
      <c r="P209" s="48"/>
      <c r="Q209" s="48"/>
      <c r="R209" s="48"/>
      <c r="S209" s="48"/>
      <c r="T209" s="96"/>
      <c r="AT209" s="25" t="s">
        <v>225</v>
      </c>
      <c r="AU209" s="25" t="s">
        <v>82</v>
      </c>
    </row>
    <row r="210" s="1" customFormat="1" ht="16.5" customHeight="1">
      <c r="B210" s="47"/>
      <c r="C210" s="234" t="s">
        <v>532</v>
      </c>
      <c r="D210" s="234" t="s">
        <v>218</v>
      </c>
      <c r="E210" s="235" t="s">
        <v>1400</v>
      </c>
      <c r="F210" s="236" t="s">
        <v>1401</v>
      </c>
      <c r="G210" s="237" t="s">
        <v>381</v>
      </c>
      <c r="H210" s="238">
        <v>1.1950000000000001</v>
      </c>
      <c r="I210" s="239"/>
      <c r="J210" s="240">
        <f>ROUND(I210*H210,2)</f>
        <v>0</v>
      </c>
      <c r="K210" s="236" t="s">
        <v>222</v>
      </c>
      <c r="L210" s="73"/>
      <c r="M210" s="241" t="s">
        <v>21</v>
      </c>
      <c r="N210" s="242" t="s">
        <v>43</v>
      </c>
      <c r="O210" s="48"/>
      <c r="P210" s="243">
        <f>O210*H210</f>
        <v>0</v>
      </c>
      <c r="Q210" s="243">
        <v>0</v>
      </c>
      <c r="R210" s="243">
        <f>Q210*H210</f>
        <v>0</v>
      </c>
      <c r="S210" s="243">
        <v>0</v>
      </c>
      <c r="T210" s="244">
        <f>S210*H210</f>
        <v>0</v>
      </c>
      <c r="AR210" s="25" t="s">
        <v>232</v>
      </c>
      <c r="AT210" s="25" t="s">
        <v>218</v>
      </c>
      <c r="AU210" s="25" t="s">
        <v>82</v>
      </c>
      <c r="AY210" s="25" t="s">
        <v>215</v>
      </c>
      <c r="BE210" s="245">
        <f>IF(N210="základní",J210,0)</f>
        <v>0</v>
      </c>
      <c r="BF210" s="245">
        <f>IF(N210="snížená",J210,0)</f>
        <v>0</v>
      </c>
      <c r="BG210" s="245">
        <f>IF(N210="zákl. přenesená",J210,0)</f>
        <v>0</v>
      </c>
      <c r="BH210" s="245">
        <f>IF(N210="sníž. přenesená",J210,0)</f>
        <v>0</v>
      </c>
      <c r="BI210" s="245">
        <f>IF(N210="nulová",J210,0)</f>
        <v>0</v>
      </c>
      <c r="BJ210" s="25" t="s">
        <v>80</v>
      </c>
      <c r="BK210" s="245">
        <f>ROUND(I210*H210,2)</f>
        <v>0</v>
      </c>
      <c r="BL210" s="25" t="s">
        <v>232</v>
      </c>
      <c r="BM210" s="25" t="s">
        <v>1402</v>
      </c>
    </row>
    <row r="211" s="1" customFormat="1">
      <c r="B211" s="47"/>
      <c r="C211" s="75"/>
      <c r="D211" s="246" t="s">
        <v>225</v>
      </c>
      <c r="E211" s="75"/>
      <c r="F211" s="247" t="s">
        <v>1403</v>
      </c>
      <c r="G211" s="75"/>
      <c r="H211" s="75"/>
      <c r="I211" s="204"/>
      <c r="J211" s="75"/>
      <c r="K211" s="75"/>
      <c r="L211" s="73"/>
      <c r="M211" s="248"/>
      <c r="N211" s="48"/>
      <c r="O211" s="48"/>
      <c r="P211" s="48"/>
      <c r="Q211" s="48"/>
      <c r="R211" s="48"/>
      <c r="S211" s="48"/>
      <c r="T211" s="96"/>
      <c r="AT211" s="25" t="s">
        <v>225</v>
      </c>
      <c r="AU211" s="25" t="s">
        <v>82</v>
      </c>
    </row>
    <row r="212" s="12" customFormat="1">
      <c r="B212" s="252"/>
      <c r="C212" s="253"/>
      <c r="D212" s="246" t="s">
        <v>422</v>
      </c>
      <c r="E212" s="254" t="s">
        <v>21</v>
      </c>
      <c r="F212" s="255" t="s">
        <v>1404</v>
      </c>
      <c r="G212" s="253"/>
      <c r="H212" s="256">
        <v>1.1950000000000001</v>
      </c>
      <c r="I212" s="257"/>
      <c r="J212" s="253"/>
      <c r="K212" s="253"/>
      <c r="L212" s="258"/>
      <c r="M212" s="259"/>
      <c r="N212" s="260"/>
      <c r="O212" s="260"/>
      <c r="P212" s="260"/>
      <c r="Q212" s="260"/>
      <c r="R212" s="260"/>
      <c r="S212" s="260"/>
      <c r="T212" s="261"/>
      <c r="AT212" s="262" t="s">
        <v>422</v>
      </c>
      <c r="AU212" s="262" t="s">
        <v>82</v>
      </c>
      <c r="AV212" s="12" t="s">
        <v>82</v>
      </c>
      <c r="AW212" s="12" t="s">
        <v>35</v>
      </c>
      <c r="AX212" s="12" t="s">
        <v>80</v>
      </c>
      <c r="AY212" s="262" t="s">
        <v>215</v>
      </c>
    </row>
    <row r="213" s="1" customFormat="1" ht="25.5" customHeight="1">
      <c r="B213" s="47"/>
      <c r="C213" s="234" t="s">
        <v>537</v>
      </c>
      <c r="D213" s="234" t="s">
        <v>218</v>
      </c>
      <c r="E213" s="235" t="s">
        <v>1014</v>
      </c>
      <c r="F213" s="236" t="s">
        <v>1015</v>
      </c>
      <c r="G213" s="237" t="s">
        <v>452</v>
      </c>
      <c r="H213" s="238">
        <v>705</v>
      </c>
      <c r="I213" s="239"/>
      <c r="J213" s="240">
        <f>ROUND(I213*H213,2)</f>
        <v>0</v>
      </c>
      <c r="K213" s="236" t="s">
        <v>222</v>
      </c>
      <c r="L213" s="73"/>
      <c r="M213" s="241" t="s">
        <v>21</v>
      </c>
      <c r="N213" s="242" t="s">
        <v>43</v>
      </c>
      <c r="O213" s="48"/>
      <c r="P213" s="243">
        <f>O213*H213</f>
        <v>0</v>
      </c>
      <c r="Q213" s="243">
        <v>0.22656999999999999</v>
      </c>
      <c r="R213" s="243">
        <f>Q213*H213</f>
        <v>159.73185000000001</v>
      </c>
      <c r="S213" s="243">
        <v>0</v>
      </c>
      <c r="T213" s="244">
        <f>S213*H213</f>
        <v>0</v>
      </c>
      <c r="AR213" s="25" t="s">
        <v>232</v>
      </c>
      <c r="AT213" s="25" t="s">
        <v>218</v>
      </c>
      <c r="AU213" s="25" t="s">
        <v>82</v>
      </c>
      <c r="AY213" s="25" t="s">
        <v>215</v>
      </c>
      <c r="BE213" s="245">
        <f>IF(N213="základní",J213,0)</f>
        <v>0</v>
      </c>
      <c r="BF213" s="245">
        <f>IF(N213="snížená",J213,0)</f>
        <v>0</v>
      </c>
      <c r="BG213" s="245">
        <f>IF(N213="zákl. přenesená",J213,0)</f>
        <v>0</v>
      </c>
      <c r="BH213" s="245">
        <f>IF(N213="sníž. přenesená",J213,0)</f>
        <v>0</v>
      </c>
      <c r="BI213" s="245">
        <f>IF(N213="nulová",J213,0)</f>
        <v>0</v>
      </c>
      <c r="BJ213" s="25" t="s">
        <v>80</v>
      </c>
      <c r="BK213" s="245">
        <f>ROUND(I213*H213,2)</f>
        <v>0</v>
      </c>
      <c r="BL213" s="25" t="s">
        <v>232</v>
      </c>
      <c r="BM213" s="25" t="s">
        <v>1405</v>
      </c>
    </row>
    <row r="214" s="1" customFormat="1">
      <c r="B214" s="47"/>
      <c r="C214" s="75"/>
      <c r="D214" s="246" t="s">
        <v>225</v>
      </c>
      <c r="E214" s="75"/>
      <c r="F214" s="247" t="s">
        <v>1406</v>
      </c>
      <c r="G214" s="75"/>
      <c r="H214" s="75"/>
      <c r="I214" s="204"/>
      <c r="J214" s="75"/>
      <c r="K214" s="75"/>
      <c r="L214" s="73"/>
      <c r="M214" s="248"/>
      <c r="N214" s="48"/>
      <c r="O214" s="48"/>
      <c r="P214" s="48"/>
      <c r="Q214" s="48"/>
      <c r="R214" s="48"/>
      <c r="S214" s="48"/>
      <c r="T214" s="96"/>
      <c r="AT214" s="25" t="s">
        <v>225</v>
      </c>
      <c r="AU214" s="25" t="s">
        <v>82</v>
      </c>
    </row>
    <row r="215" s="1" customFormat="1" ht="25.5" customHeight="1">
      <c r="B215" s="47"/>
      <c r="C215" s="234" t="s">
        <v>542</v>
      </c>
      <c r="D215" s="234" t="s">
        <v>218</v>
      </c>
      <c r="E215" s="235" t="s">
        <v>1407</v>
      </c>
      <c r="F215" s="236" t="s">
        <v>1408</v>
      </c>
      <c r="G215" s="237" t="s">
        <v>452</v>
      </c>
      <c r="H215" s="238">
        <v>109</v>
      </c>
      <c r="I215" s="239"/>
      <c r="J215" s="240">
        <f>ROUND(I215*H215,2)</f>
        <v>0</v>
      </c>
      <c r="K215" s="236" t="s">
        <v>222</v>
      </c>
      <c r="L215" s="73"/>
      <c r="M215" s="241" t="s">
        <v>21</v>
      </c>
      <c r="N215" s="242" t="s">
        <v>43</v>
      </c>
      <c r="O215" s="48"/>
      <c r="P215" s="243">
        <f>O215*H215</f>
        <v>0</v>
      </c>
      <c r="Q215" s="243">
        <v>0.25850000000000001</v>
      </c>
      <c r="R215" s="243">
        <f>Q215*H215</f>
        <v>28.176500000000001</v>
      </c>
      <c r="S215" s="243">
        <v>0</v>
      </c>
      <c r="T215" s="244">
        <f>S215*H215</f>
        <v>0</v>
      </c>
      <c r="AR215" s="25" t="s">
        <v>232</v>
      </c>
      <c r="AT215" s="25" t="s">
        <v>218</v>
      </c>
      <c r="AU215" s="25" t="s">
        <v>82</v>
      </c>
      <c r="AY215" s="25" t="s">
        <v>215</v>
      </c>
      <c r="BE215" s="245">
        <f>IF(N215="základní",J215,0)</f>
        <v>0</v>
      </c>
      <c r="BF215" s="245">
        <f>IF(N215="snížená",J215,0)</f>
        <v>0</v>
      </c>
      <c r="BG215" s="245">
        <f>IF(N215="zákl. přenesená",J215,0)</f>
        <v>0</v>
      </c>
      <c r="BH215" s="245">
        <f>IF(N215="sníž. přenesená",J215,0)</f>
        <v>0</v>
      </c>
      <c r="BI215" s="245">
        <f>IF(N215="nulová",J215,0)</f>
        <v>0</v>
      </c>
      <c r="BJ215" s="25" t="s">
        <v>80</v>
      </c>
      <c r="BK215" s="245">
        <f>ROUND(I215*H215,2)</f>
        <v>0</v>
      </c>
      <c r="BL215" s="25" t="s">
        <v>232</v>
      </c>
      <c r="BM215" s="25" t="s">
        <v>1409</v>
      </c>
    </row>
    <row r="216" s="1" customFormat="1">
      <c r="B216" s="47"/>
      <c r="C216" s="75"/>
      <c r="D216" s="246" t="s">
        <v>225</v>
      </c>
      <c r="E216" s="75"/>
      <c r="F216" s="247" t="s">
        <v>1410</v>
      </c>
      <c r="G216" s="75"/>
      <c r="H216" s="75"/>
      <c r="I216" s="204"/>
      <c r="J216" s="75"/>
      <c r="K216" s="75"/>
      <c r="L216" s="73"/>
      <c r="M216" s="248"/>
      <c r="N216" s="48"/>
      <c r="O216" s="48"/>
      <c r="P216" s="48"/>
      <c r="Q216" s="48"/>
      <c r="R216" s="48"/>
      <c r="S216" s="48"/>
      <c r="T216" s="96"/>
      <c r="AT216" s="25" t="s">
        <v>225</v>
      </c>
      <c r="AU216" s="25" t="s">
        <v>82</v>
      </c>
    </row>
    <row r="217" s="1" customFormat="1" ht="16.5" customHeight="1">
      <c r="B217" s="47"/>
      <c r="C217" s="234" t="s">
        <v>548</v>
      </c>
      <c r="D217" s="234" t="s">
        <v>218</v>
      </c>
      <c r="E217" s="235" t="s">
        <v>1018</v>
      </c>
      <c r="F217" s="236" t="s">
        <v>1019</v>
      </c>
      <c r="G217" s="237" t="s">
        <v>376</v>
      </c>
      <c r="H217" s="238">
        <v>11499.5</v>
      </c>
      <c r="I217" s="239"/>
      <c r="J217" s="240">
        <f>ROUND(I217*H217,2)</f>
        <v>0</v>
      </c>
      <c r="K217" s="236" t="s">
        <v>222</v>
      </c>
      <c r="L217" s="73"/>
      <c r="M217" s="241" t="s">
        <v>21</v>
      </c>
      <c r="N217" s="242" t="s">
        <v>43</v>
      </c>
      <c r="O217" s="48"/>
      <c r="P217" s="243">
        <f>O217*H217</f>
        <v>0</v>
      </c>
      <c r="Q217" s="243">
        <v>0.00013999999999999999</v>
      </c>
      <c r="R217" s="243">
        <f>Q217*H217</f>
        <v>1.6099299999999999</v>
      </c>
      <c r="S217" s="243">
        <v>0</v>
      </c>
      <c r="T217" s="244">
        <f>S217*H217</f>
        <v>0</v>
      </c>
      <c r="AR217" s="25" t="s">
        <v>232</v>
      </c>
      <c r="AT217" s="25" t="s">
        <v>218</v>
      </c>
      <c r="AU217" s="25" t="s">
        <v>82</v>
      </c>
      <c r="AY217" s="25" t="s">
        <v>215</v>
      </c>
      <c r="BE217" s="245">
        <f>IF(N217="základní",J217,0)</f>
        <v>0</v>
      </c>
      <c r="BF217" s="245">
        <f>IF(N217="snížená",J217,0)</f>
        <v>0</v>
      </c>
      <c r="BG217" s="245">
        <f>IF(N217="zákl. přenesená",J217,0)</f>
        <v>0</v>
      </c>
      <c r="BH217" s="245">
        <f>IF(N217="sníž. přenesená",J217,0)</f>
        <v>0</v>
      </c>
      <c r="BI217" s="245">
        <f>IF(N217="nulová",J217,0)</f>
        <v>0</v>
      </c>
      <c r="BJ217" s="25" t="s">
        <v>80</v>
      </c>
      <c r="BK217" s="245">
        <f>ROUND(I217*H217,2)</f>
        <v>0</v>
      </c>
      <c r="BL217" s="25" t="s">
        <v>232</v>
      </c>
      <c r="BM217" s="25" t="s">
        <v>1411</v>
      </c>
    </row>
    <row r="218" s="1" customFormat="1">
      <c r="B218" s="47"/>
      <c r="C218" s="75"/>
      <c r="D218" s="246" t="s">
        <v>225</v>
      </c>
      <c r="E218" s="75"/>
      <c r="F218" s="247" t="s">
        <v>1373</v>
      </c>
      <c r="G218" s="75"/>
      <c r="H218" s="75"/>
      <c r="I218" s="204"/>
      <c r="J218" s="75"/>
      <c r="K218" s="75"/>
      <c r="L218" s="73"/>
      <c r="M218" s="248"/>
      <c r="N218" s="48"/>
      <c r="O218" s="48"/>
      <c r="P218" s="48"/>
      <c r="Q218" s="48"/>
      <c r="R218" s="48"/>
      <c r="S218" s="48"/>
      <c r="T218" s="96"/>
      <c r="AT218" s="25" t="s">
        <v>225</v>
      </c>
      <c r="AU218" s="25" t="s">
        <v>82</v>
      </c>
    </row>
    <row r="219" s="12" customFormat="1">
      <c r="B219" s="252"/>
      <c r="C219" s="253"/>
      <c r="D219" s="246" t="s">
        <v>422</v>
      </c>
      <c r="E219" s="254" t="s">
        <v>21</v>
      </c>
      <c r="F219" s="255" t="s">
        <v>1412</v>
      </c>
      <c r="G219" s="253"/>
      <c r="H219" s="256">
        <v>11499.5</v>
      </c>
      <c r="I219" s="257"/>
      <c r="J219" s="253"/>
      <c r="K219" s="253"/>
      <c r="L219" s="258"/>
      <c r="M219" s="259"/>
      <c r="N219" s="260"/>
      <c r="O219" s="260"/>
      <c r="P219" s="260"/>
      <c r="Q219" s="260"/>
      <c r="R219" s="260"/>
      <c r="S219" s="260"/>
      <c r="T219" s="261"/>
      <c r="AT219" s="262" t="s">
        <v>422</v>
      </c>
      <c r="AU219" s="262" t="s">
        <v>82</v>
      </c>
      <c r="AV219" s="12" t="s">
        <v>82</v>
      </c>
      <c r="AW219" s="12" t="s">
        <v>35</v>
      </c>
      <c r="AX219" s="12" t="s">
        <v>80</v>
      </c>
      <c r="AY219" s="262" t="s">
        <v>215</v>
      </c>
    </row>
    <row r="220" s="1" customFormat="1" ht="16.5" customHeight="1">
      <c r="B220" s="47"/>
      <c r="C220" s="274" t="s">
        <v>554</v>
      </c>
      <c r="D220" s="274" t="s">
        <v>470</v>
      </c>
      <c r="E220" s="275" t="s">
        <v>1413</v>
      </c>
      <c r="F220" s="276" t="s">
        <v>1414</v>
      </c>
      <c r="G220" s="277" t="s">
        <v>376</v>
      </c>
      <c r="H220" s="278">
        <v>13224.424999999999</v>
      </c>
      <c r="I220" s="279"/>
      <c r="J220" s="280">
        <f>ROUND(I220*H220,2)</f>
        <v>0</v>
      </c>
      <c r="K220" s="276" t="s">
        <v>21</v>
      </c>
      <c r="L220" s="281"/>
      <c r="M220" s="282" t="s">
        <v>21</v>
      </c>
      <c r="N220" s="283" t="s">
        <v>43</v>
      </c>
      <c r="O220" s="48"/>
      <c r="P220" s="243">
        <f>O220*H220</f>
        <v>0</v>
      </c>
      <c r="Q220" s="243">
        <v>0.00059999999999999995</v>
      </c>
      <c r="R220" s="243">
        <f>Q220*H220</f>
        <v>7.9346549999999985</v>
      </c>
      <c r="S220" s="243">
        <v>0</v>
      </c>
      <c r="T220" s="244">
        <f>S220*H220</f>
        <v>0</v>
      </c>
      <c r="AR220" s="25" t="s">
        <v>405</v>
      </c>
      <c r="AT220" s="25" t="s">
        <v>470</v>
      </c>
      <c r="AU220" s="25" t="s">
        <v>82</v>
      </c>
      <c r="AY220" s="25" t="s">
        <v>215</v>
      </c>
      <c r="BE220" s="245">
        <f>IF(N220="základní",J220,0)</f>
        <v>0</v>
      </c>
      <c r="BF220" s="245">
        <f>IF(N220="snížená",J220,0)</f>
        <v>0</v>
      </c>
      <c r="BG220" s="245">
        <f>IF(N220="zákl. přenesená",J220,0)</f>
        <v>0</v>
      </c>
      <c r="BH220" s="245">
        <f>IF(N220="sníž. přenesená",J220,0)</f>
        <v>0</v>
      </c>
      <c r="BI220" s="245">
        <f>IF(N220="nulová",J220,0)</f>
        <v>0</v>
      </c>
      <c r="BJ220" s="25" t="s">
        <v>80</v>
      </c>
      <c r="BK220" s="245">
        <f>ROUND(I220*H220,2)</f>
        <v>0</v>
      </c>
      <c r="BL220" s="25" t="s">
        <v>232</v>
      </c>
      <c r="BM220" s="25" t="s">
        <v>1415</v>
      </c>
    </row>
    <row r="221" s="1" customFormat="1">
      <c r="B221" s="47"/>
      <c r="C221" s="75"/>
      <c r="D221" s="246" t="s">
        <v>225</v>
      </c>
      <c r="E221" s="75"/>
      <c r="F221" s="247" t="s">
        <v>1416</v>
      </c>
      <c r="G221" s="75"/>
      <c r="H221" s="75"/>
      <c r="I221" s="204"/>
      <c r="J221" s="75"/>
      <c r="K221" s="75"/>
      <c r="L221" s="73"/>
      <c r="M221" s="248"/>
      <c r="N221" s="48"/>
      <c r="O221" s="48"/>
      <c r="P221" s="48"/>
      <c r="Q221" s="48"/>
      <c r="R221" s="48"/>
      <c r="S221" s="48"/>
      <c r="T221" s="96"/>
      <c r="AT221" s="25" t="s">
        <v>225</v>
      </c>
      <c r="AU221" s="25" t="s">
        <v>82</v>
      </c>
    </row>
    <row r="222" s="12" customFormat="1">
      <c r="B222" s="252"/>
      <c r="C222" s="253"/>
      <c r="D222" s="246" t="s">
        <v>422</v>
      </c>
      <c r="E222" s="253"/>
      <c r="F222" s="255" t="s">
        <v>1417</v>
      </c>
      <c r="G222" s="253"/>
      <c r="H222" s="256">
        <v>13224.424999999999</v>
      </c>
      <c r="I222" s="257"/>
      <c r="J222" s="253"/>
      <c r="K222" s="253"/>
      <c r="L222" s="258"/>
      <c r="M222" s="259"/>
      <c r="N222" s="260"/>
      <c r="O222" s="260"/>
      <c r="P222" s="260"/>
      <c r="Q222" s="260"/>
      <c r="R222" s="260"/>
      <c r="S222" s="260"/>
      <c r="T222" s="261"/>
      <c r="AT222" s="262" t="s">
        <v>422</v>
      </c>
      <c r="AU222" s="262" t="s">
        <v>82</v>
      </c>
      <c r="AV222" s="12" t="s">
        <v>82</v>
      </c>
      <c r="AW222" s="12" t="s">
        <v>6</v>
      </c>
      <c r="AX222" s="12" t="s">
        <v>80</v>
      </c>
      <c r="AY222" s="262" t="s">
        <v>215</v>
      </c>
    </row>
    <row r="223" s="1" customFormat="1" ht="16.5" customHeight="1">
      <c r="B223" s="47"/>
      <c r="C223" s="234" t="s">
        <v>559</v>
      </c>
      <c r="D223" s="234" t="s">
        <v>218</v>
      </c>
      <c r="E223" s="235" t="s">
        <v>1418</v>
      </c>
      <c r="F223" s="236" t="s">
        <v>1419</v>
      </c>
      <c r="G223" s="237" t="s">
        <v>381</v>
      </c>
      <c r="H223" s="238">
        <v>10.566000000000001</v>
      </c>
      <c r="I223" s="239"/>
      <c r="J223" s="240">
        <f>ROUND(I223*H223,2)</f>
        <v>0</v>
      </c>
      <c r="K223" s="236" t="s">
        <v>222</v>
      </c>
      <c r="L223" s="73"/>
      <c r="M223" s="241" t="s">
        <v>21</v>
      </c>
      <c r="N223" s="242" t="s">
        <v>43</v>
      </c>
      <c r="O223" s="48"/>
      <c r="P223" s="243">
        <f>O223*H223</f>
        <v>0</v>
      </c>
      <c r="Q223" s="243">
        <v>0</v>
      </c>
      <c r="R223" s="243">
        <f>Q223*H223</f>
        <v>0</v>
      </c>
      <c r="S223" s="243">
        <v>0</v>
      </c>
      <c r="T223" s="244">
        <f>S223*H223</f>
        <v>0</v>
      </c>
      <c r="AR223" s="25" t="s">
        <v>232</v>
      </c>
      <c r="AT223" s="25" t="s">
        <v>218</v>
      </c>
      <c r="AU223" s="25" t="s">
        <v>82</v>
      </c>
      <c r="AY223" s="25" t="s">
        <v>215</v>
      </c>
      <c r="BE223" s="245">
        <f>IF(N223="základní",J223,0)</f>
        <v>0</v>
      </c>
      <c r="BF223" s="245">
        <f>IF(N223="snížená",J223,0)</f>
        <v>0</v>
      </c>
      <c r="BG223" s="245">
        <f>IF(N223="zákl. přenesená",J223,0)</f>
        <v>0</v>
      </c>
      <c r="BH223" s="245">
        <f>IF(N223="sníž. přenesená",J223,0)</f>
        <v>0</v>
      </c>
      <c r="BI223" s="245">
        <f>IF(N223="nulová",J223,0)</f>
        <v>0</v>
      </c>
      <c r="BJ223" s="25" t="s">
        <v>80</v>
      </c>
      <c r="BK223" s="245">
        <f>ROUND(I223*H223,2)</f>
        <v>0</v>
      </c>
      <c r="BL223" s="25" t="s">
        <v>232</v>
      </c>
      <c r="BM223" s="25" t="s">
        <v>1420</v>
      </c>
    </row>
    <row r="224" s="1" customFormat="1">
      <c r="B224" s="47"/>
      <c r="C224" s="75"/>
      <c r="D224" s="246" t="s">
        <v>225</v>
      </c>
      <c r="E224" s="75"/>
      <c r="F224" s="247" t="s">
        <v>1373</v>
      </c>
      <c r="G224" s="75"/>
      <c r="H224" s="75"/>
      <c r="I224" s="204"/>
      <c r="J224" s="75"/>
      <c r="K224" s="75"/>
      <c r="L224" s="73"/>
      <c r="M224" s="248"/>
      <c r="N224" s="48"/>
      <c r="O224" s="48"/>
      <c r="P224" s="48"/>
      <c r="Q224" s="48"/>
      <c r="R224" s="48"/>
      <c r="S224" s="48"/>
      <c r="T224" s="96"/>
      <c r="AT224" s="25" t="s">
        <v>225</v>
      </c>
      <c r="AU224" s="25" t="s">
        <v>82</v>
      </c>
    </row>
    <row r="225" s="12" customFormat="1">
      <c r="B225" s="252"/>
      <c r="C225" s="253"/>
      <c r="D225" s="246" t="s">
        <v>422</v>
      </c>
      <c r="E225" s="254" t="s">
        <v>21</v>
      </c>
      <c r="F225" s="255" t="s">
        <v>1421</v>
      </c>
      <c r="G225" s="253"/>
      <c r="H225" s="256">
        <v>5.3070000000000004</v>
      </c>
      <c r="I225" s="257"/>
      <c r="J225" s="253"/>
      <c r="K225" s="253"/>
      <c r="L225" s="258"/>
      <c r="M225" s="259"/>
      <c r="N225" s="260"/>
      <c r="O225" s="260"/>
      <c r="P225" s="260"/>
      <c r="Q225" s="260"/>
      <c r="R225" s="260"/>
      <c r="S225" s="260"/>
      <c r="T225" s="261"/>
      <c r="AT225" s="262" t="s">
        <v>422</v>
      </c>
      <c r="AU225" s="262" t="s">
        <v>82</v>
      </c>
      <c r="AV225" s="12" t="s">
        <v>82</v>
      </c>
      <c r="AW225" s="12" t="s">
        <v>35</v>
      </c>
      <c r="AX225" s="12" t="s">
        <v>72</v>
      </c>
      <c r="AY225" s="262" t="s">
        <v>215</v>
      </c>
    </row>
    <row r="226" s="12" customFormat="1">
      <c r="B226" s="252"/>
      <c r="C226" s="253"/>
      <c r="D226" s="246" t="s">
        <v>422</v>
      </c>
      <c r="E226" s="254" t="s">
        <v>21</v>
      </c>
      <c r="F226" s="255" t="s">
        <v>1422</v>
      </c>
      <c r="G226" s="253"/>
      <c r="H226" s="256">
        <v>0.48399999999999999</v>
      </c>
      <c r="I226" s="257"/>
      <c r="J226" s="253"/>
      <c r="K226" s="253"/>
      <c r="L226" s="258"/>
      <c r="M226" s="259"/>
      <c r="N226" s="260"/>
      <c r="O226" s="260"/>
      <c r="P226" s="260"/>
      <c r="Q226" s="260"/>
      <c r="R226" s="260"/>
      <c r="S226" s="260"/>
      <c r="T226" s="261"/>
      <c r="AT226" s="262" t="s">
        <v>422</v>
      </c>
      <c r="AU226" s="262" t="s">
        <v>82</v>
      </c>
      <c r="AV226" s="12" t="s">
        <v>82</v>
      </c>
      <c r="AW226" s="12" t="s">
        <v>35</v>
      </c>
      <c r="AX226" s="12" t="s">
        <v>72</v>
      </c>
      <c r="AY226" s="262" t="s">
        <v>215</v>
      </c>
    </row>
    <row r="227" s="12" customFormat="1">
      <c r="B227" s="252"/>
      <c r="C227" s="253"/>
      <c r="D227" s="246" t="s">
        <v>422</v>
      </c>
      <c r="E227" s="254" t="s">
        <v>21</v>
      </c>
      <c r="F227" s="255" t="s">
        <v>1423</v>
      </c>
      <c r="G227" s="253"/>
      <c r="H227" s="256">
        <v>0.49299999999999999</v>
      </c>
      <c r="I227" s="257"/>
      <c r="J227" s="253"/>
      <c r="K227" s="253"/>
      <c r="L227" s="258"/>
      <c r="M227" s="259"/>
      <c r="N227" s="260"/>
      <c r="O227" s="260"/>
      <c r="P227" s="260"/>
      <c r="Q227" s="260"/>
      <c r="R227" s="260"/>
      <c r="S227" s="260"/>
      <c r="T227" s="261"/>
      <c r="AT227" s="262" t="s">
        <v>422</v>
      </c>
      <c r="AU227" s="262" t="s">
        <v>82</v>
      </c>
      <c r="AV227" s="12" t="s">
        <v>82</v>
      </c>
      <c r="AW227" s="12" t="s">
        <v>35</v>
      </c>
      <c r="AX227" s="12" t="s">
        <v>72</v>
      </c>
      <c r="AY227" s="262" t="s">
        <v>215</v>
      </c>
    </row>
    <row r="228" s="12" customFormat="1">
      <c r="B228" s="252"/>
      <c r="C228" s="253"/>
      <c r="D228" s="246" t="s">
        <v>422</v>
      </c>
      <c r="E228" s="254" t="s">
        <v>21</v>
      </c>
      <c r="F228" s="255" t="s">
        <v>1424</v>
      </c>
      <c r="G228" s="253"/>
      <c r="H228" s="256">
        <v>0.84399999999999997</v>
      </c>
      <c r="I228" s="257"/>
      <c r="J228" s="253"/>
      <c r="K228" s="253"/>
      <c r="L228" s="258"/>
      <c r="M228" s="259"/>
      <c r="N228" s="260"/>
      <c r="O228" s="260"/>
      <c r="P228" s="260"/>
      <c r="Q228" s="260"/>
      <c r="R228" s="260"/>
      <c r="S228" s="260"/>
      <c r="T228" s="261"/>
      <c r="AT228" s="262" t="s">
        <v>422</v>
      </c>
      <c r="AU228" s="262" t="s">
        <v>82</v>
      </c>
      <c r="AV228" s="12" t="s">
        <v>82</v>
      </c>
      <c r="AW228" s="12" t="s">
        <v>35</v>
      </c>
      <c r="AX228" s="12" t="s">
        <v>72</v>
      </c>
      <c r="AY228" s="262" t="s">
        <v>215</v>
      </c>
    </row>
    <row r="229" s="12" customFormat="1">
      <c r="B229" s="252"/>
      <c r="C229" s="253"/>
      <c r="D229" s="246" t="s">
        <v>422</v>
      </c>
      <c r="E229" s="254" t="s">
        <v>21</v>
      </c>
      <c r="F229" s="255" t="s">
        <v>1425</v>
      </c>
      <c r="G229" s="253"/>
      <c r="H229" s="256">
        <v>2.238</v>
      </c>
      <c r="I229" s="257"/>
      <c r="J229" s="253"/>
      <c r="K229" s="253"/>
      <c r="L229" s="258"/>
      <c r="M229" s="259"/>
      <c r="N229" s="260"/>
      <c r="O229" s="260"/>
      <c r="P229" s="260"/>
      <c r="Q229" s="260"/>
      <c r="R229" s="260"/>
      <c r="S229" s="260"/>
      <c r="T229" s="261"/>
      <c r="AT229" s="262" t="s">
        <v>422</v>
      </c>
      <c r="AU229" s="262" t="s">
        <v>82</v>
      </c>
      <c r="AV229" s="12" t="s">
        <v>82</v>
      </c>
      <c r="AW229" s="12" t="s">
        <v>35</v>
      </c>
      <c r="AX229" s="12" t="s">
        <v>72</v>
      </c>
      <c r="AY229" s="262" t="s">
        <v>215</v>
      </c>
    </row>
    <row r="230" s="12" customFormat="1">
      <c r="B230" s="252"/>
      <c r="C230" s="253"/>
      <c r="D230" s="246" t="s">
        <v>422</v>
      </c>
      <c r="E230" s="254" t="s">
        <v>21</v>
      </c>
      <c r="F230" s="255" t="s">
        <v>1426</v>
      </c>
      <c r="G230" s="253"/>
      <c r="H230" s="256">
        <v>1.2</v>
      </c>
      <c r="I230" s="257"/>
      <c r="J230" s="253"/>
      <c r="K230" s="253"/>
      <c r="L230" s="258"/>
      <c r="M230" s="259"/>
      <c r="N230" s="260"/>
      <c r="O230" s="260"/>
      <c r="P230" s="260"/>
      <c r="Q230" s="260"/>
      <c r="R230" s="260"/>
      <c r="S230" s="260"/>
      <c r="T230" s="261"/>
      <c r="AT230" s="262" t="s">
        <v>422</v>
      </c>
      <c r="AU230" s="262" t="s">
        <v>82</v>
      </c>
      <c r="AV230" s="12" t="s">
        <v>82</v>
      </c>
      <c r="AW230" s="12" t="s">
        <v>35</v>
      </c>
      <c r="AX230" s="12" t="s">
        <v>72</v>
      </c>
      <c r="AY230" s="262" t="s">
        <v>215</v>
      </c>
    </row>
    <row r="231" s="13" customFormat="1">
      <c r="B231" s="263"/>
      <c r="C231" s="264"/>
      <c r="D231" s="246" t="s">
        <v>422</v>
      </c>
      <c r="E231" s="265" t="s">
        <v>21</v>
      </c>
      <c r="F231" s="266" t="s">
        <v>439</v>
      </c>
      <c r="G231" s="264"/>
      <c r="H231" s="267">
        <v>10.566000000000001</v>
      </c>
      <c r="I231" s="268"/>
      <c r="J231" s="264"/>
      <c r="K231" s="264"/>
      <c r="L231" s="269"/>
      <c r="M231" s="270"/>
      <c r="N231" s="271"/>
      <c r="O231" s="271"/>
      <c r="P231" s="271"/>
      <c r="Q231" s="271"/>
      <c r="R231" s="271"/>
      <c r="S231" s="271"/>
      <c r="T231" s="272"/>
      <c r="AT231" s="273" t="s">
        <v>422</v>
      </c>
      <c r="AU231" s="273" t="s">
        <v>82</v>
      </c>
      <c r="AV231" s="13" t="s">
        <v>232</v>
      </c>
      <c r="AW231" s="13" t="s">
        <v>35</v>
      </c>
      <c r="AX231" s="13" t="s">
        <v>80</v>
      </c>
      <c r="AY231" s="273" t="s">
        <v>215</v>
      </c>
    </row>
    <row r="232" s="1" customFormat="1" ht="16.5" customHeight="1">
      <c r="B232" s="47"/>
      <c r="C232" s="234" t="s">
        <v>563</v>
      </c>
      <c r="D232" s="234" t="s">
        <v>218</v>
      </c>
      <c r="E232" s="235" t="s">
        <v>1427</v>
      </c>
      <c r="F232" s="236" t="s">
        <v>1428</v>
      </c>
      <c r="G232" s="237" t="s">
        <v>376</v>
      </c>
      <c r="H232" s="238">
        <v>22.379999999999999</v>
      </c>
      <c r="I232" s="239"/>
      <c r="J232" s="240">
        <f>ROUND(I232*H232,2)</f>
        <v>0</v>
      </c>
      <c r="K232" s="236" t="s">
        <v>222</v>
      </c>
      <c r="L232" s="73"/>
      <c r="M232" s="241" t="s">
        <v>21</v>
      </c>
      <c r="N232" s="242" t="s">
        <v>43</v>
      </c>
      <c r="O232" s="48"/>
      <c r="P232" s="243">
        <f>O232*H232</f>
        <v>0</v>
      </c>
      <c r="Q232" s="243">
        <v>0.0014400000000000001</v>
      </c>
      <c r="R232" s="243">
        <f>Q232*H232</f>
        <v>0.032227199999999998</v>
      </c>
      <c r="S232" s="243">
        <v>0</v>
      </c>
      <c r="T232" s="244">
        <f>S232*H232</f>
        <v>0</v>
      </c>
      <c r="AR232" s="25" t="s">
        <v>232</v>
      </c>
      <c r="AT232" s="25" t="s">
        <v>218</v>
      </c>
      <c r="AU232" s="25" t="s">
        <v>82</v>
      </c>
      <c r="AY232" s="25" t="s">
        <v>215</v>
      </c>
      <c r="BE232" s="245">
        <f>IF(N232="základní",J232,0)</f>
        <v>0</v>
      </c>
      <c r="BF232" s="245">
        <f>IF(N232="snížená",J232,0)</f>
        <v>0</v>
      </c>
      <c r="BG232" s="245">
        <f>IF(N232="zákl. přenesená",J232,0)</f>
        <v>0</v>
      </c>
      <c r="BH232" s="245">
        <f>IF(N232="sníž. přenesená",J232,0)</f>
        <v>0</v>
      </c>
      <c r="BI232" s="245">
        <f>IF(N232="nulová",J232,0)</f>
        <v>0</v>
      </c>
      <c r="BJ232" s="25" t="s">
        <v>80</v>
      </c>
      <c r="BK232" s="245">
        <f>ROUND(I232*H232,2)</f>
        <v>0</v>
      </c>
      <c r="BL232" s="25" t="s">
        <v>232</v>
      </c>
      <c r="BM232" s="25" t="s">
        <v>1429</v>
      </c>
    </row>
    <row r="233" s="1" customFormat="1">
      <c r="B233" s="47"/>
      <c r="C233" s="75"/>
      <c r="D233" s="246" t="s">
        <v>225</v>
      </c>
      <c r="E233" s="75"/>
      <c r="F233" s="247" t="s">
        <v>1373</v>
      </c>
      <c r="G233" s="75"/>
      <c r="H233" s="75"/>
      <c r="I233" s="204"/>
      <c r="J233" s="75"/>
      <c r="K233" s="75"/>
      <c r="L233" s="73"/>
      <c r="M233" s="248"/>
      <c r="N233" s="48"/>
      <c r="O233" s="48"/>
      <c r="P233" s="48"/>
      <c r="Q233" s="48"/>
      <c r="R233" s="48"/>
      <c r="S233" s="48"/>
      <c r="T233" s="96"/>
      <c r="AT233" s="25" t="s">
        <v>225</v>
      </c>
      <c r="AU233" s="25" t="s">
        <v>82</v>
      </c>
    </row>
    <row r="234" s="12" customFormat="1">
      <c r="B234" s="252"/>
      <c r="C234" s="253"/>
      <c r="D234" s="246" t="s">
        <v>422</v>
      </c>
      <c r="E234" s="254" t="s">
        <v>21</v>
      </c>
      <c r="F234" s="255" t="s">
        <v>1430</v>
      </c>
      <c r="G234" s="253"/>
      <c r="H234" s="256">
        <v>12.5</v>
      </c>
      <c r="I234" s="257"/>
      <c r="J234" s="253"/>
      <c r="K234" s="253"/>
      <c r="L234" s="258"/>
      <c r="M234" s="259"/>
      <c r="N234" s="260"/>
      <c r="O234" s="260"/>
      <c r="P234" s="260"/>
      <c r="Q234" s="260"/>
      <c r="R234" s="260"/>
      <c r="S234" s="260"/>
      <c r="T234" s="261"/>
      <c r="AT234" s="262" t="s">
        <v>422</v>
      </c>
      <c r="AU234" s="262" t="s">
        <v>82</v>
      </c>
      <c r="AV234" s="12" t="s">
        <v>82</v>
      </c>
      <c r="AW234" s="12" t="s">
        <v>35</v>
      </c>
      <c r="AX234" s="12" t="s">
        <v>72</v>
      </c>
      <c r="AY234" s="262" t="s">
        <v>215</v>
      </c>
    </row>
    <row r="235" s="12" customFormat="1">
      <c r="B235" s="252"/>
      <c r="C235" s="253"/>
      <c r="D235" s="246" t="s">
        <v>422</v>
      </c>
      <c r="E235" s="254" t="s">
        <v>21</v>
      </c>
      <c r="F235" s="255" t="s">
        <v>1431</v>
      </c>
      <c r="G235" s="253"/>
      <c r="H235" s="256">
        <v>0.88</v>
      </c>
      <c r="I235" s="257"/>
      <c r="J235" s="253"/>
      <c r="K235" s="253"/>
      <c r="L235" s="258"/>
      <c r="M235" s="259"/>
      <c r="N235" s="260"/>
      <c r="O235" s="260"/>
      <c r="P235" s="260"/>
      <c r="Q235" s="260"/>
      <c r="R235" s="260"/>
      <c r="S235" s="260"/>
      <c r="T235" s="261"/>
      <c r="AT235" s="262" t="s">
        <v>422</v>
      </c>
      <c r="AU235" s="262" t="s">
        <v>82</v>
      </c>
      <c r="AV235" s="12" t="s">
        <v>82</v>
      </c>
      <c r="AW235" s="12" t="s">
        <v>35</v>
      </c>
      <c r="AX235" s="12" t="s">
        <v>72</v>
      </c>
      <c r="AY235" s="262" t="s">
        <v>215</v>
      </c>
    </row>
    <row r="236" s="12" customFormat="1">
      <c r="B236" s="252"/>
      <c r="C236" s="253"/>
      <c r="D236" s="246" t="s">
        <v>422</v>
      </c>
      <c r="E236" s="254" t="s">
        <v>21</v>
      </c>
      <c r="F236" s="255" t="s">
        <v>1432</v>
      </c>
      <c r="G236" s="253"/>
      <c r="H236" s="256">
        <v>0.80000000000000004</v>
      </c>
      <c r="I236" s="257"/>
      <c r="J236" s="253"/>
      <c r="K236" s="253"/>
      <c r="L236" s="258"/>
      <c r="M236" s="259"/>
      <c r="N236" s="260"/>
      <c r="O236" s="260"/>
      <c r="P236" s="260"/>
      <c r="Q236" s="260"/>
      <c r="R236" s="260"/>
      <c r="S236" s="260"/>
      <c r="T236" s="261"/>
      <c r="AT236" s="262" t="s">
        <v>422</v>
      </c>
      <c r="AU236" s="262" t="s">
        <v>82</v>
      </c>
      <c r="AV236" s="12" t="s">
        <v>82</v>
      </c>
      <c r="AW236" s="12" t="s">
        <v>35</v>
      </c>
      <c r="AX236" s="12" t="s">
        <v>72</v>
      </c>
      <c r="AY236" s="262" t="s">
        <v>215</v>
      </c>
    </row>
    <row r="237" s="12" customFormat="1">
      <c r="B237" s="252"/>
      <c r="C237" s="253"/>
      <c r="D237" s="246" t="s">
        <v>422</v>
      </c>
      <c r="E237" s="254" t="s">
        <v>21</v>
      </c>
      <c r="F237" s="255" t="s">
        <v>1433</v>
      </c>
      <c r="G237" s="253"/>
      <c r="H237" s="256">
        <v>1.3</v>
      </c>
      <c r="I237" s="257"/>
      <c r="J237" s="253"/>
      <c r="K237" s="253"/>
      <c r="L237" s="258"/>
      <c r="M237" s="259"/>
      <c r="N237" s="260"/>
      <c r="O237" s="260"/>
      <c r="P237" s="260"/>
      <c r="Q237" s="260"/>
      <c r="R237" s="260"/>
      <c r="S237" s="260"/>
      <c r="T237" s="261"/>
      <c r="AT237" s="262" t="s">
        <v>422</v>
      </c>
      <c r="AU237" s="262" t="s">
        <v>82</v>
      </c>
      <c r="AV237" s="12" t="s">
        <v>82</v>
      </c>
      <c r="AW237" s="12" t="s">
        <v>35</v>
      </c>
      <c r="AX237" s="12" t="s">
        <v>72</v>
      </c>
      <c r="AY237" s="262" t="s">
        <v>215</v>
      </c>
    </row>
    <row r="238" s="12" customFormat="1">
      <c r="B238" s="252"/>
      <c r="C238" s="253"/>
      <c r="D238" s="246" t="s">
        <v>422</v>
      </c>
      <c r="E238" s="254" t="s">
        <v>21</v>
      </c>
      <c r="F238" s="255" t="s">
        <v>1434</v>
      </c>
      <c r="G238" s="253"/>
      <c r="H238" s="256">
        <v>2.8999999999999999</v>
      </c>
      <c r="I238" s="257"/>
      <c r="J238" s="253"/>
      <c r="K238" s="253"/>
      <c r="L238" s="258"/>
      <c r="M238" s="259"/>
      <c r="N238" s="260"/>
      <c r="O238" s="260"/>
      <c r="P238" s="260"/>
      <c r="Q238" s="260"/>
      <c r="R238" s="260"/>
      <c r="S238" s="260"/>
      <c r="T238" s="261"/>
      <c r="AT238" s="262" t="s">
        <v>422</v>
      </c>
      <c r="AU238" s="262" t="s">
        <v>82</v>
      </c>
      <c r="AV238" s="12" t="s">
        <v>82</v>
      </c>
      <c r="AW238" s="12" t="s">
        <v>35</v>
      </c>
      <c r="AX238" s="12" t="s">
        <v>72</v>
      </c>
      <c r="AY238" s="262" t="s">
        <v>215</v>
      </c>
    </row>
    <row r="239" s="12" customFormat="1">
      <c r="B239" s="252"/>
      <c r="C239" s="253"/>
      <c r="D239" s="246" t="s">
        <v>422</v>
      </c>
      <c r="E239" s="254" t="s">
        <v>21</v>
      </c>
      <c r="F239" s="255" t="s">
        <v>1435</v>
      </c>
      <c r="G239" s="253"/>
      <c r="H239" s="256">
        <v>4</v>
      </c>
      <c r="I239" s="257"/>
      <c r="J239" s="253"/>
      <c r="K239" s="253"/>
      <c r="L239" s="258"/>
      <c r="M239" s="259"/>
      <c r="N239" s="260"/>
      <c r="O239" s="260"/>
      <c r="P239" s="260"/>
      <c r="Q239" s="260"/>
      <c r="R239" s="260"/>
      <c r="S239" s="260"/>
      <c r="T239" s="261"/>
      <c r="AT239" s="262" t="s">
        <v>422</v>
      </c>
      <c r="AU239" s="262" t="s">
        <v>82</v>
      </c>
      <c r="AV239" s="12" t="s">
        <v>82</v>
      </c>
      <c r="AW239" s="12" t="s">
        <v>35</v>
      </c>
      <c r="AX239" s="12" t="s">
        <v>72</v>
      </c>
      <c r="AY239" s="262" t="s">
        <v>215</v>
      </c>
    </row>
    <row r="240" s="13" customFormat="1">
      <c r="B240" s="263"/>
      <c r="C240" s="264"/>
      <c r="D240" s="246" t="s">
        <v>422</v>
      </c>
      <c r="E240" s="265" t="s">
        <v>21</v>
      </c>
      <c r="F240" s="266" t="s">
        <v>439</v>
      </c>
      <c r="G240" s="264"/>
      <c r="H240" s="267">
        <v>22.379999999999999</v>
      </c>
      <c r="I240" s="268"/>
      <c r="J240" s="264"/>
      <c r="K240" s="264"/>
      <c r="L240" s="269"/>
      <c r="M240" s="270"/>
      <c r="N240" s="271"/>
      <c r="O240" s="271"/>
      <c r="P240" s="271"/>
      <c r="Q240" s="271"/>
      <c r="R240" s="271"/>
      <c r="S240" s="271"/>
      <c r="T240" s="272"/>
      <c r="AT240" s="273" t="s">
        <v>422</v>
      </c>
      <c r="AU240" s="273" t="s">
        <v>82</v>
      </c>
      <c r="AV240" s="13" t="s">
        <v>232</v>
      </c>
      <c r="AW240" s="13" t="s">
        <v>35</v>
      </c>
      <c r="AX240" s="13" t="s">
        <v>80</v>
      </c>
      <c r="AY240" s="273" t="s">
        <v>215</v>
      </c>
    </row>
    <row r="241" s="1" customFormat="1" ht="16.5" customHeight="1">
      <c r="B241" s="47"/>
      <c r="C241" s="234" t="s">
        <v>574</v>
      </c>
      <c r="D241" s="234" t="s">
        <v>218</v>
      </c>
      <c r="E241" s="235" t="s">
        <v>1436</v>
      </c>
      <c r="F241" s="236" t="s">
        <v>1437</v>
      </c>
      <c r="G241" s="237" t="s">
        <v>376</v>
      </c>
      <c r="H241" s="238">
        <v>22.379999999999999</v>
      </c>
      <c r="I241" s="239"/>
      <c r="J241" s="240">
        <f>ROUND(I241*H241,2)</f>
        <v>0</v>
      </c>
      <c r="K241" s="236" t="s">
        <v>222</v>
      </c>
      <c r="L241" s="73"/>
      <c r="M241" s="241" t="s">
        <v>21</v>
      </c>
      <c r="N241" s="242" t="s">
        <v>43</v>
      </c>
      <c r="O241" s="48"/>
      <c r="P241" s="243">
        <f>O241*H241</f>
        <v>0</v>
      </c>
      <c r="Q241" s="243">
        <v>4.0000000000000003E-05</v>
      </c>
      <c r="R241" s="243">
        <f>Q241*H241</f>
        <v>0.00089520000000000008</v>
      </c>
      <c r="S241" s="243">
        <v>0</v>
      </c>
      <c r="T241" s="244">
        <f>S241*H241</f>
        <v>0</v>
      </c>
      <c r="AR241" s="25" t="s">
        <v>232</v>
      </c>
      <c r="AT241" s="25" t="s">
        <v>218</v>
      </c>
      <c r="AU241" s="25" t="s">
        <v>82</v>
      </c>
      <c r="AY241" s="25" t="s">
        <v>215</v>
      </c>
      <c r="BE241" s="245">
        <f>IF(N241="základní",J241,0)</f>
        <v>0</v>
      </c>
      <c r="BF241" s="245">
        <f>IF(N241="snížená",J241,0)</f>
        <v>0</v>
      </c>
      <c r="BG241" s="245">
        <f>IF(N241="zákl. přenesená",J241,0)</f>
        <v>0</v>
      </c>
      <c r="BH241" s="245">
        <f>IF(N241="sníž. přenesená",J241,0)</f>
        <v>0</v>
      </c>
      <c r="BI241" s="245">
        <f>IF(N241="nulová",J241,0)</f>
        <v>0</v>
      </c>
      <c r="BJ241" s="25" t="s">
        <v>80</v>
      </c>
      <c r="BK241" s="245">
        <f>ROUND(I241*H241,2)</f>
        <v>0</v>
      </c>
      <c r="BL241" s="25" t="s">
        <v>232</v>
      </c>
      <c r="BM241" s="25" t="s">
        <v>1438</v>
      </c>
    </row>
    <row r="242" s="1" customFormat="1">
      <c r="B242" s="47"/>
      <c r="C242" s="75"/>
      <c r="D242" s="246" t="s">
        <v>225</v>
      </c>
      <c r="E242" s="75"/>
      <c r="F242" s="247" t="s">
        <v>1439</v>
      </c>
      <c r="G242" s="75"/>
      <c r="H242" s="75"/>
      <c r="I242" s="204"/>
      <c r="J242" s="75"/>
      <c r="K242" s="75"/>
      <c r="L242" s="73"/>
      <c r="M242" s="248"/>
      <c r="N242" s="48"/>
      <c r="O242" s="48"/>
      <c r="P242" s="48"/>
      <c r="Q242" s="48"/>
      <c r="R242" s="48"/>
      <c r="S242" s="48"/>
      <c r="T242" s="96"/>
      <c r="AT242" s="25" t="s">
        <v>225</v>
      </c>
      <c r="AU242" s="25" t="s">
        <v>82</v>
      </c>
    </row>
    <row r="243" s="1" customFormat="1" ht="16.5" customHeight="1">
      <c r="B243" s="47"/>
      <c r="C243" s="234" t="s">
        <v>580</v>
      </c>
      <c r="D243" s="234" t="s">
        <v>218</v>
      </c>
      <c r="E243" s="235" t="s">
        <v>1440</v>
      </c>
      <c r="F243" s="236" t="s">
        <v>1441</v>
      </c>
      <c r="G243" s="237" t="s">
        <v>381</v>
      </c>
      <c r="H243" s="238">
        <v>11.208</v>
      </c>
      <c r="I243" s="239"/>
      <c r="J243" s="240">
        <f>ROUND(I243*H243,2)</f>
        <v>0</v>
      </c>
      <c r="K243" s="236" t="s">
        <v>222</v>
      </c>
      <c r="L243" s="73"/>
      <c r="M243" s="241" t="s">
        <v>21</v>
      </c>
      <c r="N243" s="242" t="s">
        <v>43</v>
      </c>
      <c r="O243" s="48"/>
      <c r="P243" s="243">
        <f>O243*H243</f>
        <v>0</v>
      </c>
      <c r="Q243" s="243">
        <v>0</v>
      </c>
      <c r="R243" s="243">
        <f>Q243*H243</f>
        <v>0</v>
      </c>
      <c r="S243" s="243">
        <v>0</v>
      </c>
      <c r="T243" s="244">
        <f>S243*H243</f>
        <v>0</v>
      </c>
      <c r="AR243" s="25" t="s">
        <v>232</v>
      </c>
      <c r="AT243" s="25" t="s">
        <v>218</v>
      </c>
      <c r="AU243" s="25" t="s">
        <v>82</v>
      </c>
      <c r="AY243" s="25" t="s">
        <v>215</v>
      </c>
      <c r="BE243" s="245">
        <f>IF(N243="základní",J243,0)</f>
        <v>0</v>
      </c>
      <c r="BF243" s="245">
        <f>IF(N243="snížená",J243,0)</f>
        <v>0</v>
      </c>
      <c r="BG243" s="245">
        <f>IF(N243="zákl. přenesená",J243,0)</f>
        <v>0</v>
      </c>
      <c r="BH243" s="245">
        <f>IF(N243="sníž. přenesená",J243,0)</f>
        <v>0</v>
      </c>
      <c r="BI243" s="245">
        <f>IF(N243="nulová",J243,0)</f>
        <v>0</v>
      </c>
      <c r="BJ243" s="25" t="s">
        <v>80</v>
      </c>
      <c r="BK243" s="245">
        <f>ROUND(I243*H243,2)</f>
        <v>0</v>
      </c>
      <c r="BL243" s="25" t="s">
        <v>232</v>
      </c>
      <c r="BM243" s="25" t="s">
        <v>1442</v>
      </c>
    </row>
    <row r="244" s="1" customFormat="1">
      <c r="B244" s="47"/>
      <c r="C244" s="75"/>
      <c r="D244" s="246" t="s">
        <v>225</v>
      </c>
      <c r="E244" s="75"/>
      <c r="F244" s="247" t="s">
        <v>1443</v>
      </c>
      <c r="G244" s="75"/>
      <c r="H244" s="75"/>
      <c r="I244" s="204"/>
      <c r="J244" s="75"/>
      <c r="K244" s="75"/>
      <c r="L244" s="73"/>
      <c r="M244" s="248"/>
      <c r="N244" s="48"/>
      <c r="O244" s="48"/>
      <c r="P244" s="48"/>
      <c r="Q244" s="48"/>
      <c r="R244" s="48"/>
      <c r="S244" s="48"/>
      <c r="T244" s="96"/>
      <c r="AT244" s="25" t="s">
        <v>225</v>
      </c>
      <c r="AU244" s="25" t="s">
        <v>82</v>
      </c>
    </row>
    <row r="245" s="12" customFormat="1">
      <c r="B245" s="252"/>
      <c r="C245" s="253"/>
      <c r="D245" s="246" t="s">
        <v>422</v>
      </c>
      <c r="E245" s="254" t="s">
        <v>21</v>
      </c>
      <c r="F245" s="255" t="s">
        <v>1444</v>
      </c>
      <c r="G245" s="253"/>
      <c r="H245" s="256">
        <v>8.6400000000000006</v>
      </c>
      <c r="I245" s="257"/>
      <c r="J245" s="253"/>
      <c r="K245" s="253"/>
      <c r="L245" s="258"/>
      <c r="M245" s="259"/>
      <c r="N245" s="260"/>
      <c r="O245" s="260"/>
      <c r="P245" s="260"/>
      <c r="Q245" s="260"/>
      <c r="R245" s="260"/>
      <c r="S245" s="260"/>
      <c r="T245" s="261"/>
      <c r="AT245" s="262" t="s">
        <v>422</v>
      </c>
      <c r="AU245" s="262" t="s">
        <v>82</v>
      </c>
      <c r="AV245" s="12" t="s">
        <v>82</v>
      </c>
      <c r="AW245" s="12" t="s">
        <v>35</v>
      </c>
      <c r="AX245" s="12" t="s">
        <v>72</v>
      </c>
      <c r="AY245" s="262" t="s">
        <v>215</v>
      </c>
    </row>
    <row r="246" s="12" customFormat="1">
      <c r="B246" s="252"/>
      <c r="C246" s="253"/>
      <c r="D246" s="246" t="s">
        <v>422</v>
      </c>
      <c r="E246" s="254" t="s">
        <v>21</v>
      </c>
      <c r="F246" s="255" t="s">
        <v>1445</v>
      </c>
      <c r="G246" s="253"/>
      <c r="H246" s="256">
        <v>2.5680000000000001</v>
      </c>
      <c r="I246" s="257"/>
      <c r="J246" s="253"/>
      <c r="K246" s="253"/>
      <c r="L246" s="258"/>
      <c r="M246" s="259"/>
      <c r="N246" s="260"/>
      <c r="O246" s="260"/>
      <c r="P246" s="260"/>
      <c r="Q246" s="260"/>
      <c r="R246" s="260"/>
      <c r="S246" s="260"/>
      <c r="T246" s="261"/>
      <c r="AT246" s="262" t="s">
        <v>422</v>
      </c>
      <c r="AU246" s="262" t="s">
        <v>82</v>
      </c>
      <c r="AV246" s="12" t="s">
        <v>82</v>
      </c>
      <c r="AW246" s="12" t="s">
        <v>35</v>
      </c>
      <c r="AX246" s="12" t="s">
        <v>72</v>
      </c>
      <c r="AY246" s="262" t="s">
        <v>215</v>
      </c>
    </row>
    <row r="247" s="13" customFormat="1">
      <c r="B247" s="263"/>
      <c r="C247" s="264"/>
      <c r="D247" s="246" t="s">
        <v>422</v>
      </c>
      <c r="E247" s="265" t="s">
        <v>21</v>
      </c>
      <c r="F247" s="266" t="s">
        <v>439</v>
      </c>
      <c r="G247" s="264"/>
      <c r="H247" s="267">
        <v>11.208</v>
      </c>
      <c r="I247" s="268"/>
      <c r="J247" s="264"/>
      <c r="K247" s="264"/>
      <c r="L247" s="269"/>
      <c r="M247" s="270"/>
      <c r="N247" s="271"/>
      <c r="O247" s="271"/>
      <c r="P247" s="271"/>
      <c r="Q247" s="271"/>
      <c r="R247" s="271"/>
      <c r="S247" s="271"/>
      <c r="T247" s="272"/>
      <c r="AT247" s="273" t="s">
        <v>422</v>
      </c>
      <c r="AU247" s="273" t="s">
        <v>82</v>
      </c>
      <c r="AV247" s="13" t="s">
        <v>232</v>
      </c>
      <c r="AW247" s="13" t="s">
        <v>35</v>
      </c>
      <c r="AX247" s="13" t="s">
        <v>80</v>
      </c>
      <c r="AY247" s="273" t="s">
        <v>215</v>
      </c>
    </row>
    <row r="248" s="1" customFormat="1" ht="16.5" customHeight="1">
      <c r="B248" s="47"/>
      <c r="C248" s="234" t="s">
        <v>590</v>
      </c>
      <c r="D248" s="234" t="s">
        <v>218</v>
      </c>
      <c r="E248" s="235" t="s">
        <v>1446</v>
      </c>
      <c r="F248" s="236" t="s">
        <v>1447</v>
      </c>
      <c r="G248" s="237" t="s">
        <v>381</v>
      </c>
      <c r="H248" s="238">
        <v>123.604</v>
      </c>
      <c r="I248" s="239"/>
      <c r="J248" s="240">
        <f>ROUND(I248*H248,2)</f>
        <v>0</v>
      </c>
      <c r="K248" s="236" t="s">
        <v>222</v>
      </c>
      <c r="L248" s="73"/>
      <c r="M248" s="241" t="s">
        <v>21</v>
      </c>
      <c r="N248" s="242" t="s">
        <v>43</v>
      </c>
      <c r="O248" s="48"/>
      <c r="P248" s="243">
        <f>O248*H248</f>
        <v>0</v>
      </c>
      <c r="Q248" s="243">
        <v>0</v>
      </c>
      <c r="R248" s="243">
        <f>Q248*H248</f>
        <v>0</v>
      </c>
      <c r="S248" s="243">
        <v>0</v>
      </c>
      <c r="T248" s="244">
        <f>S248*H248</f>
        <v>0</v>
      </c>
      <c r="AR248" s="25" t="s">
        <v>232</v>
      </c>
      <c r="AT248" s="25" t="s">
        <v>218</v>
      </c>
      <c r="AU248" s="25" t="s">
        <v>82</v>
      </c>
      <c r="AY248" s="25" t="s">
        <v>215</v>
      </c>
      <c r="BE248" s="245">
        <f>IF(N248="základní",J248,0)</f>
        <v>0</v>
      </c>
      <c r="BF248" s="245">
        <f>IF(N248="snížená",J248,0)</f>
        <v>0</v>
      </c>
      <c r="BG248" s="245">
        <f>IF(N248="zákl. přenesená",J248,0)</f>
        <v>0</v>
      </c>
      <c r="BH248" s="245">
        <f>IF(N248="sníž. přenesená",J248,0)</f>
        <v>0</v>
      </c>
      <c r="BI248" s="245">
        <f>IF(N248="nulová",J248,0)</f>
        <v>0</v>
      </c>
      <c r="BJ248" s="25" t="s">
        <v>80</v>
      </c>
      <c r="BK248" s="245">
        <f>ROUND(I248*H248,2)</f>
        <v>0</v>
      </c>
      <c r="BL248" s="25" t="s">
        <v>232</v>
      </c>
      <c r="BM248" s="25" t="s">
        <v>1448</v>
      </c>
    </row>
    <row r="249" s="1" customFormat="1">
      <c r="B249" s="47"/>
      <c r="C249" s="75"/>
      <c r="D249" s="246" t="s">
        <v>225</v>
      </c>
      <c r="E249" s="75"/>
      <c r="F249" s="247" t="s">
        <v>1373</v>
      </c>
      <c r="G249" s="75"/>
      <c r="H249" s="75"/>
      <c r="I249" s="204"/>
      <c r="J249" s="75"/>
      <c r="K249" s="75"/>
      <c r="L249" s="73"/>
      <c r="M249" s="248"/>
      <c r="N249" s="48"/>
      <c r="O249" s="48"/>
      <c r="P249" s="48"/>
      <c r="Q249" s="48"/>
      <c r="R249" s="48"/>
      <c r="S249" s="48"/>
      <c r="T249" s="96"/>
      <c r="AT249" s="25" t="s">
        <v>225</v>
      </c>
      <c r="AU249" s="25" t="s">
        <v>82</v>
      </c>
    </row>
    <row r="250" s="12" customFormat="1">
      <c r="B250" s="252"/>
      <c r="C250" s="253"/>
      <c r="D250" s="246" t="s">
        <v>422</v>
      </c>
      <c r="E250" s="254" t="s">
        <v>21</v>
      </c>
      <c r="F250" s="255" t="s">
        <v>1449</v>
      </c>
      <c r="G250" s="253"/>
      <c r="H250" s="256">
        <v>14.608000000000001</v>
      </c>
      <c r="I250" s="257"/>
      <c r="J250" s="253"/>
      <c r="K250" s="253"/>
      <c r="L250" s="258"/>
      <c r="M250" s="259"/>
      <c r="N250" s="260"/>
      <c r="O250" s="260"/>
      <c r="P250" s="260"/>
      <c r="Q250" s="260"/>
      <c r="R250" s="260"/>
      <c r="S250" s="260"/>
      <c r="T250" s="261"/>
      <c r="AT250" s="262" t="s">
        <v>422</v>
      </c>
      <c r="AU250" s="262" t="s">
        <v>82</v>
      </c>
      <c r="AV250" s="12" t="s">
        <v>82</v>
      </c>
      <c r="AW250" s="12" t="s">
        <v>35</v>
      </c>
      <c r="AX250" s="12" t="s">
        <v>72</v>
      </c>
      <c r="AY250" s="262" t="s">
        <v>215</v>
      </c>
    </row>
    <row r="251" s="12" customFormat="1">
      <c r="B251" s="252"/>
      <c r="C251" s="253"/>
      <c r="D251" s="246" t="s">
        <v>422</v>
      </c>
      <c r="E251" s="254" t="s">
        <v>21</v>
      </c>
      <c r="F251" s="255" t="s">
        <v>1450</v>
      </c>
      <c r="G251" s="253"/>
      <c r="H251" s="256">
        <v>19.925999999999998</v>
      </c>
      <c r="I251" s="257"/>
      <c r="J251" s="253"/>
      <c r="K251" s="253"/>
      <c r="L251" s="258"/>
      <c r="M251" s="259"/>
      <c r="N251" s="260"/>
      <c r="O251" s="260"/>
      <c r="P251" s="260"/>
      <c r="Q251" s="260"/>
      <c r="R251" s="260"/>
      <c r="S251" s="260"/>
      <c r="T251" s="261"/>
      <c r="AT251" s="262" t="s">
        <v>422</v>
      </c>
      <c r="AU251" s="262" t="s">
        <v>82</v>
      </c>
      <c r="AV251" s="12" t="s">
        <v>82</v>
      </c>
      <c r="AW251" s="12" t="s">
        <v>35</v>
      </c>
      <c r="AX251" s="12" t="s">
        <v>72</v>
      </c>
      <c r="AY251" s="262" t="s">
        <v>215</v>
      </c>
    </row>
    <row r="252" s="12" customFormat="1">
      <c r="B252" s="252"/>
      <c r="C252" s="253"/>
      <c r="D252" s="246" t="s">
        <v>422</v>
      </c>
      <c r="E252" s="254" t="s">
        <v>21</v>
      </c>
      <c r="F252" s="255" t="s">
        <v>1451</v>
      </c>
      <c r="G252" s="253"/>
      <c r="H252" s="256">
        <v>25.93</v>
      </c>
      <c r="I252" s="257"/>
      <c r="J252" s="253"/>
      <c r="K252" s="253"/>
      <c r="L252" s="258"/>
      <c r="M252" s="259"/>
      <c r="N252" s="260"/>
      <c r="O252" s="260"/>
      <c r="P252" s="260"/>
      <c r="Q252" s="260"/>
      <c r="R252" s="260"/>
      <c r="S252" s="260"/>
      <c r="T252" s="261"/>
      <c r="AT252" s="262" t="s">
        <v>422</v>
      </c>
      <c r="AU252" s="262" t="s">
        <v>82</v>
      </c>
      <c r="AV252" s="12" t="s">
        <v>82</v>
      </c>
      <c r="AW252" s="12" t="s">
        <v>35</v>
      </c>
      <c r="AX252" s="12" t="s">
        <v>72</v>
      </c>
      <c r="AY252" s="262" t="s">
        <v>215</v>
      </c>
    </row>
    <row r="253" s="12" customFormat="1">
      <c r="B253" s="252"/>
      <c r="C253" s="253"/>
      <c r="D253" s="246" t="s">
        <v>422</v>
      </c>
      <c r="E253" s="254" t="s">
        <v>21</v>
      </c>
      <c r="F253" s="255" t="s">
        <v>1452</v>
      </c>
      <c r="G253" s="253"/>
      <c r="H253" s="256">
        <v>54.450000000000003</v>
      </c>
      <c r="I253" s="257"/>
      <c r="J253" s="253"/>
      <c r="K253" s="253"/>
      <c r="L253" s="258"/>
      <c r="M253" s="259"/>
      <c r="N253" s="260"/>
      <c r="O253" s="260"/>
      <c r="P253" s="260"/>
      <c r="Q253" s="260"/>
      <c r="R253" s="260"/>
      <c r="S253" s="260"/>
      <c r="T253" s="261"/>
      <c r="AT253" s="262" t="s">
        <v>422</v>
      </c>
      <c r="AU253" s="262" t="s">
        <v>82</v>
      </c>
      <c r="AV253" s="12" t="s">
        <v>82</v>
      </c>
      <c r="AW253" s="12" t="s">
        <v>35</v>
      </c>
      <c r="AX253" s="12" t="s">
        <v>72</v>
      </c>
      <c r="AY253" s="262" t="s">
        <v>215</v>
      </c>
    </row>
    <row r="254" s="12" customFormat="1">
      <c r="B254" s="252"/>
      <c r="C254" s="253"/>
      <c r="D254" s="246" t="s">
        <v>422</v>
      </c>
      <c r="E254" s="254" t="s">
        <v>21</v>
      </c>
      <c r="F254" s="255" t="s">
        <v>1453</v>
      </c>
      <c r="G254" s="253"/>
      <c r="H254" s="256">
        <v>8.6899999999999995</v>
      </c>
      <c r="I254" s="257"/>
      <c r="J254" s="253"/>
      <c r="K254" s="253"/>
      <c r="L254" s="258"/>
      <c r="M254" s="259"/>
      <c r="N254" s="260"/>
      <c r="O254" s="260"/>
      <c r="P254" s="260"/>
      <c r="Q254" s="260"/>
      <c r="R254" s="260"/>
      <c r="S254" s="260"/>
      <c r="T254" s="261"/>
      <c r="AT254" s="262" t="s">
        <v>422</v>
      </c>
      <c r="AU254" s="262" t="s">
        <v>82</v>
      </c>
      <c r="AV254" s="12" t="s">
        <v>82</v>
      </c>
      <c r="AW254" s="12" t="s">
        <v>35</v>
      </c>
      <c r="AX254" s="12" t="s">
        <v>72</v>
      </c>
      <c r="AY254" s="262" t="s">
        <v>215</v>
      </c>
    </row>
    <row r="255" s="13" customFormat="1">
      <c r="B255" s="263"/>
      <c r="C255" s="264"/>
      <c r="D255" s="246" t="s">
        <v>422</v>
      </c>
      <c r="E255" s="265" t="s">
        <v>21</v>
      </c>
      <c r="F255" s="266" t="s">
        <v>439</v>
      </c>
      <c r="G255" s="264"/>
      <c r="H255" s="267">
        <v>123.604</v>
      </c>
      <c r="I255" s="268"/>
      <c r="J255" s="264"/>
      <c r="K255" s="264"/>
      <c r="L255" s="269"/>
      <c r="M255" s="270"/>
      <c r="N255" s="271"/>
      <c r="O255" s="271"/>
      <c r="P255" s="271"/>
      <c r="Q255" s="271"/>
      <c r="R255" s="271"/>
      <c r="S255" s="271"/>
      <c r="T255" s="272"/>
      <c r="AT255" s="273" t="s">
        <v>422</v>
      </c>
      <c r="AU255" s="273" t="s">
        <v>82</v>
      </c>
      <c r="AV255" s="13" t="s">
        <v>232</v>
      </c>
      <c r="AW255" s="13" t="s">
        <v>35</v>
      </c>
      <c r="AX255" s="13" t="s">
        <v>80</v>
      </c>
      <c r="AY255" s="273" t="s">
        <v>215</v>
      </c>
    </row>
    <row r="256" s="1" customFormat="1" ht="16.5" customHeight="1">
      <c r="B256" s="47"/>
      <c r="C256" s="234" t="s">
        <v>596</v>
      </c>
      <c r="D256" s="234" t="s">
        <v>218</v>
      </c>
      <c r="E256" s="235" t="s">
        <v>1454</v>
      </c>
      <c r="F256" s="236" t="s">
        <v>1455</v>
      </c>
      <c r="G256" s="237" t="s">
        <v>381</v>
      </c>
      <c r="H256" s="238">
        <v>121.155</v>
      </c>
      <c r="I256" s="239"/>
      <c r="J256" s="240">
        <f>ROUND(I256*H256,2)</f>
        <v>0</v>
      </c>
      <c r="K256" s="236" t="s">
        <v>222</v>
      </c>
      <c r="L256" s="73"/>
      <c r="M256" s="241" t="s">
        <v>21</v>
      </c>
      <c r="N256" s="242" t="s">
        <v>43</v>
      </c>
      <c r="O256" s="48"/>
      <c r="P256" s="243">
        <f>O256*H256</f>
        <v>0</v>
      </c>
      <c r="Q256" s="243">
        <v>0</v>
      </c>
      <c r="R256" s="243">
        <f>Q256*H256</f>
        <v>0</v>
      </c>
      <c r="S256" s="243">
        <v>0</v>
      </c>
      <c r="T256" s="244">
        <f>S256*H256</f>
        <v>0</v>
      </c>
      <c r="AR256" s="25" t="s">
        <v>232</v>
      </c>
      <c r="AT256" s="25" t="s">
        <v>218</v>
      </c>
      <c r="AU256" s="25" t="s">
        <v>82</v>
      </c>
      <c r="AY256" s="25" t="s">
        <v>215</v>
      </c>
      <c r="BE256" s="245">
        <f>IF(N256="základní",J256,0)</f>
        <v>0</v>
      </c>
      <c r="BF256" s="245">
        <f>IF(N256="snížená",J256,0)</f>
        <v>0</v>
      </c>
      <c r="BG256" s="245">
        <f>IF(N256="zákl. přenesená",J256,0)</f>
        <v>0</v>
      </c>
      <c r="BH256" s="245">
        <f>IF(N256="sníž. přenesená",J256,0)</f>
        <v>0</v>
      </c>
      <c r="BI256" s="245">
        <f>IF(N256="nulová",J256,0)</f>
        <v>0</v>
      </c>
      <c r="BJ256" s="25" t="s">
        <v>80</v>
      </c>
      <c r="BK256" s="245">
        <f>ROUND(I256*H256,2)</f>
        <v>0</v>
      </c>
      <c r="BL256" s="25" t="s">
        <v>232</v>
      </c>
      <c r="BM256" s="25" t="s">
        <v>1456</v>
      </c>
    </row>
    <row r="257" s="1" customFormat="1">
      <c r="B257" s="47"/>
      <c r="C257" s="75"/>
      <c r="D257" s="246" t="s">
        <v>225</v>
      </c>
      <c r="E257" s="75"/>
      <c r="F257" s="247" t="s">
        <v>1373</v>
      </c>
      <c r="G257" s="75"/>
      <c r="H257" s="75"/>
      <c r="I257" s="204"/>
      <c r="J257" s="75"/>
      <c r="K257" s="75"/>
      <c r="L257" s="73"/>
      <c r="M257" s="248"/>
      <c r="N257" s="48"/>
      <c r="O257" s="48"/>
      <c r="P257" s="48"/>
      <c r="Q257" s="48"/>
      <c r="R257" s="48"/>
      <c r="S257" s="48"/>
      <c r="T257" s="96"/>
      <c r="AT257" s="25" t="s">
        <v>225</v>
      </c>
      <c r="AU257" s="25" t="s">
        <v>82</v>
      </c>
    </row>
    <row r="258" s="12" customFormat="1">
      <c r="B258" s="252"/>
      <c r="C258" s="253"/>
      <c r="D258" s="246" t="s">
        <v>422</v>
      </c>
      <c r="E258" s="254" t="s">
        <v>21</v>
      </c>
      <c r="F258" s="255" t="s">
        <v>1457</v>
      </c>
      <c r="G258" s="253"/>
      <c r="H258" s="256">
        <v>33.792000000000002</v>
      </c>
      <c r="I258" s="257"/>
      <c r="J258" s="253"/>
      <c r="K258" s="253"/>
      <c r="L258" s="258"/>
      <c r="M258" s="259"/>
      <c r="N258" s="260"/>
      <c r="O258" s="260"/>
      <c r="P258" s="260"/>
      <c r="Q258" s="260"/>
      <c r="R258" s="260"/>
      <c r="S258" s="260"/>
      <c r="T258" s="261"/>
      <c r="AT258" s="262" t="s">
        <v>422</v>
      </c>
      <c r="AU258" s="262" t="s">
        <v>82</v>
      </c>
      <c r="AV258" s="12" t="s">
        <v>82</v>
      </c>
      <c r="AW258" s="12" t="s">
        <v>35</v>
      </c>
      <c r="AX258" s="12" t="s">
        <v>72</v>
      </c>
      <c r="AY258" s="262" t="s">
        <v>215</v>
      </c>
    </row>
    <row r="259" s="12" customFormat="1">
      <c r="B259" s="252"/>
      <c r="C259" s="253"/>
      <c r="D259" s="246" t="s">
        <v>422</v>
      </c>
      <c r="E259" s="254" t="s">
        <v>21</v>
      </c>
      <c r="F259" s="255" t="s">
        <v>1458</v>
      </c>
      <c r="G259" s="253"/>
      <c r="H259" s="256">
        <v>32.048000000000002</v>
      </c>
      <c r="I259" s="257"/>
      <c r="J259" s="253"/>
      <c r="K259" s="253"/>
      <c r="L259" s="258"/>
      <c r="M259" s="259"/>
      <c r="N259" s="260"/>
      <c r="O259" s="260"/>
      <c r="P259" s="260"/>
      <c r="Q259" s="260"/>
      <c r="R259" s="260"/>
      <c r="S259" s="260"/>
      <c r="T259" s="261"/>
      <c r="AT259" s="262" t="s">
        <v>422</v>
      </c>
      <c r="AU259" s="262" t="s">
        <v>82</v>
      </c>
      <c r="AV259" s="12" t="s">
        <v>82</v>
      </c>
      <c r="AW259" s="12" t="s">
        <v>35</v>
      </c>
      <c r="AX259" s="12" t="s">
        <v>72</v>
      </c>
      <c r="AY259" s="262" t="s">
        <v>215</v>
      </c>
    </row>
    <row r="260" s="12" customFormat="1">
      <c r="B260" s="252"/>
      <c r="C260" s="253"/>
      <c r="D260" s="246" t="s">
        <v>422</v>
      </c>
      <c r="E260" s="254" t="s">
        <v>21</v>
      </c>
      <c r="F260" s="255" t="s">
        <v>1459</v>
      </c>
      <c r="G260" s="253"/>
      <c r="H260" s="256">
        <v>55.314999999999998</v>
      </c>
      <c r="I260" s="257"/>
      <c r="J260" s="253"/>
      <c r="K260" s="253"/>
      <c r="L260" s="258"/>
      <c r="M260" s="259"/>
      <c r="N260" s="260"/>
      <c r="O260" s="260"/>
      <c r="P260" s="260"/>
      <c r="Q260" s="260"/>
      <c r="R260" s="260"/>
      <c r="S260" s="260"/>
      <c r="T260" s="261"/>
      <c r="AT260" s="262" t="s">
        <v>422</v>
      </c>
      <c r="AU260" s="262" t="s">
        <v>82</v>
      </c>
      <c r="AV260" s="12" t="s">
        <v>82</v>
      </c>
      <c r="AW260" s="12" t="s">
        <v>35</v>
      </c>
      <c r="AX260" s="12" t="s">
        <v>72</v>
      </c>
      <c r="AY260" s="262" t="s">
        <v>215</v>
      </c>
    </row>
    <row r="261" s="13" customFormat="1">
      <c r="B261" s="263"/>
      <c r="C261" s="264"/>
      <c r="D261" s="246" t="s">
        <v>422</v>
      </c>
      <c r="E261" s="265" t="s">
        <v>21</v>
      </c>
      <c r="F261" s="266" t="s">
        <v>439</v>
      </c>
      <c r="G261" s="264"/>
      <c r="H261" s="267">
        <v>121.155</v>
      </c>
      <c r="I261" s="268"/>
      <c r="J261" s="264"/>
      <c r="K261" s="264"/>
      <c r="L261" s="269"/>
      <c r="M261" s="270"/>
      <c r="N261" s="271"/>
      <c r="O261" s="271"/>
      <c r="P261" s="271"/>
      <c r="Q261" s="271"/>
      <c r="R261" s="271"/>
      <c r="S261" s="271"/>
      <c r="T261" s="272"/>
      <c r="AT261" s="273" t="s">
        <v>422</v>
      </c>
      <c r="AU261" s="273" t="s">
        <v>82</v>
      </c>
      <c r="AV261" s="13" t="s">
        <v>232</v>
      </c>
      <c r="AW261" s="13" t="s">
        <v>35</v>
      </c>
      <c r="AX261" s="13" t="s">
        <v>80</v>
      </c>
      <c r="AY261" s="273" t="s">
        <v>215</v>
      </c>
    </row>
    <row r="262" s="1" customFormat="1" ht="16.5" customHeight="1">
      <c r="B262" s="47"/>
      <c r="C262" s="234" t="s">
        <v>602</v>
      </c>
      <c r="D262" s="234" t="s">
        <v>218</v>
      </c>
      <c r="E262" s="235" t="s">
        <v>555</v>
      </c>
      <c r="F262" s="236" t="s">
        <v>556</v>
      </c>
      <c r="G262" s="237" t="s">
        <v>376</v>
      </c>
      <c r="H262" s="238">
        <v>678.89999999999998</v>
      </c>
      <c r="I262" s="239"/>
      <c r="J262" s="240">
        <f>ROUND(I262*H262,2)</f>
        <v>0</v>
      </c>
      <c r="K262" s="236" t="s">
        <v>222</v>
      </c>
      <c r="L262" s="73"/>
      <c r="M262" s="241" t="s">
        <v>21</v>
      </c>
      <c r="N262" s="242" t="s">
        <v>43</v>
      </c>
      <c r="O262" s="48"/>
      <c r="P262" s="243">
        <f>O262*H262</f>
        <v>0</v>
      </c>
      <c r="Q262" s="243">
        <v>0.0014400000000000001</v>
      </c>
      <c r="R262" s="243">
        <f>Q262*H262</f>
        <v>0.97761600000000004</v>
      </c>
      <c r="S262" s="243">
        <v>0</v>
      </c>
      <c r="T262" s="244">
        <f>S262*H262</f>
        <v>0</v>
      </c>
      <c r="AR262" s="25" t="s">
        <v>232</v>
      </c>
      <c r="AT262" s="25" t="s">
        <v>218</v>
      </c>
      <c r="AU262" s="25" t="s">
        <v>82</v>
      </c>
      <c r="AY262" s="25" t="s">
        <v>215</v>
      </c>
      <c r="BE262" s="245">
        <f>IF(N262="základní",J262,0)</f>
        <v>0</v>
      </c>
      <c r="BF262" s="245">
        <f>IF(N262="snížená",J262,0)</f>
        <v>0</v>
      </c>
      <c r="BG262" s="245">
        <f>IF(N262="zákl. přenesená",J262,0)</f>
        <v>0</v>
      </c>
      <c r="BH262" s="245">
        <f>IF(N262="sníž. přenesená",J262,0)</f>
        <v>0</v>
      </c>
      <c r="BI262" s="245">
        <f>IF(N262="nulová",J262,0)</f>
        <v>0</v>
      </c>
      <c r="BJ262" s="25" t="s">
        <v>80</v>
      </c>
      <c r="BK262" s="245">
        <f>ROUND(I262*H262,2)</f>
        <v>0</v>
      </c>
      <c r="BL262" s="25" t="s">
        <v>232</v>
      </c>
      <c r="BM262" s="25" t="s">
        <v>1460</v>
      </c>
    </row>
    <row r="263" s="1" customFormat="1">
      <c r="B263" s="47"/>
      <c r="C263" s="75"/>
      <c r="D263" s="246" t="s">
        <v>225</v>
      </c>
      <c r="E263" s="75"/>
      <c r="F263" s="247" t="s">
        <v>1373</v>
      </c>
      <c r="G263" s="75"/>
      <c r="H263" s="75"/>
      <c r="I263" s="204"/>
      <c r="J263" s="75"/>
      <c r="K263" s="75"/>
      <c r="L263" s="73"/>
      <c r="M263" s="248"/>
      <c r="N263" s="48"/>
      <c r="O263" s="48"/>
      <c r="P263" s="48"/>
      <c r="Q263" s="48"/>
      <c r="R263" s="48"/>
      <c r="S263" s="48"/>
      <c r="T263" s="96"/>
      <c r="AT263" s="25" t="s">
        <v>225</v>
      </c>
      <c r="AU263" s="25" t="s">
        <v>82</v>
      </c>
    </row>
    <row r="264" s="12" customFormat="1">
      <c r="B264" s="252"/>
      <c r="C264" s="253"/>
      <c r="D264" s="246" t="s">
        <v>422</v>
      </c>
      <c r="E264" s="254" t="s">
        <v>21</v>
      </c>
      <c r="F264" s="255" t="s">
        <v>1461</v>
      </c>
      <c r="G264" s="253"/>
      <c r="H264" s="256">
        <v>156</v>
      </c>
      <c r="I264" s="257"/>
      <c r="J264" s="253"/>
      <c r="K264" s="253"/>
      <c r="L264" s="258"/>
      <c r="M264" s="259"/>
      <c r="N264" s="260"/>
      <c r="O264" s="260"/>
      <c r="P264" s="260"/>
      <c r="Q264" s="260"/>
      <c r="R264" s="260"/>
      <c r="S264" s="260"/>
      <c r="T264" s="261"/>
      <c r="AT264" s="262" t="s">
        <v>422</v>
      </c>
      <c r="AU264" s="262" t="s">
        <v>82</v>
      </c>
      <c r="AV264" s="12" t="s">
        <v>82</v>
      </c>
      <c r="AW264" s="12" t="s">
        <v>35</v>
      </c>
      <c r="AX264" s="12" t="s">
        <v>72</v>
      </c>
      <c r="AY264" s="262" t="s">
        <v>215</v>
      </c>
    </row>
    <row r="265" s="12" customFormat="1">
      <c r="B265" s="252"/>
      <c r="C265" s="253"/>
      <c r="D265" s="246" t="s">
        <v>422</v>
      </c>
      <c r="E265" s="254" t="s">
        <v>21</v>
      </c>
      <c r="F265" s="255" t="s">
        <v>1462</v>
      </c>
      <c r="G265" s="253"/>
      <c r="H265" s="256">
        <v>35.200000000000003</v>
      </c>
      <c r="I265" s="257"/>
      <c r="J265" s="253"/>
      <c r="K265" s="253"/>
      <c r="L265" s="258"/>
      <c r="M265" s="259"/>
      <c r="N265" s="260"/>
      <c r="O265" s="260"/>
      <c r="P265" s="260"/>
      <c r="Q265" s="260"/>
      <c r="R265" s="260"/>
      <c r="S265" s="260"/>
      <c r="T265" s="261"/>
      <c r="AT265" s="262" t="s">
        <v>422</v>
      </c>
      <c r="AU265" s="262" t="s">
        <v>82</v>
      </c>
      <c r="AV265" s="12" t="s">
        <v>82</v>
      </c>
      <c r="AW265" s="12" t="s">
        <v>35</v>
      </c>
      <c r="AX265" s="12" t="s">
        <v>72</v>
      </c>
      <c r="AY265" s="262" t="s">
        <v>215</v>
      </c>
    </row>
    <row r="266" s="12" customFormat="1">
      <c r="B266" s="252"/>
      <c r="C266" s="253"/>
      <c r="D266" s="246" t="s">
        <v>422</v>
      </c>
      <c r="E266" s="254" t="s">
        <v>21</v>
      </c>
      <c r="F266" s="255" t="s">
        <v>1463</v>
      </c>
      <c r="G266" s="253"/>
      <c r="H266" s="256">
        <v>172.90000000000001</v>
      </c>
      <c r="I266" s="257"/>
      <c r="J266" s="253"/>
      <c r="K266" s="253"/>
      <c r="L266" s="258"/>
      <c r="M266" s="259"/>
      <c r="N266" s="260"/>
      <c r="O266" s="260"/>
      <c r="P266" s="260"/>
      <c r="Q266" s="260"/>
      <c r="R266" s="260"/>
      <c r="S266" s="260"/>
      <c r="T266" s="261"/>
      <c r="AT266" s="262" t="s">
        <v>422</v>
      </c>
      <c r="AU266" s="262" t="s">
        <v>82</v>
      </c>
      <c r="AV266" s="12" t="s">
        <v>82</v>
      </c>
      <c r="AW266" s="12" t="s">
        <v>35</v>
      </c>
      <c r="AX266" s="12" t="s">
        <v>72</v>
      </c>
      <c r="AY266" s="262" t="s">
        <v>215</v>
      </c>
    </row>
    <row r="267" s="12" customFormat="1">
      <c r="B267" s="252"/>
      <c r="C267" s="253"/>
      <c r="D267" s="246" t="s">
        <v>422</v>
      </c>
      <c r="E267" s="254" t="s">
        <v>21</v>
      </c>
      <c r="F267" s="255" t="s">
        <v>1464</v>
      </c>
      <c r="G267" s="253"/>
      <c r="H267" s="256">
        <v>314.80000000000001</v>
      </c>
      <c r="I267" s="257"/>
      <c r="J267" s="253"/>
      <c r="K267" s="253"/>
      <c r="L267" s="258"/>
      <c r="M267" s="259"/>
      <c r="N267" s="260"/>
      <c r="O267" s="260"/>
      <c r="P267" s="260"/>
      <c r="Q267" s="260"/>
      <c r="R267" s="260"/>
      <c r="S267" s="260"/>
      <c r="T267" s="261"/>
      <c r="AT267" s="262" t="s">
        <v>422</v>
      </c>
      <c r="AU267" s="262" t="s">
        <v>82</v>
      </c>
      <c r="AV267" s="12" t="s">
        <v>82</v>
      </c>
      <c r="AW267" s="12" t="s">
        <v>35</v>
      </c>
      <c r="AX267" s="12" t="s">
        <v>72</v>
      </c>
      <c r="AY267" s="262" t="s">
        <v>215</v>
      </c>
    </row>
    <row r="268" s="13" customFormat="1">
      <c r="B268" s="263"/>
      <c r="C268" s="264"/>
      <c r="D268" s="246" t="s">
        <v>422</v>
      </c>
      <c r="E268" s="265" t="s">
        <v>21</v>
      </c>
      <c r="F268" s="266" t="s">
        <v>439</v>
      </c>
      <c r="G268" s="264"/>
      <c r="H268" s="267">
        <v>678.89999999999998</v>
      </c>
      <c r="I268" s="268"/>
      <c r="J268" s="264"/>
      <c r="K268" s="264"/>
      <c r="L268" s="269"/>
      <c r="M268" s="270"/>
      <c r="N268" s="271"/>
      <c r="O268" s="271"/>
      <c r="P268" s="271"/>
      <c r="Q268" s="271"/>
      <c r="R268" s="271"/>
      <c r="S268" s="271"/>
      <c r="T268" s="272"/>
      <c r="AT268" s="273" t="s">
        <v>422</v>
      </c>
      <c r="AU268" s="273" t="s">
        <v>82</v>
      </c>
      <c r="AV268" s="13" t="s">
        <v>232</v>
      </c>
      <c r="AW268" s="13" t="s">
        <v>35</v>
      </c>
      <c r="AX268" s="13" t="s">
        <v>80</v>
      </c>
      <c r="AY268" s="273" t="s">
        <v>215</v>
      </c>
    </row>
    <row r="269" s="1" customFormat="1" ht="16.5" customHeight="1">
      <c r="B269" s="47"/>
      <c r="C269" s="234" t="s">
        <v>607</v>
      </c>
      <c r="D269" s="234" t="s">
        <v>218</v>
      </c>
      <c r="E269" s="235" t="s">
        <v>560</v>
      </c>
      <c r="F269" s="236" t="s">
        <v>561</v>
      </c>
      <c r="G269" s="237" t="s">
        <v>376</v>
      </c>
      <c r="H269" s="238">
        <v>678.89999999999998</v>
      </c>
      <c r="I269" s="239"/>
      <c r="J269" s="240">
        <f>ROUND(I269*H269,2)</f>
        <v>0</v>
      </c>
      <c r="K269" s="236" t="s">
        <v>222</v>
      </c>
      <c r="L269" s="73"/>
      <c r="M269" s="241" t="s">
        <v>21</v>
      </c>
      <c r="N269" s="242" t="s">
        <v>43</v>
      </c>
      <c r="O269" s="48"/>
      <c r="P269" s="243">
        <f>O269*H269</f>
        <v>0</v>
      </c>
      <c r="Q269" s="243">
        <v>4.0000000000000003E-05</v>
      </c>
      <c r="R269" s="243">
        <f>Q269*H269</f>
        <v>0.027156</v>
      </c>
      <c r="S269" s="243">
        <v>0</v>
      </c>
      <c r="T269" s="244">
        <f>S269*H269</f>
        <v>0</v>
      </c>
      <c r="AR269" s="25" t="s">
        <v>232</v>
      </c>
      <c r="AT269" s="25" t="s">
        <v>218</v>
      </c>
      <c r="AU269" s="25" t="s">
        <v>82</v>
      </c>
      <c r="AY269" s="25" t="s">
        <v>215</v>
      </c>
      <c r="BE269" s="245">
        <f>IF(N269="základní",J269,0)</f>
        <v>0</v>
      </c>
      <c r="BF269" s="245">
        <f>IF(N269="snížená",J269,0)</f>
        <v>0</v>
      </c>
      <c r="BG269" s="245">
        <f>IF(N269="zákl. přenesená",J269,0)</f>
        <v>0</v>
      </c>
      <c r="BH269" s="245">
        <f>IF(N269="sníž. přenesená",J269,0)</f>
        <v>0</v>
      </c>
      <c r="BI269" s="245">
        <f>IF(N269="nulová",J269,0)</f>
        <v>0</v>
      </c>
      <c r="BJ269" s="25" t="s">
        <v>80</v>
      </c>
      <c r="BK269" s="245">
        <f>ROUND(I269*H269,2)</f>
        <v>0</v>
      </c>
      <c r="BL269" s="25" t="s">
        <v>232</v>
      </c>
      <c r="BM269" s="25" t="s">
        <v>1465</v>
      </c>
    </row>
    <row r="270" s="1" customFormat="1">
      <c r="B270" s="47"/>
      <c r="C270" s="75"/>
      <c r="D270" s="246" t="s">
        <v>225</v>
      </c>
      <c r="E270" s="75"/>
      <c r="F270" s="247" t="s">
        <v>1466</v>
      </c>
      <c r="G270" s="75"/>
      <c r="H270" s="75"/>
      <c r="I270" s="204"/>
      <c r="J270" s="75"/>
      <c r="K270" s="75"/>
      <c r="L270" s="73"/>
      <c r="M270" s="248"/>
      <c r="N270" s="48"/>
      <c r="O270" s="48"/>
      <c r="P270" s="48"/>
      <c r="Q270" s="48"/>
      <c r="R270" s="48"/>
      <c r="S270" s="48"/>
      <c r="T270" s="96"/>
      <c r="AT270" s="25" t="s">
        <v>225</v>
      </c>
      <c r="AU270" s="25" t="s">
        <v>82</v>
      </c>
    </row>
    <row r="271" s="1" customFormat="1" ht="16.5" customHeight="1">
      <c r="B271" s="47"/>
      <c r="C271" s="234" t="s">
        <v>613</v>
      </c>
      <c r="D271" s="234" t="s">
        <v>218</v>
      </c>
      <c r="E271" s="235" t="s">
        <v>1467</v>
      </c>
      <c r="F271" s="236" t="s">
        <v>1468</v>
      </c>
      <c r="G271" s="237" t="s">
        <v>381</v>
      </c>
      <c r="H271" s="238">
        <v>7.8399999999999999</v>
      </c>
      <c r="I271" s="239"/>
      <c r="J271" s="240">
        <f>ROUND(I271*H271,2)</f>
        <v>0</v>
      </c>
      <c r="K271" s="236" t="s">
        <v>222</v>
      </c>
      <c r="L271" s="73"/>
      <c r="M271" s="241" t="s">
        <v>21</v>
      </c>
      <c r="N271" s="242" t="s">
        <v>43</v>
      </c>
      <c r="O271" s="48"/>
      <c r="P271" s="243">
        <f>O271*H271</f>
        <v>0</v>
      </c>
      <c r="Q271" s="243">
        <v>0</v>
      </c>
      <c r="R271" s="243">
        <f>Q271*H271</f>
        <v>0</v>
      </c>
      <c r="S271" s="243">
        <v>0</v>
      </c>
      <c r="T271" s="244">
        <f>S271*H271</f>
        <v>0</v>
      </c>
      <c r="AR271" s="25" t="s">
        <v>232</v>
      </c>
      <c r="AT271" s="25" t="s">
        <v>218</v>
      </c>
      <c r="AU271" s="25" t="s">
        <v>82</v>
      </c>
      <c r="AY271" s="25" t="s">
        <v>215</v>
      </c>
      <c r="BE271" s="245">
        <f>IF(N271="základní",J271,0)</f>
        <v>0</v>
      </c>
      <c r="BF271" s="245">
        <f>IF(N271="snížená",J271,0)</f>
        <v>0</v>
      </c>
      <c r="BG271" s="245">
        <f>IF(N271="zákl. přenesená",J271,0)</f>
        <v>0</v>
      </c>
      <c r="BH271" s="245">
        <f>IF(N271="sníž. přenesená",J271,0)</f>
        <v>0</v>
      </c>
      <c r="BI271" s="245">
        <f>IF(N271="nulová",J271,0)</f>
        <v>0</v>
      </c>
      <c r="BJ271" s="25" t="s">
        <v>80</v>
      </c>
      <c r="BK271" s="245">
        <f>ROUND(I271*H271,2)</f>
        <v>0</v>
      </c>
      <c r="BL271" s="25" t="s">
        <v>232</v>
      </c>
      <c r="BM271" s="25" t="s">
        <v>1469</v>
      </c>
    </row>
    <row r="272" s="1" customFormat="1">
      <c r="B272" s="47"/>
      <c r="C272" s="75"/>
      <c r="D272" s="246" t="s">
        <v>225</v>
      </c>
      <c r="E272" s="75"/>
      <c r="F272" s="247" t="s">
        <v>1346</v>
      </c>
      <c r="G272" s="75"/>
      <c r="H272" s="75"/>
      <c r="I272" s="204"/>
      <c r="J272" s="75"/>
      <c r="K272" s="75"/>
      <c r="L272" s="73"/>
      <c r="M272" s="248"/>
      <c r="N272" s="48"/>
      <c r="O272" s="48"/>
      <c r="P272" s="48"/>
      <c r="Q272" s="48"/>
      <c r="R272" s="48"/>
      <c r="S272" s="48"/>
      <c r="T272" s="96"/>
      <c r="AT272" s="25" t="s">
        <v>225</v>
      </c>
      <c r="AU272" s="25" t="s">
        <v>82</v>
      </c>
    </row>
    <row r="273" s="12" customFormat="1">
      <c r="B273" s="252"/>
      <c r="C273" s="253"/>
      <c r="D273" s="246" t="s">
        <v>422</v>
      </c>
      <c r="E273" s="254" t="s">
        <v>21</v>
      </c>
      <c r="F273" s="255" t="s">
        <v>1470</v>
      </c>
      <c r="G273" s="253"/>
      <c r="H273" s="256">
        <v>7.8399999999999999</v>
      </c>
      <c r="I273" s="257"/>
      <c r="J273" s="253"/>
      <c r="K273" s="253"/>
      <c r="L273" s="258"/>
      <c r="M273" s="259"/>
      <c r="N273" s="260"/>
      <c r="O273" s="260"/>
      <c r="P273" s="260"/>
      <c r="Q273" s="260"/>
      <c r="R273" s="260"/>
      <c r="S273" s="260"/>
      <c r="T273" s="261"/>
      <c r="AT273" s="262" t="s">
        <v>422</v>
      </c>
      <c r="AU273" s="262" t="s">
        <v>82</v>
      </c>
      <c r="AV273" s="12" t="s">
        <v>82</v>
      </c>
      <c r="AW273" s="12" t="s">
        <v>35</v>
      </c>
      <c r="AX273" s="12" t="s">
        <v>80</v>
      </c>
      <c r="AY273" s="262" t="s">
        <v>215</v>
      </c>
    </row>
    <row r="274" s="1" customFormat="1" ht="16.5" customHeight="1">
      <c r="B274" s="47"/>
      <c r="C274" s="234" t="s">
        <v>618</v>
      </c>
      <c r="D274" s="234" t="s">
        <v>218</v>
      </c>
      <c r="E274" s="235" t="s">
        <v>1471</v>
      </c>
      <c r="F274" s="236" t="s">
        <v>1472</v>
      </c>
      <c r="G274" s="237" t="s">
        <v>473</v>
      </c>
      <c r="H274" s="238">
        <v>4.3940000000000001</v>
      </c>
      <c r="I274" s="239"/>
      <c r="J274" s="240">
        <f>ROUND(I274*H274,2)</f>
        <v>0</v>
      </c>
      <c r="K274" s="236" t="s">
        <v>222</v>
      </c>
      <c r="L274" s="73"/>
      <c r="M274" s="241" t="s">
        <v>21</v>
      </c>
      <c r="N274" s="242" t="s">
        <v>43</v>
      </c>
      <c r="O274" s="48"/>
      <c r="P274" s="243">
        <f>O274*H274</f>
        <v>0</v>
      </c>
      <c r="Q274" s="243">
        <v>1.0601700000000001</v>
      </c>
      <c r="R274" s="243">
        <f>Q274*H274</f>
        <v>4.6583869800000004</v>
      </c>
      <c r="S274" s="243">
        <v>0</v>
      </c>
      <c r="T274" s="244">
        <f>S274*H274</f>
        <v>0</v>
      </c>
      <c r="AR274" s="25" t="s">
        <v>232</v>
      </c>
      <c r="AT274" s="25" t="s">
        <v>218</v>
      </c>
      <c r="AU274" s="25" t="s">
        <v>82</v>
      </c>
      <c r="AY274" s="25" t="s">
        <v>215</v>
      </c>
      <c r="BE274" s="245">
        <f>IF(N274="základní",J274,0)</f>
        <v>0</v>
      </c>
      <c r="BF274" s="245">
        <f>IF(N274="snížená",J274,0)</f>
        <v>0</v>
      </c>
      <c r="BG274" s="245">
        <f>IF(N274="zákl. přenesená",J274,0)</f>
        <v>0</v>
      </c>
      <c r="BH274" s="245">
        <f>IF(N274="sníž. přenesená",J274,0)</f>
        <v>0</v>
      </c>
      <c r="BI274" s="245">
        <f>IF(N274="nulová",J274,0)</f>
        <v>0</v>
      </c>
      <c r="BJ274" s="25" t="s">
        <v>80</v>
      </c>
      <c r="BK274" s="245">
        <f>ROUND(I274*H274,2)</f>
        <v>0</v>
      </c>
      <c r="BL274" s="25" t="s">
        <v>232</v>
      </c>
      <c r="BM274" s="25" t="s">
        <v>1473</v>
      </c>
    </row>
    <row r="275" s="1" customFormat="1">
      <c r="B275" s="47"/>
      <c r="C275" s="75"/>
      <c r="D275" s="246" t="s">
        <v>225</v>
      </c>
      <c r="E275" s="75"/>
      <c r="F275" s="247" t="s">
        <v>1474</v>
      </c>
      <c r="G275" s="75"/>
      <c r="H275" s="75"/>
      <c r="I275" s="204"/>
      <c r="J275" s="75"/>
      <c r="K275" s="75"/>
      <c r="L275" s="73"/>
      <c r="M275" s="248"/>
      <c r="N275" s="48"/>
      <c r="O275" s="48"/>
      <c r="P275" s="48"/>
      <c r="Q275" s="48"/>
      <c r="R275" s="48"/>
      <c r="S275" s="48"/>
      <c r="T275" s="96"/>
      <c r="AT275" s="25" t="s">
        <v>225</v>
      </c>
      <c r="AU275" s="25" t="s">
        <v>82</v>
      </c>
    </row>
    <row r="276" s="12" customFormat="1">
      <c r="B276" s="252"/>
      <c r="C276" s="253"/>
      <c r="D276" s="246" t="s">
        <v>422</v>
      </c>
      <c r="E276" s="254" t="s">
        <v>21</v>
      </c>
      <c r="F276" s="255" t="s">
        <v>1475</v>
      </c>
      <c r="G276" s="253"/>
      <c r="H276" s="256">
        <v>4.3940000000000001</v>
      </c>
      <c r="I276" s="257"/>
      <c r="J276" s="253"/>
      <c r="K276" s="253"/>
      <c r="L276" s="258"/>
      <c r="M276" s="259"/>
      <c r="N276" s="260"/>
      <c r="O276" s="260"/>
      <c r="P276" s="260"/>
      <c r="Q276" s="260"/>
      <c r="R276" s="260"/>
      <c r="S276" s="260"/>
      <c r="T276" s="261"/>
      <c r="AT276" s="262" t="s">
        <v>422</v>
      </c>
      <c r="AU276" s="262" t="s">
        <v>82</v>
      </c>
      <c r="AV276" s="12" t="s">
        <v>82</v>
      </c>
      <c r="AW276" s="12" t="s">
        <v>35</v>
      </c>
      <c r="AX276" s="12" t="s">
        <v>80</v>
      </c>
      <c r="AY276" s="262" t="s">
        <v>215</v>
      </c>
    </row>
    <row r="277" s="1" customFormat="1" ht="16.5" customHeight="1">
      <c r="B277" s="47"/>
      <c r="C277" s="234" t="s">
        <v>624</v>
      </c>
      <c r="D277" s="234" t="s">
        <v>218</v>
      </c>
      <c r="E277" s="235" t="s">
        <v>1476</v>
      </c>
      <c r="F277" s="236" t="s">
        <v>1477</v>
      </c>
      <c r="G277" s="237" t="s">
        <v>473</v>
      </c>
      <c r="H277" s="238">
        <v>0.68400000000000005</v>
      </c>
      <c r="I277" s="239"/>
      <c r="J277" s="240">
        <f>ROUND(I277*H277,2)</f>
        <v>0</v>
      </c>
      <c r="K277" s="236" t="s">
        <v>222</v>
      </c>
      <c r="L277" s="73"/>
      <c r="M277" s="241" t="s">
        <v>21</v>
      </c>
      <c r="N277" s="242" t="s">
        <v>43</v>
      </c>
      <c r="O277" s="48"/>
      <c r="P277" s="243">
        <f>O277*H277</f>
        <v>0</v>
      </c>
      <c r="Q277" s="243">
        <v>1.06277</v>
      </c>
      <c r="R277" s="243">
        <f>Q277*H277</f>
        <v>0.72693468000000006</v>
      </c>
      <c r="S277" s="243">
        <v>0</v>
      </c>
      <c r="T277" s="244">
        <f>S277*H277</f>
        <v>0</v>
      </c>
      <c r="AR277" s="25" t="s">
        <v>232</v>
      </c>
      <c r="AT277" s="25" t="s">
        <v>218</v>
      </c>
      <c r="AU277" s="25" t="s">
        <v>82</v>
      </c>
      <c r="AY277" s="25" t="s">
        <v>215</v>
      </c>
      <c r="BE277" s="245">
        <f>IF(N277="základní",J277,0)</f>
        <v>0</v>
      </c>
      <c r="BF277" s="245">
        <f>IF(N277="snížená",J277,0)</f>
        <v>0</v>
      </c>
      <c r="BG277" s="245">
        <f>IF(N277="zákl. přenesená",J277,0)</f>
        <v>0</v>
      </c>
      <c r="BH277" s="245">
        <f>IF(N277="sníž. přenesená",J277,0)</f>
        <v>0</v>
      </c>
      <c r="BI277" s="245">
        <f>IF(N277="nulová",J277,0)</f>
        <v>0</v>
      </c>
      <c r="BJ277" s="25" t="s">
        <v>80</v>
      </c>
      <c r="BK277" s="245">
        <f>ROUND(I277*H277,2)</f>
        <v>0</v>
      </c>
      <c r="BL277" s="25" t="s">
        <v>232</v>
      </c>
      <c r="BM277" s="25" t="s">
        <v>1478</v>
      </c>
    </row>
    <row r="278" s="1" customFormat="1">
      <c r="B278" s="47"/>
      <c r="C278" s="75"/>
      <c r="D278" s="246" t="s">
        <v>225</v>
      </c>
      <c r="E278" s="75"/>
      <c r="F278" s="247" t="s">
        <v>1479</v>
      </c>
      <c r="G278" s="75"/>
      <c r="H278" s="75"/>
      <c r="I278" s="204"/>
      <c r="J278" s="75"/>
      <c r="K278" s="75"/>
      <c r="L278" s="73"/>
      <c r="M278" s="248"/>
      <c r="N278" s="48"/>
      <c r="O278" s="48"/>
      <c r="P278" s="48"/>
      <c r="Q278" s="48"/>
      <c r="R278" s="48"/>
      <c r="S278" s="48"/>
      <c r="T278" s="96"/>
      <c r="AT278" s="25" t="s">
        <v>225</v>
      </c>
      <c r="AU278" s="25" t="s">
        <v>82</v>
      </c>
    </row>
    <row r="279" s="12" customFormat="1">
      <c r="B279" s="252"/>
      <c r="C279" s="253"/>
      <c r="D279" s="246" t="s">
        <v>422</v>
      </c>
      <c r="E279" s="254" t="s">
        <v>21</v>
      </c>
      <c r="F279" s="255" t="s">
        <v>1480</v>
      </c>
      <c r="G279" s="253"/>
      <c r="H279" s="256">
        <v>0.252</v>
      </c>
      <c r="I279" s="257"/>
      <c r="J279" s="253"/>
      <c r="K279" s="253"/>
      <c r="L279" s="258"/>
      <c r="M279" s="259"/>
      <c r="N279" s="260"/>
      <c r="O279" s="260"/>
      <c r="P279" s="260"/>
      <c r="Q279" s="260"/>
      <c r="R279" s="260"/>
      <c r="S279" s="260"/>
      <c r="T279" s="261"/>
      <c r="AT279" s="262" t="s">
        <v>422</v>
      </c>
      <c r="AU279" s="262" t="s">
        <v>82</v>
      </c>
      <c r="AV279" s="12" t="s">
        <v>82</v>
      </c>
      <c r="AW279" s="12" t="s">
        <v>35</v>
      </c>
      <c r="AX279" s="12" t="s">
        <v>72</v>
      </c>
      <c r="AY279" s="262" t="s">
        <v>215</v>
      </c>
    </row>
    <row r="280" s="12" customFormat="1">
      <c r="B280" s="252"/>
      <c r="C280" s="253"/>
      <c r="D280" s="246" t="s">
        <v>422</v>
      </c>
      <c r="E280" s="254" t="s">
        <v>21</v>
      </c>
      <c r="F280" s="255" t="s">
        <v>1481</v>
      </c>
      <c r="G280" s="253"/>
      <c r="H280" s="256">
        <v>0.432</v>
      </c>
      <c r="I280" s="257"/>
      <c r="J280" s="253"/>
      <c r="K280" s="253"/>
      <c r="L280" s="258"/>
      <c r="M280" s="259"/>
      <c r="N280" s="260"/>
      <c r="O280" s="260"/>
      <c r="P280" s="260"/>
      <c r="Q280" s="260"/>
      <c r="R280" s="260"/>
      <c r="S280" s="260"/>
      <c r="T280" s="261"/>
      <c r="AT280" s="262" t="s">
        <v>422</v>
      </c>
      <c r="AU280" s="262" t="s">
        <v>82</v>
      </c>
      <c r="AV280" s="12" t="s">
        <v>82</v>
      </c>
      <c r="AW280" s="12" t="s">
        <v>35</v>
      </c>
      <c r="AX280" s="12" t="s">
        <v>72</v>
      </c>
      <c r="AY280" s="262" t="s">
        <v>215</v>
      </c>
    </row>
    <row r="281" s="13" customFormat="1">
      <c r="B281" s="263"/>
      <c r="C281" s="264"/>
      <c r="D281" s="246" t="s">
        <v>422</v>
      </c>
      <c r="E281" s="265" t="s">
        <v>21</v>
      </c>
      <c r="F281" s="266" t="s">
        <v>439</v>
      </c>
      <c r="G281" s="264"/>
      <c r="H281" s="267">
        <v>0.68400000000000005</v>
      </c>
      <c r="I281" s="268"/>
      <c r="J281" s="264"/>
      <c r="K281" s="264"/>
      <c r="L281" s="269"/>
      <c r="M281" s="270"/>
      <c r="N281" s="271"/>
      <c r="O281" s="271"/>
      <c r="P281" s="271"/>
      <c r="Q281" s="271"/>
      <c r="R281" s="271"/>
      <c r="S281" s="271"/>
      <c r="T281" s="272"/>
      <c r="AT281" s="273" t="s">
        <v>422</v>
      </c>
      <c r="AU281" s="273" t="s">
        <v>82</v>
      </c>
      <c r="AV281" s="13" t="s">
        <v>232</v>
      </c>
      <c r="AW281" s="13" t="s">
        <v>35</v>
      </c>
      <c r="AX281" s="13" t="s">
        <v>80</v>
      </c>
      <c r="AY281" s="273" t="s">
        <v>215</v>
      </c>
    </row>
    <row r="282" s="1" customFormat="1" ht="25.5" customHeight="1">
      <c r="B282" s="47"/>
      <c r="C282" s="234" t="s">
        <v>630</v>
      </c>
      <c r="D282" s="234" t="s">
        <v>218</v>
      </c>
      <c r="E282" s="235" t="s">
        <v>1482</v>
      </c>
      <c r="F282" s="236" t="s">
        <v>1483</v>
      </c>
      <c r="G282" s="237" t="s">
        <v>381</v>
      </c>
      <c r="H282" s="238">
        <v>11.18</v>
      </c>
      <c r="I282" s="239"/>
      <c r="J282" s="240">
        <f>ROUND(I282*H282,2)</f>
        <v>0</v>
      </c>
      <c r="K282" s="236" t="s">
        <v>222</v>
      </c>
      <c r="L282" s="73"/>
      <c r="M282" s="241" t="s">
        <v>21</v>
      </c>
      <c r="N282" s="242" t="s">
        <v>43</v>
      </c>
      <c r="O282" s="48"/>
      <c r="P282" s="243">
        <f>O282*H282</f>
        <v>0</v>
      </c>
      <c r="Q282" s="243">
        <v>2.45329</v>
      </c>
      <c r="R282" s="243">
        <f>Q282*H282</f>
        <v>27.427782199999999</v>
      </c>
      <c r="S282" s="243">
        <v>0</v>
      </c>
      <c r="T282" s="244">
        <f>S282*H282</f>
        <v>0</v>
      </c>
      <c r="AR282" s="25" t="s">
        <v>232</v>
      </c>
      <c r="AT282" s="25" t="s">
        <v>218</v>
      </c>
      <c r="AU282" s="25" t="s">
        <v>82</v>
      </c>
      <c r="AY282" s="25" t="s">
        <v>215</v>
      </c>
      <c r="BE282" s="245">
        <f>IF(N282="základní",J282,0)</f>
        <v>0</v>
      </c>
      <c r="BF282" s="245">
        <f>IF(N282="snížená",J282,0)</f>
        <v>0</v>
      </c>
      <c r="BG282" s="245">
        <f>IF(N282="zákl. přenesená",J282,0)</f>
        <v>0</v>
      </c>
      <c r="BH282" s="245">
        <f>IF(N282="sníž. přenesená",J282,0)</f>
        <v>0</v>
      </c>
      <c r="BI282" s="245">
        <f>IF(N282="nulová",J282,0)</f>
        <v>0</v>
      </c>
      <c r="BJ282" s="25" t="s">
        <v>80</v>
      </c>
      <c r="BK282" s="245">
        <f>ROUND(I282*H282,2)</f>
        <v>0</v>
      </c>
      <c r="BL282" s="25" t="s">
        <v>232</v>
      </c>
      <c r="BM282" s="25" t="s">
        <v>1484</v>
      </c>
    </row>
    <row r="283" s="1" customFormat="1">
      <c r="B283" s="47"/>
      <c r="C283" s="75"/>
      <c r="D283" s="246" t="s">
        <v>225</v>
      </c>
      <c r="E283" s="75"/>
      <c r="F283" s="247" t="s">
        <v>1373</v>
      </c>
      <c r="G283" s="75"/>
      <c r="H283" s="75"/>
      <c r="I283" s="204"/>
      <c r="J283" s="75"/>
      <c r="K283" s="75"/>
      <c r="L283" s="73"/>
      <c r="M283" s="248"/>
      <c r="N283" s="48"/>
      <c r="O283" s="48"/>
      <c r="P283" s="48"/>
      <c r="Q283" s="48"/>
      <c r="R283" s="48"/>
      <c r="S283" s="48"/>
      <c r="T283" s="96"/>
      <c r="AT283" s="25" t="s">
        <v>225</v>
      </c>
      <c r="AU283" s="25" t="s">
        <v>82</v>
      </c>
    </row>
    <row r="284" s="12" customFormat="1">
      <c r="B284" s="252"/>
      <c r="C284" s="253"/>
      <c r="D284" s="246" t="s">
        <v>422</v>
      </c>
      <c r="E284" s="254" t="s">
        <v>21</v>
      </c>
      <c r="F284" s="255" t="s">
        <v>1485</v>
      </c>
      <c r="G284" s="253"/>
      <c r="H284" s="256">
        <v>7.0199999999999996</v>
      </c>
      <c r="I284" s="257"/>
      <c r="J284" s="253"/>
      <c r="K284" s="253"/>
      <c r="L284" s="258"/>
      <c r="M284" s="259"/>
      <c r="N284" s="260"/>
      <c r="O284" s="260"/>
      <c r="P284" s="260"/>
      <c r="Q284" s="260"/>
      <c r="R284" s="260"/>
      <c r="S284" s="260"/>
      <c r="T284" s="261"/>
      <c r="AT284" s="262" t="s">
        <v>422</v>
      </c>
      <c r="AU284" s="262" t="s">
        <v>82</v>
      </c>
      <c r="AV284" s="12" t="s">
        <v>82</v>
      </c>
      <c r="AW284" s="12" t="s">
        <v>35</v>
      </c>
      <c r="AX284" s="12" t="s">
        <v>72</v>
      </c>
      <c r="AY284" s="262" t="s">
        <v>215</v>
      </c>
    </row>
    <row r="285" s="12" customFormat="1">
      <c r="B285" s="252"/>
      <c r="C285" s="253"/>
      <c r="D285" s="246" t="s">
        <v>422</v>
      </c>
      <c r="E285" s="254" t="s">
        <v>21</v>
      </c>
      <c r="F285" s="255" t="s">
        <v>1486</v>
      </c>
      <c r="G285" s="253"/>
      <c r="H285" s="256">
        <v>1.1699999999999999</v>
      </c>
      <c r="I285" s="257"/>
      <c r="J285" s="253"/>
      <c r="K285" s="253"/>
      <c r="L285" s="258"/>
      <c r="M285" s="259"/>
      <c r="N285" s="260"/>
      <c r="O285" s="260"/>
      <c r="P285" s="260"/>
      <c r="Q285" s="260"/>
      <c r="R285" s="260"/>
      <c r="S285" s="260"/>
      <c r="T285" s="261"/>
      <c r="AT285" s="262" t="s">
        <v>422</v>
      </c>
      <c r="AU285" s="262" t="s">
        <v>82</v>
      </c>
      <c r="AV285" s="12" t="s">
        <v>82</v>
      </c>
      <c r="AW285" s="12" t="s">
        <v>35</v>
      </c>
      <c r="AX285" s="12" t="s">
        <v>72</v>
      </c>
      <c r="AY285" s="262" t="s">
        <v>215</v>
      </c>
    </row>
    <row r="286" s="12" customFormat="1">
      <c r="B286" s="252"/>
      <c r="C286" s="253"/>
      <c r="D286" s="246" t="s">
        <v>422</v>
      </c>
      <c r="E286" s="254" t="s">
        <v>21</v>
      </c>
      <c r="F286" s="255" t="s">
        <v>1487</v>
      </c>
      <c r="G286" s="253"/>
      <c r="H286" s="256">
        <v>2.9900000000000002</v>
      </c>
      <c r="I286" s="257"/>
      <c r="J286" s="253"/>
      <c r="K286" s="253"/>
      <c r="L286" s="258"/>
      <c r="M286" s="259"/>
      <c r="N286" s="260"/>
      <c r="O286" s="260"/>
      <c r="P286" s="260"/>
      <c r="Q286" s="260"/>
      <c r="R286" s="260"/>
      <c r="S286" s="260"/>
      <c r="T286" s="261"/>
      <c r="AT286" s="262" t="s">
        <v>422</v>
      </c>
      <c r="AU286" s="262" t="s">
        <v>82</v>
      </c>
      <c r="AV286" s="12" t="s">
        <v>82</v>
      </c>
      <c r="AW286" s="12" t="s">
        <v>35</v>
      </c>
      <c r="AX286" s="12" t="s">
        <v>72</v>
      </c>
      <c r="AY286" s="262" t="s">
        <v>215</v>
      </c>
    </row>
    <row r="287" s="13" customFormat="1">
      <c r="B287" s="263"/>
      <c r="C287" s="264"/>
      <c r="D287" s="246" t="s">
        <v>422</v>
      </c>
      <c r="E287" s="265" t="s">
        <v>21</v>
      </c>
      <c r="F287" s="266" t="s">
        <v>439</v>
      </c>
      <c r="G287" s="264"/>
      <c r="H287" s="267">
        <v>11.18</v>
      </c>
      <c r="I287" s="268"/>
      <c r="J287" s="264"/>
      <c r="K287" s="264"/>
      <c r="L287" s="269"/>
      <c r="M287" s="270"/>
      <c r="N287" s="271"/>
      <c r="O287" s="271"/>
      <c r="P287" s="271"/>
      <c r="Q287" s="271"/>
      <c r="R287" s="271"/>
      <c r="S287" s="271"/>
      <c r="T287" s="272"/>
      <c r="AT287" s="273" t="s">
        <v>422</v>
      </c>
      <c r="AU287" s="273" t="s">
        <v>82</v>
      </c>
      <c r="AV287" s="13" t="s">
        <v>232</v>
      </c>
      <c r="AW287" s="13" t="s">
        <v>35</v>
      </c>
      <c r="AX287" s="13" t="s">
        <v>80</v>
      </c>
      <c r="AY287" s="273" t="s">
        <v>215</v>
      </c>
    </row>
    <row r="288" s="1" customFormat="1" ht="16.5" customHeight="1">
      <c r="B288" s="47"/>
      <c r="C288" s="234" t="s">
        <v>636</v>
      </c>
      <c r="D288" s="234" t="s">
        <v>218</v>
      </c>
      <c r="E288" s="235" t="s">
        <v>1488</v>
      </c>
      <c r="F288" s="236" t="s">
        <v>1489</v>
      </c>
      <c r="G288" s="237" t="s">
        <v>376</v>
      </c>
      <c r="H288" s="238">
        <v>73.049999999999997</v>
      </c>
      <c r="I288" s="239"/>
      <c r="J288" s="240">
        <f>ROUND(I288*H288,2)</f>
        <v>0</v>
      </c>
      <c r="K288" s="236" t="s">
        <v>222</v>
      </c>
      <c r="L288" s="73"/>
      <c r="M288" s="241" t="s">
        <v>21</v>
      </c>
      <c r="N288" s="242" t="s">
        <v>43</v>
      </c>
      <c r="O288" s="48"/>
      <c r="P288" s="243">
        <f>O288*H288</f>
        <v>0</v>
      </c>
      <c r="Q288" s="243">
        <v>0.0027499999999999998</v>
      </c>
      <c r="R288" s="243">
        <f>Q288*H288</f>
        <v>0.20088749999999997</v>
      </c>
      <c r="S288" s="243">
        <v>0</v>
      </c>
      <c r="T288" s="244">
        <f>S288*H288</f>
        <v>0</v>
      </c>
      <c r="AR288" s="25" t="s">
        <v>232</v>
      </c>
      <c r="AT288" s="25" t="s">
        <v>218</v>
      </c>
      <c r="AU288" s="25" t="s">
        <v>82</v>
      </c>
      <c r="AY288" s="25" t="s">
        <v>215</v>
      </c>
      <c r="BE288" s="245">
        <f>IF(N288="základní",J288,0)</f>
        <v>0</v>
      </c>
      <c r="BF288" s="245">
        <f>IF(N288="snížená",J288,0)</f>
        <v>0</v>
      </c>
      <c r="BG288" s="245">
        <f>IF(N288="zákl. přenesená",J288,0)</f>
        <v>0</v>
      </c>
      <c r="BH288" s="245">
        <f>IF(N288="sníž. přenesená",J288,0)</f>
        <v>0</v>
      </c>
      <c r="BI288" s="245">
        <f>IF(N288="nulová",J288,0)</f>
        <v>0</v>
      </c>
      <c r="BJ288" s="25" t="s">
        <v>80</v>
      </c>
      <c r="BK288" s="245">
        <f>ROUND(I288*H288,2)</f>
        <v>0</v>
      </c>
      <c r="BL288" s="25" t="s">
        <v>232</v>
      </c>
      <c r="BM288" s="25" t="s">
        <v>1490</v>
      </c>
    </row>
    <row r="289" s="1" customFormat="1">
      <c r="B289" s="47"/>
      <c r="C289" s="75"/>
      <c r="D289" s="246" t="s">
        <v>225</v>
      </c>
      <c r="E289" s="75"/>
      <c r="F289" s="247" t="s">
        <v>1373</v>
      </c>
      <c r="G289" s="75"/>
      <c r="H289" s="75"/>
      <c r="I289" s="204"/>
      <c r="J289" s="75"/>
      <c r="K289" s="75"/>
      <c r="L289" s="73"/>
      <c r="M289" s="248"/>
      <c r="N289" s="48"/>
      <c r="O289" s="48"/>
      <c r="P289" s="48"/>
      <c r="Q289" s="48"/>
      <c r="R289" s="48"/>
      <c r="S289" s="48"/>
      <c r="T289" s="96"/>
      <c r="AT289" s="25" t="s">
        <v>225</v>
      </c>
      <c r="AU289" s="25" t="s">
        <v>82</v>
      </c>
    </row>
    <row r="290" s="12" customFormat="1">
      <c r="B290" s="252"/>
      <c r="C290" s="253"/>
      <c r="D290" s="246" t="s">
        <v>422</v>
      </c>
      <c r="E290" s="254" t="s">
        <v>21</v>
      </c>
      <c r="F290" s="255" t="s">
        <v>1491</v>
      </c>
      <c r="G290" s="253"/>
      <c r="H290" s="256">
        <v>42.960000000000001</v>
      </c>
      <c r="I290" s="257"/>
      <c r="J290" s="253"/>
      <c r="K290" s="253"/>
      <c r="L290" s="258"/>
      <c r="M290" s="259"/>
      <c r="N290" s="260"/>
      <c r="O290" s="260"/>
      <c r="P290" s="260"/>
      <c r="Q290" s="260"/>
      <c r="R290" s="260"/>
      <c r="S290" s="260"/>
      <c r="T290" s="261"/>
      <c r="AT290" s="262" t="s">
        <v>422</v>
      </c>
      <c r="AU290" s="262" t="s">
        <v>82</v>
      </c>
      <c r="AV290" s="12" t="s">
        <v>82</v>
      </c>
      <c r="AW290" s="12" t="s">
        <v>35</v>
      </c>
      <c r="AX290" s="12" t="s">
        <v>72</v>
      </c>
      <c r="AY290" s="262" t="s">
        <v>215</v>
      </c>
    </row>
    <row r="291" s="12" customFormat="1">
      <c r="B291" s="252"/>
      <c r="C291" s="253"/>
      <c r="D291" s="246" t="s">
        <v>422</v>
      </c>
      <c r="E291" s="254" t="s">
        <v>21</v>
      </c>
      <c r="F291" s="255" t="s">
        <v>1492</v>
      </c>
      <c r="G291" s="253"/>
      <c r="H291" s="256">
        <v>10.44</v>
      </c>
      <c r="I291" s="257"/>
      <c r="J291" s="253"/>
      <c r="K291" s="253"/>
      <c r="L291" s="258"/>
      <c r="M291" s="259"/>
      <c r="N291" s="260"/>
      <c r="O291" s="260"/>
      <c r="P291" s="260"/>
      <c r="Q291" s="260"/>
      <c r="R291" s="260"/>
      <c r="S291" s="260"/>
      <c r="T291" s="261"/>
      <c r="AT291" s="262" t="s">
        <v>422</v>
      </c>
      <c r="AU291" s="262" t="s">
        <v>82</v>
      </c>
      <c r="AV291" s="12" t="s">
        <v>82</v>
      </c>
      <c r="AW291" s="12" t="s">
        <v>35</v>
      </c>
      <c r="AX291" s="12" t="s">
        <v>72</v>
      </c>
      <c r="AY291" s="262" t="s">
        <v>215</v>
      </c>
    </row>
    <row r="292" s="12" customFormat="1">
      <c r="B292" s="252"/>
      <c r="C292" s="253"/>
      <c r="D292" s="246" t="s">
        <v>422</v>
      </c>
      <c r="E292" s="254" t="s">
        <v>21</v>
      </c>
      <c r="F292" s="255" t="s">
        <v>1493</v>
      </c>
      <c r="G292" s="253"/>
      <c r="H292" s="256">
        <v>19.649999999999999</v>
      </c>
      <c r="I292" s="257"/>
      <c r="J292" s="253"/>
      <c r="K292" s="253"/>
      <c r="L292" s="258"/>
      <c r="M292" s="259"/>
      <c r="N292" s="260"/>
      <c r="O292" s="260"/>
      <c r="P292" s="260"/>
      <c r="Q292" s="260"/>
      <c r="R292" s="260"/>
      <c r="S292" s="260"/>
      <c r="T292" s="261"/>
      <c r="AT292" s="262" t="s">
        <v>422</v>
      </c>
      <c r="AU292" s="262" t="s">
        <v>82</v>
      </c>
      <c r="AV292" s="12" t="s">
        <v>82</v>
      </c>
      <c r="AW292" s="12" t="s">
        <v>35</v>
      </c>
      <c r="AX292" s="12" t="s">
        <v>72</v>
      </c>
      <c r="AY292" s="262" t="s">
        <v>215</v>
      </c>
    </row>
    <row r="293" s="13" customFormat="1">
      <c r="B293" s="263"/>
      <c r="C293" s="264"/>
      <c r="D293" s="246" t="s">
        <v>422</v>
      </c>
      <c r="E293" s="265" t="s">
        <v>21</v>
      </c>
      <c r="F293" s="266" t="s">
        <v>439</v>
      </c>
      <c r="G293" s="264"/>
      <c r="H293" s="267">
        <v>73.049999999999997</v>
      </c>
      <c r="I293" s="268"/>
      <c r="J293" s="264"/>
      <c r="K293" s="264"/>
      <c r="L293" s="269"/>
      <c r="M293" s="270"/>
      <c r="N293" s="271"/>
      <c r="O293" s="271"/>
      <c r="P293" s="271"/>
      <c r="Q293" s="271"/>
      <c r="R293" s="271"/>
      <c r="S293" s="271"/>
      <c r="T293" s="272"/>
      <c r="AT293" s="273" t="s">
        <v>422</v>
      </c>
      <c r="AU293" s="273" t="s">
        <v>82</v>
      </c>
      <c r="AV293" s="13" t="s">
        <v>232</v>
      </c>
      <c r="AW293" s="13" t="s">
        <v>35</v>
      </c>
      <c r="AX293" s="13" t="s">
        <v>80</v>
      </c>
      <c r="AY293" s="273" t="s">
        <v>215</v>
      </c>
    </row>
    <row r="294" s="1" customFormat="1" ht="16.5" customHeight="1">
      <c r="B294" s="47"/>
      <c r="C294" s="234" t="s">
        <v>646</v>
      </c>
      <c r="D294" s="234" t="s">
        <v>218</v>
      </c>
      <c r="E294" s="235" t="s">
        <v>1494</v>
      </c>
      <c r="F294" s="236" t="s">
        <v>1495</v>
      </c>
      <c r="G294" s="237" t="s">
        <v>376</v>
      </c>
      <c r="H294" s="238">
        <v>73.049999999999997</v>
      </c>
      <c r="I294" s="239"/>
      <c r="J294" s="240">
        <f>ROUND(I294*H294,2)</f>
        <v>0</v>
      </c>
      <c r="K294" s="236" t="s">
        <v>222</v>
      </c>
      <c r="L294" s="73"/>
      <c r="M294" s="241" t="s">
        <v>21</v>
      </c>
      <c r="N294" s="242" t="s">
        <v>43</v>
      </c>
      <c r="O294" s="48"/>
      <c r="P294" s="243">
        <f>O294*H294</f>
        <v>0</v>
      </c>
      <c r="Q294" s="243">
        <v>0</v>
      </c>
      <c r="R294" s="243">
        <f>Q294*H294</f>
        <v>0</v>
      </c>
      <c r="S294" s="243">
        <v>0</v>
      </c>
      <c r="T294" s="244">
        <f>S294*H294</f>
        <v>0</v>
      </c>
      <c r="AR294" s="25" t="s">
        <v>232</v>
      </c>
      <c r="AT294" s="25" t="s">
        <v>218</v>
      </c>
      <c r="AU294" s="25" t="s">
        <v>82</v>
      </c>
      <c r="AY294" s="25" t="s">
        <v>215</v>
      </c>
      <c r="BE294" s="245">
        <f>IF(N294="základní",J294,0)</f>
        <v>0</v>
      </c>
      <c r="BF294" s="245">
        <f>IF(N294="snížená",J294,0)</f>
        <v>0</v>
      </c>
      <c r="BG294" s="245">
        <f>IF(N294="zákl. přenesená",J294,0)</f>
        <v>0</v>
      </c>
      <c r="BH294" s="245">
        <f>IF(N294="sníž. přenesená",J294,0)</f>
        <v>0</v>
      </c>
      <c r="BI294" s="245">
        <f>IF(N294="nulová",J294,0)</f>
        <v>0</v>
      </c>
      <c r="BJ294" s="25" t="s">
        <v>80</v>
      </c>
      <c r="BK294" s="245">
        <f>ROUND(I294*H294,2)</f>
        <v>0</v>
      </c>
      <c r="BL294" s="25" t="s">
        <v>232</v>
      </c>
      <c r="BM294" s="25" t="s">
        <v>1496</v>
      </c>
    </row>
    <row r="295" s="1" customFormat="1">
      <c r="B295" s="47"/>
      <c r="C295" s="75"/>
      <c r="D295" s="246" t="s">
        <v>225</v>
      </c>
      <c r="E295" s="75"/>
      <c r="F295" s="247" t="s">
        <v>1497</v>
      </c>
      <c r="G295" s="75"/>
      <c r="H295" s="75"/>
      <c r="I295" s="204"/>
      <c r="J295" s="75"/>
      <c r="K295" s="75"/>
      <c r="L295" s="73"/>
      <c r="M295" s="248"/>
      <c r="N295" s="48"/>
      <c r="O295" s="48"/>
      <c r="P295" s="48"/>
      <c r="Q295" s="48"/>
      <c r="R295" s="48"/>
      <c r="S295" s="48"/>
      <c r="T295" s="96"/>
      <c r="AT295" s="25" t="s">
        <v>225</v>
      </c>
      <c r="AU295" s="25" t="s">
        <v>82</v>
      </c>
    </row>
    <row r="296" s="1" customFormat="1" ht="16.5" customHeight="1">
      <c r="B296" s="47"/>
      <c r="C296" s="234" t="s">
        <v>651</v>
      </c>
      <c r="D296" s="234" t="s">
        <v>218</v>
      </c>
      <c r="E296" s="235" t="s">
        <v>1498</v>
      </c>
      <c r="F296" s="236" t="s">
        <v>1499</v>
      </c>
      <c r="G296" s="237" t="s">
        <v>473</v>
      </c>
      <c r="H296" s="238">
        <v>1.454</v>
      </c>
      <c r="I296" s="239"/>
      <c r="J296" s="240">
        <f>ROUND(I296*H296,2)</f>
        <v>0</v>
      </c>
      <c r="K296" s="236" t="s">
        <v>222</v>
      </c>
      <c r="L296" s="73"/>
      <c r="M296" s="241" t="s">
        <v>21</v>
      </c>
      <c r="N296" s="242" t="s">
        <v>43</v>
      </c>
      <c r="O296" s="48"/>
      <c r="P296" s="243">
        <f>O296*H296</f>
        <v>0</v>
      </c>
      <c r="Q296" s="243">
        <v>1.05871</v>
      </c>
      <c r="R296" s="243">
        <f>Q296*H296</f>
        <v>1.5393643400000001</v>
      </c>
      <c r="S296" s="243">
        <v>0</v>
      </c>
      <c r="T296" s="244">
        <f>S296*H296</f>
        <v>0</v>
      </c>
      <c r="AR296" s="25" t="s">
        <v>232</v>
      </c>
      <c r="AT296" s="25" t="s">
        <v>218</v>
      </c>
      <c r="AU296" s="25" t="s">
        <v>82</v>
      </c>
      <c r="AY296" s="25" t="s">
        <v>215</v>
      </c>
      <c r="BE296" s="245">
        <f>IF(N296="základní",J296,0)</f>
        <v>0</v>
      </c>
      <c r="BF296" s="245">
        <f>IF(N296="snížená",J296,0)</f>
        <v>0</v>
      </c>
      <c r="BG296" s="245">
        <f>IF(N296="zákl. přenesená",J296,0)</f>
        <v>0</v>
      </c>
      <c r="BH296" s="245">
        <f>IF(N296="sníž. přenesená",J296,0)</f>
        <v>0</v>
      </c>
      <c r="BI296" s="245">
        <f>IF(N296="nulová",J296,0)</f>
        <v>0</v>
      </c>
      <c r="BJ296" s="25" t="s">
        <v>80</v>
      </c>
      <c r="BK296" s="245">
        <f>ROUND(I296*H296,2)</f>
        <v>0</v>
      </c>
      <c r="BL296" s="25" t="s">
        <v>232</v>
      </c>
      <c r="BM296" s="25" t="s">
        <v>1500</v>
      </c>
    </row>
    <row r="297" s="1" customFormat="1">
      <c r="B297" s="47"/>
      <c r="C297" s="75"/>
      <c r="D297" s="246" t="s">
        <v>225</v>
      </c>
      <c r="E297" s="75"/>
      <c r="F297" s="247" t="s">
        <v>1474</v>
      </c>
      <c r="G297" s="75"/>
      <c r="H297" s="75"/>
      <c r="I297" s="204"/>
      <c r="J297" s="75"/>
      <c r="K297" s="75"/>
      <c r="L297" s="73"/>
      <c r="M297" s="248"/>
      <c r="N297" s="48"/>
      <c r="O297" s="48"/>
      <c r="P297" s="48"/>
      <c r="Q297" s="48"/>
      <c r="R297" s="48"/>
      <c r="S297" s="48"/>
      <c r="T297" s="96"/>
      <c r="AT297" s="25" t="s">
        <v>225</v>
      </c>
      <c r="AU297" s="25" t="s">
        <v>82</v>
      </c>
    </row>
    <row r="298" s="12" customFormat="1">
      <c r="B298" s="252"/>
      <c r="C298" s="253"/>
      <c r="D298" s="246" t="s">
        <v>422</v>
      </c>
      <c r="E298" s="254" t="s">
        <v>21</v>
      </c>
      <c r="F298" s="255" t="s">
        <v>1501</v>
      </c>
      <c r="G298" s="253"/>
      <c r="H298" s="256">
        <v>0.91300000000000003</v>
      </c>
      <c r="I298" s="257"/>
      <c r="J298" s="253"/>
      <c r="K298" s="253"/>
      <c r="L298" s="258"/>
      <c r="M298" s="259"/>
      <c r="N298" s="260"/>
      <c r="O298" s="260"/>
      <c r="P298" s="260"/>
      <c r="Q298" s="260"/>
      <c r="R298" s="260"/>
      <c r="S298" s="260"/>
      <c r="T298" s="261"/>
      <c r="AT298" s="262" t="s">
        <v>422</v>
      </c>
      <c r="AU298" s="262" t="s">
        <v>82</v>
      </c>
      <c r="AV298" s="12" t="s">
        <v>82</v>
      </c>
      <c r="AW298" s="12" t="s">
        <v>35</v>
      </c>
      <c r="AX298" s="12" t="s">
        <v>72</v>
      </c>
      <c r="AY298" s="262" t="s">
        <v>215</v>
      </c>
    </row>
    <row r="299" s="12" customFormat="1">
      <c r="B299" s="252"/>
      <c r="C299" s="253"/>
      <c r="D299" s="246" t="s">
        <v>422</v>
      </c>
      <c r="E299" s="254" t="s">
        <v>21</v>
      </c>
      <c r="F299" s="255" t="s">
        <v>1502</v>
      </c>
      <c r="G299" s="253"/>
      <c r="H299" s="256">
        <v>0.152</v>
      </c>
      <c r="I299" s="257"/>
      <c r="J299" s="253"/>
      <c r="K299" s="253"/>
      <c r="L299" s="258"/>
      <c r="M299" s="259"/>
      <c r="N299" s="260"/>
      <c r="O299" s="260"/>
      <c r="P299" s="260"/>
      <c r="Q299" s="260"/>
      <c r="R299" s="260"/>
      <c r="S299" s="260"/>
      <c r="T299" s="261"/>
      <c r="AT299" s="262" t="s">
        <v>422</v>
      </c>
      <c r="AU299" s="262" t="s">
        <v>82</v>
      </c>
      <c r="AV299" s="12" t="s">
        <v>82</v>
      </c>
      <c r="AW299" s="12" t="s">
        <v>35</v>
      </c>
      <c r="AX299" s="12" t="s">
        <v>72</v>
      </c>
      <c r="AY299" s="262" t="s">
        <v>215</v>
      </c>
    </row>
    <row r="300" s="12" customFormat="1">
      <c r="B300" s="252"/>
      <c r="C300" s="253"/>
      <c r="D300" s="246" t="s">
        <v>422</v>
      </c>
      <c r="E300" s="254" t="s">
        <v>21</v>
      </c>
      <c r="F300" s="255" t="s">
        <v>1503</v>
      </c>
      <c r="G300" s="253"/>
      <c r="H300" s="256">
        <v>0.38900000000000001</v>
      </c>
      <c r="I300" s="257"/>
      <c r="J300" s="253"/>
      <c r="K300" s="253"/>
      <c r="L300" s="258"/>
      <c r="M300" s="259"/>
      <c r="N300" s="260"/>
      <c r="O300" s="260"/>
      <c r="P300" s="260"/>
      <c r="Q300" s="260"/>
      <c r="R300" s="260"/>
      <c r="S300" s="260"/>
      <c r="T300" s="261"/>
      <c r="AT300" s="262" t="s">
        <v>422</v>
      </c>
      <c r="AU300" s="262" t="s">
        <v>82</v>
      </c>
      <c r="AV300" s="12" t="s">
        <v>82</v>
      </c>
      <c r="AW300" s="12" t="s">
        <v>35</v>
      </c>
      <c r="AX300" s="12" t="s">
        <v>72</v>
      </c>
      <c r="AY300" s="262" t="s">
        <v>215</v>
      </c>
    </row>
    <row r="301" s="13" customFormat="1">
      <c r="B301" s="263"/>
      <c r="C301" s="264"/>
      <c r="D301" s="246" t="s">
        <v>422</v>
      </c>
      <c r="E301" s="265" t="s">
        <v>21</v>
      </c>
      <c r="F301" s="266" t="s">
        <v>439</v>
      </c>
      <c r="G301" s="264"/>
      <c r="H301" s="267">
        <v>1.454</v>
      </c>
      <c r="I301" s="268"/>
      <c r="J301" s="264"/>
      <c r="K301" s="264"/>
      <c r="L301" s="269"/>
      <c r="M301" s="270"/>
      <c r="N301" s="271"/>
      <c r="O301" s="271"/>
      <c r="P301" s="271"/>
      <c r="Q301" s="271"/>
      <c r="R301" s="271"/>
      <c r="S301" s="271"/>
      <c r="T301" s="272"/>
      <c r="AT301" s="273" t="s">
        <v>422</v>
      </c>
      <c r="AU301" s="273" t="s">
        <v>82</v>
      </c>
      <c r="AV301" s="13" t="s">
        <v>232</v>
      </c>
      <c r="AW301" s="13" t="s">
        <v>35</v>
      </c>
      <c r="AX301" s="13" t="s">
        <v>80</v>
      </c>
      <c r="AY301" s="273" t="s">
        <v>215</v>
      </c>
    </row>
    <row r="302" s="1" customFormat="1" ht="16.5" customHeight="1">
      <c r="B302" s="47"/>
      <c r="C302" s="234" t="s">
        <v>657</v>
      </c>
      <c r="D302" s="234" t="s">
        <v>218</v>
      </c>
      <c r="E302" s="235" t="s">
        <v>1504</v>
      </c>
      <c r="F302" s="236" t="s">
        <v>1505</v>
      </c>
      <c r="G302" s="237" t="s">
        <v>452</v>
      </c>
      <c r="H302" s="238">
        <v>13.6</v>
      </c>
      <c r="I302" s="239"/>
      <c r="J302" s="240">
        <f>ROUND(I302*H302,2)</f>
        <v>0</v>
      </c>
      <c r="K302" s="236" t="s">
        <v>21</v>
      </c>
      <c r="L302" s="73"/>
      <c r="M302" s="241" t="s">
        <v>21</v>
      </c>
      <c r="N302" s="242" t="s">
        <v>43</v>
      </c>
      <c r="O302" s="48"/>
      <c r="P302" s="243">
        <f>O302*H302</f>
        <v>0</v>
      </c>
      <c r="Q302" s="243">
        <v>1.0601700000000001</v>
      </c>
      <c r="R302" s="243">
        <f>Q302*H302</f>
        <v>14.418312</v>
      </c>
      <c r="S302" s="243">
        <v>0</v>
      </c>
      <c r="T302" s="244">
        <f>S302*H302</f>
        <v>0</v>
      </c>
      <c r="AR302" s="25" t="s">
        <v>232</v>
      </c>
      <c r="AT302" s="25" t="s">
        <v>218</v>
      </c>
      <c r="AU302" s="25" t="s">
        <v>82</v>
      </c>
      <c r="AY302" s="25" t="s">
        <v>215</v>
      </c>
      <c r="BE302" s="245">
        <f>IF(N302="základní",J302,0)</f>
        <v>0</v>
      </c>
      <c r="BF302" s="245">
        <f>IF(N302="snížená",J302,0)</f>
        <v>0</v>
      </c>
      <c r="BG302" s="245">
        <f>IF(N302="zákl. přenesená",J302,0)</f>
        <v>0</v>
      </c>
      <c r="BH302" s="245">
        <f>IF(N302="sníž. přenesená",J302,0)</f>
        <v>0</v>
      </c>
      <c r="BI302" s="245">
        <f>IF(N302="nulová",J302,0)</f>
        <v>0</v>
      </c>
      <c r="BJ302" s="25" t="s">
        <v>80</v>
      </c>
      <c r="BK302" s="245">
        <f>ROUND(I302*H302,2)</f>
        <v>0</v>
      </c>
      <c r="BL302" s="25" t="s">
        <v>232</v>
      </c>
      <c r="BM302" s="25" t="s">
        <v>1506</v>
      </c>
    </row>
    <row r="303" s="1" customFormat="1">
      <c r="B303" s="47"/>
      <c r="C303" s="75"/>
      <c r="D303" s="246" t="s">
        <v>225</v>
      </c>
      <c r="E303" s="75"/>
      <c r="F303" s="247" t="s">
        <v>1507</v>
      </c>
      <c r="G303" s="75"/>
      <c r="H303" s="75"/>
      <c r="I303" s="204"/>
      <c r="J303" s="75"/>
      <c r="K303" s="75"/>
      <c r="L303" s="73"/>
      <c r="M303" s="248"/>
      <c r="N303" s="48"/>
      <c r="O303" s="48"/>
      <c r="P303" s="48"/>
      <c r="Q303" s="48"/>
      <c r="R303" s="48"/>
      <c r="S303" s="48"/>
      <c r="T303" s="96"/>
      <c r="AT303" s="25" t="s">
        <v>225</v>
      </c>
      <c r="AU303" s="25" t="s">
        <v>82</v>
      </c>
    </row>
    <row r="304" s="12" customFormat="1">
      <c r="B304" s="252"/>
      <c r="C304" s="253"/>
      <c r="D304" s="246" t="s">
        <v>422</v>
      </c>
      <c r="E304" s="254" t="s">
        <v>21</v>
      </c>
      <c r="F304" s="255" t="s">
        <v>1508</v>
      </c>
      <c r="G304" s="253"/>
      <c r="H304" s="256">
        <v>13.6</v>
      </c>
      <c r="I304" s="257"/>
      <c r="J304" s="253"/>
      <c r="K304" s="253"/>
      <c r="L304" s="258"/>
      <c r="M304" s="259"/>
      <c r="N304" s="260"/>
      <c r="O304" s="260"/>
      <c r="P304" s="260"/>
      <c r="Q304" s="260"/>
      <c r="R304" s="260"/>
      <c r="S304" s="260"/>
      <c r="T304" s="261"/>
      <c r="AT304" s="262" t="s">
        <v>422</v>
      </c>
      <c r="AU304" s="262" t="s">
        <v>82</v>
      </c>
      <c r="AV304" s="12" t="s">
        <v>82</v>
      </c>
      <c r="AW304" s="12" t="s">
        <v>35</v>
      </c>
      <c r="AX304" s="12" t="s">
        <v>80</v>
      </c>
      <c r="AY304" s="262" t="s">
        <v>215</v>
      </c>
    </row>
    <row r="305" s="11" customFormat="1" ht="29.88" customHeight="1">
      <c r="B305" s="218"/>
      <c r="C305" s="219"/>
      <c r="D305" s="220" t="s">
        <v>71</v>
      </c>
      <c r="E305" s="232" t="s">
        <v>227</v>
      </c>
      <c r="F305" s="232" t="s">
        <v>1163</v>
      </c>
      <c r="G305" s="219"/>
      <c r="H305" s="219"/>
      <c r="I305" s="222"/>
      <c r="J305" s="233">
        <f>BK305</f>
        <v>0</v>
      </c>
      <c r="K305" s="219"/>
      <c r="L305" s="224"/>
      <c r="M305" s="225"/>
      <c r="N305" s="226"/>
      <c r="O305" s="226"/>
      <c r="P305" s="227">
        <f>SUM(P306:P358)</f>
        <v>0</v>
      </c>
      <c r="Q305" s="226"/>
      <c r="R305" s="227">
        <f>SUM(R306:R358)</f>
        <v>83.647924380000006</v>
      </c>
      <c r="S305" s="226"/>
      <c r="T305" s="228">
        <f>SUM(T306:T358)</f>
        <v>0</v>
      </c>
      <c r="AR305" s="229" t="s">
        <v>80</v>
      </c>
      <c r="AT305" s="230" t="s">
        <v>71</v>
      </c>
      <c r="AU305" s="230" t="s">
        <v>80</v>
      </c>
      <c r="AY305" s="229" t="s">
        <v>215</v>
      </c>
      <c r="BK305" s="231">
        <f>SUM(BK306:BK358)</f>
        <v>0</v>
      </c>
    </row>
    <row r="306" s="1" customFormat="1" ht="16.5" customHeight="1">
      <c r="B306" s="47"/>
      <c r="C306" s="234" t="s">
        <v>662</v>
      </c>
      <c r="D306" s="234" t="s">
        <v>218</v>
      </c>
      <c r="E306" s="235" t="s">
        <v>1509</v>
      </c>
      <c r="F306" s="236" t="s">
        <v>1510</v>
      </c>
      <c r="G306" s="237" t="s">
        <v>381</v>
      </c>
      <c r="H306" s="238">
        <v>15.140000000000001</v>
      </c>
      <c r="I306" s="239"/>
      <c r="J306" s="240">
        <f>ROUND(I306*H306,2)</f>
        <v>0</v>
      </c>
      <c r="K306" s="236" t="s">
        <v>222</v>
      </c>
      <c r="L306" s="73"/>
      <c r="M306" s="241" t="s">
        <v>21</v>
      </c>
      <c r="N306" s="242" t="s">
        <v>43</v>
      </c>
      <c r="O306" s="48"/>
      <c r="P306" s="243">
        <f>O306*H306</f>
        <v>0</v>
      </c>
      <c r="Q306" s="243">
        <v>2.45329</v>
      </c>
      <c r="R306" s="243">
        <f>Q306*H306</f>
        <v>37.142810600000004</v>
      </c>
      <c r="S306" s="243">
        <v>0</v>
      </c>
      <c r="T306" s="244">
        <f>S306*H306</f>
        <v>0</v>
      </c>
      <c r="AR306" s="25" t="s">
        <v>232</v>
      </c>
      <c r="AT306" s="25" t="s">
        <v>218</v>
      </c>
      <c r="AU306" s="25" t="s">
        <v>82</v>
      </c>
      <c r="AY306" s="25" t="s">
        <v>215</v>
      </c>
      <c r="BE306" s="245">
        <f>IF(N306="základní",J306,0)</f>
        <v>0</v>
      </c>
      <c r="BF306" s="245">
        <f>IF(N306="snížená",J306,0)</f>
        <v>0</v>
      </c>
      <c r="BG306" s="245">
        <f>IF(N306="zákl. přenesená",J306,0)</f>
        <v>0</v>
      </c>
      <c r="BH306" s="245">
        <f>IF(N306="sníž. přenesená",J306,0)</f>
        <v>0</v>
      </c>
      <c r="BI306" s="245">
        <f>IF(N306="nulová",J306,0)</f>
        <v>0</v>
      </c>
      <c r="BJ306" s="25" t="s">
        <v>80</v>
      </c>
      <c r="BK306" s="245">
        <f>ROUND(I306*H306,2)</f>
        <v>0</v>
      </c>
      <c r="BL306" s="25" t="s">
        <v>232</v>
      </c>
      <c r="BM306" s="25" t="s">
        <v>1511</v>
      </c>
    </row>
    <row r="307" s="1" customFormat="1">
      <c r="B307" s="47"/>
      <c r="C307" s="75"/>
      <c r="D307" s="246" t="s">
        <v>225</v>
      </c>
      <c r="E307" s="75"/>
      <c r="F307" s="247" t="s">
        <v>1373</v>
      </c>
      <c r="G307" s="75"/>
      <c r="H307" s="75"/>
      <c r="I307" s="204"/>
      <c r="J307" s="75"/>
      <c r="K307" s="75"/>
      <c r="L307" s="73"/>
      <c r="M307" s="248"/>
      <c r="N307" s="48"/>
      <c r="O307" s="48"/>
      <c r="P307" s="48"/>
      <c r="Q307" s="48"/>
      <c r="R307" s="48"/>
      <c r="S307" s="48"/>
      <c r="T307" s="96"/>
      <c r="AT307" s="25" t="s">
        <v>225</v>
      </c>
      <c r="AU307" s="25" t="s">
        <v>82</v>
      </c>
    </row>
    <row r="308" s="12" customFormat="1">
      <c r="B308" s="252"/>
      <c r="C308" s="253"/>
      <c r="D308" s="246" t="s">
        <v>422</v>
      </c>
      <c r="E308" s="254" t="s">
        <v>21</v>
      </c>
      <c r="F308" s="255" t="s">
        <v>1512</v>
      </c>
      <c r="G308" s="253"/>
      <c r="H308" s="256">
        <v>1.3100000000000001</v>
      </c>
      <c r="I308" s="257"/>
      <c r="J308" s="253"/>
      <c r="K308" s="253"/>
      <c r="L308" s="258"/>
      <c r="M308" s="259"/>
      <c r="N308" s="260"/>
      <c r="O308" s="260"/>
      <c r="P308" s="260"/>
      <c r="Q308" s="260"/>
      <c r="R308" s="260"/>
      <c r="S308" s="260"/>
      <c r="T308" s="261"/>
      <c r="AT308" s="262" t="s">
        <v>422</v>
      </c>
      <c r="AU308" s="262" t="s">
        <v>82</v>
      </c>
      <c r="AV308" s="12" t="s">
        <v>82</v>
      </c>
      <c r="AW308" s="12" t="s">
        <v>35</v>
      </c>
      <c r="AX308" s="12" t="s">
        <v>72</v>
      </c>
      <c r="AY308" s="262" t="s">
        <v>215</v>
      </c>
    </row>
    <row r="309" s="12" customFormat="1">
      <c r="B309" s="252"/>
      <c r="C309" s="253"/>
      <c r="D309" s="246" t="s">
        <v>422</v>
      </c>
      <c r="E309" s="254" t="s">
        <v>21</v>
      </c>
      <c r="F309" s="255" t="s">
        <v>1513</v>
      </c>
      <c r="G309" s="253"/>
      <c r="H309" s="256">
        <v>8.0999999999999996</v>
      </c>
      <c r="I309" s="257"/>
      <c r="J309" s="253"/>
      <c r="K309" s="253"/>
      <c r="L309" s="258"/>
      <c r="M309" s="259"/>
      <c r="N309" s="260"/>
      <c r="O309" s="260"/>
      <c r="P309" s="260"/>
      <c r="Q309" s="260"/>
      <c r="R309" s="260"/>
      <c r="S309" s="260"/>
      <c r="T309" s="261"/>
      <c r="AT309" s="262" t="s">
        <v>422</v>
      </c>
      <c r="AU309" s="262" t="s">
        <v>82</v>
      </c>
      <c r="AV309" s="12" t="s">
        <v>82</v>
      </c>
      <c r="AW309" s="12" t="s">
        <v>35</v>
      </c>
      <c r="AX309" s="12" t="s">
        <v>72</v>
      </c>
      <c r="AY309" s="262" t="s">
        <v>215</v>
      </c>
    </row>
    <row r="310" s="12" customFormat="1">
      <c r="B310" s="252"/>
      <c r="C310" s="253"/>
      <c r="D310" s="246" t="s">
        <v>422</v>
      </c>
      <c r="E310" s="254" t="s">
        <v>21</v>
      </c>
      <c r="F310" s="255" t="s">
        <v>1514</v>
      </c>
      <c r="G310" s="253"/>
      <c r="H310" s="256">
        <v>5.7300000000000004</v>
      </c>
      <c r="I310" s="257"/>
      <c r="J310" s="253"/>
      <c r="K310" s="253"/>
      <c r="L310" s="258"/>
      <c r="M310" s="259"/>
      <c r="N310" s="260"/>
      <c r="O310" s="260"/>
      <c r="P310" s="260"/>
      <c r="Q310" s="260"/>
      <c r="R310" s="260"/>
      <c r="S310" s="260"/>
      <c r="T310" s="261"/>
      <c r="AT310" s="262" t="s">
        <v>422</v>
      </c>
      <c r="AU310" s="262" t="s">
        <v>82</v>
      </c>
      <c r="AV310" s="12" t="s">
        <v>82</v>
      </c>
      <c r="AW310" s="12" t="s">
        <v>35</v>
      </c>
      <c r="AX310" s="12" t="s">
        <v>72</v>
      </c>
      <c r="AY310" s="262" t="s">
        <v>215</v>
      </c>
    </row>
    <row r="311" s="13" customFormat="1">
      <c r="B311" s="263"/>
      <c r="C311" s="264"/>
      <c r="D311" s="246" t="s">
        <v>422</v>
      </c>
      <c r="E311" s="265" t="s">
        <v>21</v>
      </c>
      <c r="F311" s="266" t="s">
        <v>439</v>
      </c>
      <c r="G311" s="264"/>
      <c r="H311" s="267">
        <v>15.140000000000001</v>
      </c>
      <c r="I311" s="268"/>
      <c r="J311" s="264"/>
      <c r="K311" s="264"/>
      <c r="L311" s="269"/>
      <c r="M311" s="270"/>
      <c r="N311" s="271"/>
      <c r="O311" s="271"/>
      <c r="P311" s="271"/>
      <c r="Q311" s="271"/>
      <c r="R311" s="271"/>
      <c r="S311" s="271"/>
      <c r="T311" s="272"/>
      <c r="AT311" s="273" t="s">
        <v>422</v>
      </c>
      <c r="AU311" s="273" t="s">
        <v>82</v>
      </c>
      <c r="AV311" s="13" t="s">
        <v>232</v>
      </c>
      <c r="AW311" s="13" t="s">
        <v>35</v>
      </c>
      <c r="AX311" s="13" t="s">
        <v>80</v>
      </c>
      <c r="AY311" s="273" t="s">
        <v>215</v>
      </c>
    </row>
    <row r="312" s="1" customFormat="1" ht="16.5" customHeight="1">
      <c r="B312" s="47"/>
      <c r="C312" s="234" t="s">
        <v>668</v>
      </c>
      <c r="D312" s="234" t="s">
        <v>218</v>
      </c>
      <c r="E312" s="235" t="s">
        <v>1515</v>
      </c>
      <c r="F312" s="236" t="s">
        <v>1516</v>
      </c>
      <c r="G312" s="237" t="s">
        <v>376</v>
      </c>
      <c r="H312" s="238">
        <v>35.130000000000003</v>
      </c>
      <c r="I312" s="239"/>
      <c r="J312" s="240">
        <f>ROUND(I312*H312,2)</f>
        <v>0</v>
      </c>
      <c r="K312" s="236" t="s">
        <v>222</v>
      </c>
      <c r="L312" s="73"/>
      <c r="M312" s="241" t="s">
        <v>21</v>
      </c>
      <c r="N312" s="242" t="s">
        <v>43</v>
      </c>
      <c r="O312" s="48"/>
      <c r="P312" s="243">
        <f>O312*H312</f>
        <v>0</v>
      </c>
      <c r="Q312" s="243">
        <v>0.0027499999999999998</v>
      </c>
      <c r="R312" s="243">
        <f>Q312*H312</f>
        <v>0.096607499999999999</v>
      </c>
      <c r="S312" s="243">
        <v>0</v>
      </c>
      <c r="T312" s="244">
        <f>S312*H312</f>
        <v>0</v>
      </c>
      <c r="AR312" s="25" t="s">
        <v>232</v>
      </c>
      <c r="AT312" s="25" t="s">
        <v>218</v>
      </c>
      <c r="AU312" s="25" t="s">
        <v>82</v>
      </c>
      <c r="AY312" s="25" t="s">
        <v>215</v>
      </c>
      <c r="BE312" s="245">
        <f>IF(N312="základní",J312,0)</f>
        <v>0</v>
      </c>
      <c r="BF312" s="245">
        <f>IF(N312="snížená",J312,0)</f>
        <v>0</v>
      </c>
      <c r="BG312" s="245">
        <f>IF(N312="zákl. přenesená",J312,0)</f>
        <v>0</v>
      </c>
      <c r="BH312" s="245">
        <f>IF(N312="sníž. přenesená",J312,0)</f>
        <v>0</v>
      </c>
      <c r="BI312" s="245">
        <f>IF(N312="nulová",J312,0)</f>
        <v>0</v>
      </c>
      <c r="BJ312" s="25" t="s">
        <v>80</v>
      </c>
      <c r="BK312" s="245">
        <f>ROUND(I312*H312,2)</f>
        <v>0</v>
      </c>
      <c r="BL312" s="25" t="s">
        <v>232</v>
      </c>
      <c r="BM312" s="25" t="s">
        <v>1517</v>
      </c>
    </row>
    <row r="313" s="1" customFormat="1">
      <c r="B313" s="47"/>
      <c r="C313" s="75"/>
      <c r="D313" s="246" t="s">
        <v>225</v>
      </c>
      <c r="E313" s="75"/>
      <c r="F313" s="247" t="s">
        <v>1373</v>
      </c>
      <c r="G313" s="75"/>
      <c r="H313" s="75"/>
      <c r="I313" s="204"/>
      <c r="J313" s="75"/>
      <c r="K313" s="75"/>
      <c r="L313" s="73"/>
      <c r="M313" s="248"/>
      <c r="N313" s="48"/>
      <c r="O313" s="48"/>
      <c r="P313" s="48"/>
      <c r="Q313" s="48"/>
      <c r="R313" s="48"/>
      <c r="S313" s="48"/>
      <c r="T313" s="96"/>
      <c r="AT313" s="25" t="s">
        <v>225</v>
      </c>
      <c r="AU313" s="25" t="s">
        <v>82</v>
      </c>
    </row>
    <row r="314" s="12" customFormat="1">
      <c r="B314" s="252"/>
      <c r="C314" s="253"/>
      <c r="D314" s="246" t="s">
        <v>422</v>
      </c>
      <c r="E314" s="254" t="s">
        <v>21</v>
      </c>
      <c r="F314" s="255" t="s">
        <v>1518</v>
      </c>
      <c r="G314" s="253"/>
      <c r="H314" s="256">
        <v>3.4300000000000002</v>
      </c>
      <c r="I314" s="257"/>
      <c r="J314" s="253"/>
      <c r="K314" s="253"/>
      <c r="L314" s="258"/>
      <c r="M314" s="259"/>
      <c r="N314" s="260"/>
      <c r="O314" s="260"/>
      <c r="P314" s="260"/>
      <c r="Q314" s="260"/>
      <c r="R314" s="260"/>
      <c r="S314" s="260"/>
      <c r="T314" s="261"/>
      <c r="AT314" s="262" t="s">
        <v>422</v>
      </c>
      <c r="AU314" s="262" t="s">
        <v>82</v>
      </c>
      <c r="AV314" s="12" t="s">
        <v>82</v>
      </c>
      <c r="AW314" s="12" t="s">
        <v>35</v>
      </c>
      <c r="AX314" s="12" t="s">
        <v>72</v>
      </c>
      <c r="AY314" s="262" t="s">
        <v>215</v>
      </c>
    </row>
    <row r="315" s="12" customFormat="1">
      <c r="B315" s="252"/>
      <c r="C315" s="253"/>
      <c r="D315" s="246" t="s">
        <v>422</v>
      </c>
      <c r="E315" s="254" t="s">
        <v>21</v>
      </c>
      <c r="F315" s="255" t="s">
        <v>1519</v>
      </c>
      <c r="G315" s="253"/>
      <c r="H315" s="256">
        <v>15.9</v>
      </c>
      <c r="I315" s="257"/>
      <c r="J315" s="253"/>
      <c r="K315" s="253"/>
      <c r="L315" s="258"/>
      <c r="M315" s="259"/>
      <c r="N315" s="260"/>
      <c r="O315" s="260"/>
      <c r="P315" s="260"/>
      <c r="Q315" s="260"/>
      <c r="R315" s="260"/>
      <c r="S315" s="260"/>
      <c r="T315" s="261"/>
      <c r="AT315" s="262" t="s">
        <v>422</v>
      </c>
      <c r="AU315" s="262" t="s">
        <v>82</v>
      </c>
      <c r="AV315" s="12" t="s">
        <v>82</v>
      </c>
      <c r="AW315" s="12" t="s">
        <v>35</v>
      </c>
      <c r="AX315" s="12" t="s">
        <v>72</v>
      </c>
      <c r="AY315" s="262" t="s">
        <v>215</v>
      </c>
    </row>
    <row r="316" s="12" customFormat="1">
      <c r="B316" s="252"/>
      <c r="C316" s="253"/>
      <c r="D316" s="246" t="s">
        <v>422</v>
      </c>
      <c r="E316" s="254" t="s">
        <v>21</v>
      </c>
      <c r="F316" s="255" t="s">
        <v>1520</v>
      </c>
      <c r="G316" s="253"/>
      <c r="H316" s="256">
        <v>15.800000000000001</v>
      </c>
      <c r="I316" s="257"/>
      <c r="J316" s="253"/>
      <c r="K316" s="253"/>
      <c r="L316" s="258"/>
      <c r="M316" s="259"/>
      <c r="N316" s="260"/>
      <c r="O316" s="260"/>
      <c r="P316" s="260"/>
      <c r="Q316" s="260"/>
      <c r="R316" s="260"/>
      <c r="S316" s="260"/>
      <c r="T316" s="261"/>
      <c r="AT316" s="262" t="s">
        <v>422</v>
      </c>
      <c r="AU316" s="262" t="s">
        <v>82</v>
      </c>
      <c r="AV316" s="12" t="s">
        <v>82</v>
      </c>
      <c r="AW316" s="12" t="s">
        <v>35</v>
      </c>
      <c r="AX316" s="12" t="s">
        <v>72</v>
      </c>
      <c r="AY316" s="262" t="s">
        <v>215</v>
      </c>
    </row>
    <row r="317" s="13" customFormat="1">
      <c r="B317" s="263"/>
      <c r="C317" s="264"/>
      <c r="D317" s="246" t="s">
        <v>422</v>
      </c>
      <c r="E317" s="265" t="s">
        <v>21</v>
      </c>
      <c r="F317" s="266" t="s">
        <v>439</v>
      </c>
      <c r="G317" s="264"/>
      <c r="H317" s="267">
        <v>35.130000000000003</v>
      </c>
      <c r="I317" s="268"/>
      <c r="J317" s="264"/>
      <c r="K317" s="264"/>
      <c r="L317" s="269"/>
      <c r="M317" s="270"/>
      <c r="N317" s="271"/>
      <c r="O317" s="271"/>
      <c r="P317" s="271"/>
      <c r="Q317" s="271"/>
      <c r="R317" s="271"/>
      <c r="S317" s="271"/>
      <c r="T317" s="272"/>
      <c r="AT317" s="273" t="s">
        <v>422</v>
      </c>
      <c r="AU317" s="273" t="s">
        <v>82</v>
      </c>
      <c r="AV317" s="13" t="s">
        <v>232</v>
      </c>
      <c r="AW317" s="13" t="s">
        <v>35</v>
      </c>
      <c r="AX317" s="13" t="s">
        <v>80</v>
      </c>
      <c r="AY317" s="273" t="s">
        <v>215</v>
      </c>
    </row>
    <row r="318" s="1" customFormat="1" ht="16.5" customHeight="1">
      <c r="B318" s="47"/>
      <c r="C318" s="234" t="s">
        <v>673</v>
      </c>
      <c r="D318" s="234" t="s">
        <v>218</v>
      </c>
      <c r="E318" s="235" t="s">
        <v>1521</v>
      </c>
      <c r="F318" s="236" t="s">
        <v>1522</v>
      </c>
      <c r="G318" s="237" t="s">
        <v>376</v>
      </c>
      <c r="H318" s="238">
        <v>35.130000000000003</v>
      </c>
      <c r="I318" s="239"/>
      <c r="J318" s="240">
        <f>ROUND(I318*H318,2)</f>
        <v>0</v>
      </c>
      <c r="K318" s="236" t="s">
        <v>222</v>
      </c>
      <c r="L318" s="73"/>
      <c r="M318" s="241" t="s">
        <v>21</v>
      </c>
      <c r="N318" s="242" t="s">
        <v>43</v>
      </c>
      <c r="O318" s="48"/>
      <c r="P318" s="243">
        <f>O318*H318</f>
        <v>0</v>
      </c>
      <c r="Q318" s="243">
        <v>0</v>
      </c>
      <c r="R318" s="243">
        <f>Q318*H318</f>
        <v>0</v>
      </c>
      <c r="S318" s="243">
        <v>0</v>
      </c>
      <c r="T318" s="244">
        <f>S318*H318</f>
        <v>0</v>
      </c>
      <c r="AR318" s="25" t="s">
        <v>232</v>
      </c>
      <c r="AT318" s="25" t="s">
        <v>218</v>
      </c>
      <c r="AU318" s="25" t="s">
        <v>82</v>
      </c>
      <c r="AY318" s="25" t="s">
        <v>215</v>
      </c>
      <c r="BE318" s="245">
        <f>IF(N318="základní",J318,0)</f>
        <v>0</v>
      </c>
      <c r="BF318" s="245">
        <f>IF(N318="snížená",J318,0)</f>
        <v>0</v>
      </c>
      <c r="BG318" s="245">
        <f>IF(N318="zákl. přenesená",J318,0)</f>
        <v>0</v>
      </c>
      <c r="BH318" s="245">
        <f>IF(N318="sníž. přenesená",J318,0)</f>
        <v>0</v>
      </c>
      <c r="BI318" s="245">
        <f>IF(N318="nulová",J318,0)</f>
        <v>0</v>
      </c>
      <c r="BJ318" s="25" t="s">
        <v>80</v>
      </c>
      <c r="BK318" s="245">
        <f>ROUND(I318*H318,2)</f>
        <v>0</v>
      </c>
      <c r="BL318" s="25" t="s">
        <v>232</v>
      </c>
      <c r="BM318" s="25" t="s">
        <v>1523</v>
      </c>
    </row>
    <row r="319" s="1" customFormat="1">
      <c r="B319" s="47"/>
      <c r="C319" s="75"/>
      <c r="D319" s="246" t="s">
        <v>225</v>
      </c>
      <c r="E319" s="75"/>
      <c r="F319" s="247" t="s">
        <v>1524</v>
      </c>
      <c r="G319" s="75"/>
      <c r="H319" s="75"/>
      <c r="I319" s="204"/>
      <c r="J319" s="75"/>
      <c r="K319" s="75"/>
      <c r="L319" s="73"/>
      <c r="M319" s="248"/>
      <c r="N319" s="48"/>
      <c r="O319" s="48"/>
      <c r="P319" s="48"/>
      <c r="Q319" s="48"/>
      <c r="R319" s="48"/>
      <c r="S319" s="48"/>
      <c r="T319" s="96"/>
      <c r="AT319" s="25" t="s">
        <v>225</v>
      </c>
      <c r="AU319" s="25" t="s">
        <v>82</v>
      </c>
    </row>
    <row r="320" s="1" customFormat="1" ht="16.5" customHeight="1">
      <c r="B320" s="47"/>
      <c r="C320" s="234" t="s">
        <v>678</v>
      </c>
      <c r="D320" s="234" t="s">
        <v>218</v>
      </c>
      <c r="E320" s="235" t="s">
        <v>1525</v>
      </c>
      <c r="F320" s="236" t="s">
        <v>1526</v>
      </c>
      <c r="G320" s="237" t="s">
        <v>376</v>
      </c>
      <c r="H320" s="238">
        <v>35.130000000000003</v>
      </c>
      <c r="I320" s="239"/>
      <c r="J320" s="240">
        <f>ROUND(I320*H320,2)</f>
        <v>0</v>
      </c>
      <c r="K320" s="236" t="s">
        <v>222</v>
      </c>
      <c r="L320" s="73"/>
      <c r="M320" s="241" t="s">
        <v>21</v>
      </c>
      <c r="N320" s="242" t="s">
        <v>43</v>
      </c>
      <c r="O320" s="48"/>
      <c r="P320" s="243">
        <f>O320*H320</f>
        <v>0</v>
      </c>
      <c r="Q320" s="243">
        <v>0.0025000000000000001</v>
      </c>
      <c r="R320" s="243">
        <f>Q320*H320</f>
        <v>0.087825000000000014</v>
      </c>
      <c r="S320" s="243">
        <v>0</v>
      </c>
      <c r="T320" s="244">
        <f>S320*H320</f>
        <v>0</v>
      </c>
      <c r="AR320" s="25" t="s">
        <v>232</v>
      </c>
      <c r="AT320" s="25" t="s">
        <v>218</v>
      </c>
      <c r="AU320" s="25" t="s">
        <v>82</v>
      </c>
      <c r="AY320" s="25" t="s">
        <v>215</v>
      </c>
      <c r="BE320" s="245">
        <f>IF(N320="základní",J320,0)</f>
        <v>0</v>
      </c>
      <c r="BF320" s="245">
        <f>IF(N320="snížená",J320,0)</f>
        <v>0</v>
      </c>
      <c r="BG320" s="245">
        <f>IF(N320="zákl. přenesená",J320,0)</f>
        <v>0</v>
      </c>
      <c r="BH320" s="245">
        <f>IF(N320="sníž. přenesená",J320,0)</f>
        <v>0</v>
      </c>
      <c r="BI320" s="245">
        <f>IF(N320="nulová",J320,0)</f>
        <v>0</v>
      </c>
      <c r="BJ320" s="25" t="s">
        <v>80</v>
      </c>
      <c r="BK320" s="245">
        <f>ROUND(I320*H320,2)</f>
        <v>0</v>
      </c>
      <c r="BL320" s="25" t="s">
        <v>232</v>
      </c>
      <c r="BM320" s="25" t="s">
        <v>1527</v>
      </c>
    </row>
    <row r="321" s="1" customFormat="1">
      <c r="B321" s="47"/>
      <c r="C321" s="75"/>
      <c r="D321" s="246" t="s">
        <v>225</v>
      </c>
      <c r="E321" s="75"/>
      <c r="F321" s="247" t="s">
        <v>1524</v>
      </c>
      <c r="G321" s="75"/>
      <c r="H321" s="75"/>
      <c r="I321" s="204"/>
      <c r="J321" s="75"/>
      <c r="K321" s="75"/>
      <c r="L321" s="73"/>
      <c r="M321" s="248"/>
      <c r="N321" s="48"/>
      <c r="O321" s="48"/>
      <c r="P321" s="48"/>
      <c r="Q321" s="48"/>
      <c r="R321" s="48"/>
      <c r="S321" s="48"/>
      <c r="T321" s="96"/>
      <c r="AT321" s="25" t="s">
        <v>225</v>
      </c>
      <c r="AU321" s="25" t="s">
        <v>82</v>
      </c>
    </row>
    <row r="322" s="1" customFormat="1" ht="16.5" customHeight="1">
      <c r="B322" s="47"/>
      <c r="C322" s="234" t="s">
        <v>1528</v>
      </c>
      <c r="D322" s="234" t="s">
        <v>218</v>
      </c>
      <c r="E322" s="235" t="s">
        <v>1529</v>
      </c>
      <c r="F322" s="236" t="s">
        <v>1530</v>
      </c>
      <c r="G322" s="237" t="s">
        <v>473</v>
      </c>
      <c r="H322" s="238">
        <v>5.2699999999999996</v>
      </c>
      <c r="I322" s="239"/>
      <c r="J322" s="240">
        <f>ROUND(I322*H322,2)</f>
        <v>0</v>
      </c>
      <c r="K322" s="236" t="s">
        <v>222</v>
      </c>
      <c r="L322" s="73"/>
      <c r="M322" s="241" t="s">
        <v>21</v>
      </c>
      <c r="N322" s="242" t="s">
        <v>43</v>
      </c>
      <c r="O322" s="48"/>
      <c r="P322" s="243">
        <f>O322*H322</f>
        <v>0</v>
      </c>
      <c r="Q322" s="243">
        <v>1.04881</v>
      </c>
      <c r="R322" s="243">
        <f>Q322*H322</f>
        <v>5.5272286999999993</v>
      </c>
      <c r="S322" s="243">
        <v>0</v>
      </c>
      <c r="T322" s="244">
        <f>S322*H322</f>
        <v>0</v>
      </c>
      <c r="AR322" s="25" t="s">
        <v>232</v>
      </c>
      <c r="AT322" s="25" t="s">
        <v>218</v>
      </c>
      <c r="AU322" s="25" t="s">
        <v>82</v>
      </c>
      <c r="AY322" s="25" t="s">
        <v>215</v>
      </c>
      <c r="BE322" s="245">
        <f>IF(N322="základní",J322,0)</f>
        <v>0</v>
      </c>
      <c r="BF322" s="245">
        <f>IF(N322="snížená",J322,0)</f>
        <v>0</v>
      </c>
      <c r="BG322" s="245">
        <f>IF(N322="zákl. přenesená",J322,0)</f>
        <v>0</v>
      </c>
      <c r="BH322" s="245">
        <f>IF(N322="sníž. přenesená",J322,0)</f>
        <v>0</v>
      </c>
      <c r="BI322" s="245">
        <f>IF(N322="nulová",J322,0)</f>
        <v>0</v>
      </c>
      <c r="BJ322" s="25" t="s">
        <v>80</v>
      </c>
      <c r="BK322" s="245">
        <f>ROUND(I322*H322,2)</f>
        <v>0</v>
      </c>
      <c r="BL322" s="25" t="s">
        <v>232</v>
      </c>
      <c r="BM322" s="25" t="s">
        <v>1531</v>
      </c>
    </row>
    <row r="323" s="1" customFormat="1">
      <c r="B323" s="47"/>
      <c r="C323" s="75"/>
      <c r="D323" s="246" t="s">
        <v>225</v>
      </c>
      <c r="E323" s="75"/>
      <c r="F323" s="247" t="s">
        <v>1532</v>
      </c>
      <c r="G323" s="75"/>
      <c r="H323" s="75"/>
      <c r="I323" s="204"/>
      <c r="J323" s="75"/>
      <c r="K323" s="75"/>
      <c r="L323" s="73"/>
      <c r="M323" s="248"/>
      <c r="N323" s="48"/>
      <c r="O323" s="48"/>
      <c r="P323" s="48"/>
      <c r="Q323" s="48"/>
      <c r="R323" s="48"/>
      <c r="S323" s="48"/>
      <c r="T323" s="96"/>
      <c r="AT323" s="25" t="s">
        <v>225</v>
      </c>
      <c r="AU323" s="25" t="s">
        <v>82</v>
      </c>
    </row>
    <row r="324" s="12" customFormat="1">
      <c r="B324" s="252"/>
      <c r="C324" s="253"/>
      <c r="D324" s="246" t="s">
        <v>422</v>
      </c>
      <c r="E324" s="254" t="s">
        <v>21</v>
      </c>
      <c r="F324" s="255" t="s">
        <v>1533</v>
      </c>
      <c r="G324" s="253"/>
      <c r="H324" s="256">
        <v>5.2699999999999996</v>
      </c>
      <c r="I324" s="257"/>
      <c r="J324" s="253"/>
      <c r="K324" s="253"/>
      <c r="L324" s="258"/>
      <c r="M324" s="259"/>
      <c r="N324" s="260"/>
      <c r="O324" s="260"/>
      <c r="P324" s="260"/>
      <c r="Q324" s="260"/>
      <c r="R324" s="260"/>
      <c r="S324" s="260"/>
      <c r="T324" s="261"/>
      <c r="AT324" s="262" t="s">
        <v>422</v>
      </c>
      <c r="AU324" s="262" t="s">
        <v>82</v>
      </c>
      <c r="AV324" s="12" t="s">
        <v>82</v>
      </c>
      <c r="AW324" s="12" t="s">
        <v>35</v>
      </c>
      <c r="AX324" s="12" t="s">
        <v>80</v>
      </c>
      <c r="AY324" s="262" t="s">
        <v>215</v>
      </c>
    </row>
    <row r="325" s="1" customFormat="1" ht="16.5" customHeight="1">
      <c r="B325" s="47"/>
      <c r="C325" s="234" t="s">
        <v>1534</v>
      </c>
      <c r="D325" s="234" t="s">
        <v>218</v>
      </c>
      <c r="E325" s="235" t="s">
        <v>1535</v>
      </c>
      <c r="F325" s="236" t="s">
        <v>1536</v>
      </c>
      <c r="G325" s="237" t="s">
        <v>381</v>
      </c>
      <c r="H325" s="238">
        <v>3.7999999999999998</v>
      </c>
      <c r="I325" s="239"/>
      <c r="J325" s="240">
        <f>ROUND(I325*H325,2)</f>
        <v>0</v>
      </c>
      <c r="K325" s="236" t="s">
        <v>222</v>
      </c>
      <c r="L325" s="73"/>
      <c r="M325" s="241" t="s">
        <v>21</v>
      </c>
      <c r="N325" s="242" t="s">
        <v>43</v>
      </c>
      <c r="O325" s="48"/>
      <c r="P325" s="243">
        <f>O325*H325</f>
        <v>0</v>
      </c>
      <c r="Q325" s="243">
        <v>2.45329</v>
      </c>
      <c r="R325" s="243">
        <f>Q325*H325</f>
        <v>9.3225020000000001</v>
      </c>
      <c r="S325" s="243">
        <v>0</v>
      </c>
      <c r="T325" s="244">
        <f>S325*H325</f>
        <v>0</v>
      </c>
      <c r="AR325" s="25" t="s">
        <v>232</v>
      </c>
      <c r="AT325" s="25" t="s">
        <v>218</v>
      </c>
      <c r="AU325" s="25" t="s">
        <v>82</v>
      </c>
      <c r="AY325" s="25" t="s">
        <v>215</v>
      </c>
      <c r="BE325" s="245">
        <f>IF(N325="základní",J325,0)</f>
        <v>0</v>
      </c>
      <c r="BF325" s="245">
        <f>IF(N325="snížená",J325,0)</f>
        <v>0</v>
      </c>
      <c r="BG325" s="245">
        <f>IF(N325="zákl. přenesená",J325,0)</f>
        <v>0</v>
      </c>
      <c r="BH325" s="245">
        <f>IF(N325="sníž. přenesená",J325,0)</f>
        <v>0</v>
      </c>
      <c r="BI325" s="245">
        <f>IF(N325="nulová",J325,0)</f>
        <v>0</v>
      </c>
      <c r="BJ325" s="25" t="s">
        <v>80</v>
      </c>
      <c r="BK325" s="245">
        <f>ROUND(I325*H325,2)</f>
        <v>0</v>
      </c>
      <c r="BL325" s="25" t="s">
        <v>232</v>
      </c>
      <c r="BM325" s="25" t="s">
        <v>1537</v>
      </c>
    </row>
    <row r="326" s="1" customFormat="1">
      <c r="B326" s="47"/>
      <c r="C326" s="75"/>
      <c r="D326" s="246" t="s">
        <v>225</v>
      </c>
      <c r="E326" s="75"/>
      <c r="F326" s="247" t="s">
        <v>1373</v>
      </c>
      <c r="G326" s="75"/>
      <c r="H326" s="75"/>
      <c r="I326" s="204"/>
      <c r="J326" s="75"/>
      <c r="K326" s="75"/>
      <c r="L326" s="73"/>
      <c r="M326" s="248"/>
      <c r="N326" s="48"/>
      <c r="O326" s="48"/>
      <c r="P326" s="48"/>
      <c r="Q326" s="48"/>
      <c r="R326" s="48"/>
      <c r="S326" s="48"/>
      <c r="T326" s="96"/>
      <c r="AT326" s="25" t="s">
        <v>225</v>
      </c>
      <c r="AU326" s="25" t="s">
        <v>82</v>
      </c>
    </row>
    <row r="327" s="12" customFormat="1">
      <c r="B327" s="252"/>
      <c r="C327" s="253"/>
      <c r="D327" s="246" t="s">
        <v>422</v>
      </c>
      <c r="E327" s="254" t="s">
        <v>21</v>
      </c>
      <c r="F327" s="255" t="s">
        <v>1538</v>
      </c>
      <c r="G327" s="253"/>
      <c r="H327" s="256">
        <v>3.7999999999999998</v>
      </c>
      <c r="I327" s="257"/>
      <c r="J327" s="253"/>
      <c r="K327" s="253"/>
      <c r="L327" s="258"/>
      <c r="M327" s="259"/>
      <c r="N327" s="260"/>
      <c r="O327" s="260"/>
      <c r="P327" s="260"/>
      <c r="Q327" s="260"/>
      <c r="R327" s="260"/>
      <c r="S327" s="260"/>
      <c r="T327" s="261"/>
      <c r="AT327" s="262" t="s">
        <v>422</v>
      </c>
      <c r="AU327" s="262" t="s">
        <v>82</v>
      </c>
      <c r="AV327" s="12" t="s">
        <v>82</v>
      </c>
      <c r="AW327" s="12" t="s">
        <v>35</v>
      </c>
      <c r="AX327" s="12" t="s">
        <v>80</v>
      </c>
      <c r="AY327" s="262" t="s">
        <v>215</v>
      </c>
    </row>
    <row r="328" s="1" customFormat="1" ht="16.5" customHeight="1">
      <c r="B328" s="47"/>
      <c r="C328" s="234" t="s">
        <v>687</v>
      </c>
      <c r="D328" s="234" t="s">
        <v>218</v>
      </c>
      <c r="E328" s="235" t="s">
        <v>1539</v>
      </c>
      <c r="F328" s="236" t="s">
        <v>1540</v>
      </c>
      <c r="G328" s="237" t="s">
        <v>376</v>
      </c>
      <c r="H328" s="238">
        <v>42.039999999999999</v>
      </c>
      <c r="I328" s="239"/>
      <c r="J328" s="240">
        <f>ROUND(I328*H328,2)</f>
        <v>0</v>
      </c>
      <c r="K328" s="236" t="s">
        <v>222</v>
      </c>
      <c r="L328" s="73"/>
      <c r="M328" s="241" t="s">
        <v>21</v>
      </c>
      <c r="N328" s="242" t="s">
        <v>43</v>
      </c>
      <c r="O328" s="48"/>
      <c r="P328" s="243">
        <f>O328*H328</f>
        <v>0</v>
      </c>
      <c r="Q328" s="243">
        <v>0.0027499999999999998</v>
      </c>
      <c r="R328" s="243">
        <f>Q328*H328</f>
        <v>0.11560999999999999</v>
      </c>
      <c r="S328" s="243">
        <v>0</v>
      </c>
      <c r="T328" s="244">
        <f>S328*H328</f>
        <v>0</v>
      </c>
      <c r="AR328" s="25" t="s">
        <v>232</v>
      </c>
      <c r="AT328" s="25" t="s">
        <v>218</v>
      </c>
      <c r="AU328" s="25" t="s">
        <v>82</v>
      </c>
      <c r="AY328" s="25" t="s">
        <v>215</v>
      </c>
      <c r="BE328" s="245">
        <f>IF(N328="základní",J328,0)</f>
        <v>0</v>
      </c>
      <c r="BF328" s="245">
        <f>IF(N328="snížená",J328,0)</f>
        <v>0</v>
      </c>
      <c r="BG328" s="245">
        <f>IF(N328="zákl. přenesená",J328,0)</f>
        <v>0</v>
      </c>
      <c r="BH328" s="245">
        <f>IF(N328="sníž. přenesená",J328,0)</f>
        <v>0</v>
      </c>
      <c r="BI328" s="245">
        <f>IF(N328="nulová",J328,0)</f>
        <v>0</v>
      </c>
      <c r="BJ328" s="25" t="s">
        <v>80</v>
      </c>
      <c r="BK328" s="245">
        <f>ROUND(I328*H328,2)</f>
        <v>0</v>
      </c>
      <c r="BL328" s="25" t="s">
        <v>232</v>
      </c>
      <c r="BM328" s="25" t="s">
        <v>1541</v>
      </c>
    </row>
    <row r="329" s="1" customFormat="1">
      <c r="B329" s="47"/>
      <c r="C329" s="75"/>
      <c r="D329" s="246" t="s">
        <v>225</v>
      </c>
      <c r="E329" s="75"/>
      <c r="F329" s="247" t="s">
        <v>1373</v>
      </c>
      <c r="G329" s="75"/>
      <c r="H329" s="75"/>
      <c r="I329" s="204"/>
      <c r="J329" s="75"/>
      <c r="K329" s="75"/>
      <c r="L329" s="73"/>
      <c r="M329" s="248"/>
      <c r="N329" s="48"/>
      <c r="O329" s="48"/>
      <c r="P329" s="48"/>
      <c r="Q329" s="48"/>
      <c r="R329" s="48"/>
      <c r="S329" s="48"/>
      <c r="T329" s="96"/>
      <c r="AT329" s="25" t="s">
        <v>225</v>
      </c>
      <c r="AU329" s="25" t="s">
        <v>82</v>
      </c>
    </row>
    <row r="330" s="12" customFormat="1">
      <c r="B330" s="252"/>
      <c r="C330" s="253"/>
      <c r="D330" s="246" t="s">
        <v>422</v>
      </c>
      <c r="E330" s="254" t="s">
        <v>21</v>
      </c>
      <c r="F330" s="255" t="s">
        <v>1542</v>
      </c>
      <c r="G330" s="253"/>
      <c r="H330" s="256">
        <v>42.039999999999999</v>
      </c>
      <c r="I330" s="257"/>
      <c r="J330" s="253"/>
      <c r="K330" s="253"/>
      <c r="L330" s="258"/>
      <c r="M330" s="259"/>
      <c r="N330" s="260"/>
      <c r="O330" s="260"/>
      <c r="P330" s="260"/>
      <c r="Q330" s="260"/>
      <c r="R330" s="260"/>
      <c r="S330" s="260"/>
      <c r="T330" s="261"/>
      <c r="AT330" s="262" t="s">
        <v>422</v>
      </c>
      <c r="AU330" s="262" t="s">
        <v>82</v>
      </c>
      <c r="AV330" s="12" t="s">
        <v>82</v>
      </c>
      <c r="AW330" s="12" t="s">
        <v>35</v>
      </c>
      <c r="AX330" s="12" t="s">
        <v>80</v>
      </c>
      <c r="AY330" s="262" t="s">
        <v>215</v>
      </c>
    </row>
    <row r="331" s="1" customFormat="1" ht="16.5" customHeight="1">
      <c r="B331" s="47"/>
      <c r="C331" s="234" t="s">
        <v>569</v>
      </c>
      <c r="D331" s="234" t="s">
        <v>218</v>
      </c>
      <c r="E331" s="235" t="s">
        <v>1543</v>
      </c>
      <c r="F331" s="236" t="s">
        <v>1544</v>
      </c>
      <c r="G331" s="237" t="s">
        <v>376</v>
      </c>
      <c r="H331" s="238">
        <v>42.039999999999999</v>
      </c>
      <c r="I331" s="239"/>
      <c r="J331" s="240">
        <f>ROUND(I331*H331,2)</f>
        <v>0</v>
      </c>
      <c r="K331" s="236" t="s">
        <v>222</v>
      </c>
      <c r="L331" s="73"/>
      <c r="M331" s="241" t="s">
        <v>21</v>
      </c>
      <c r="N331" s="242" t="s">
        <v>43</v>
      </c>
      <c r="O331" s="48"/>
      <c r="P331" s="243">
        <f>O331*H331</f>
        <v>0</v>
      </c>
      <c r="Q331" s="243">
        <v>0</v>
      </c>
      <c r="R331" s="243">
        <f>Q331*H331</f>
        <v>0</v>
      </c>
      <c r="S331" s="243">
        <v>0</v>
      </c>
      <c r="T331" s="244">
        <f>S331*H331</f>
        <v>0</v>
      </c>
      <c r="AR331" s="25" t="s">
        <v>232</v>
      </c>
      <c r="AT331" s="25" t="s">
        <v>218</v>
      </c>
      <c r="AU331" s="25" t="s">
        <v>82</v>
      </c>
      <c r="AY331" s="25" t="s">
        <v>215</v>
      </c>
      <c r="BE331" s="245">
        <f>IF(N331="základní",J331,0)</f>
        <v>0</v>
      </c>
      <c r="BF331" s="245">
        <f>IF(N331="snížená",J331,0)</f>
        <v>0</v>
      </c>
      <c r="BG331" s="245">
        <f>IF(N331="zákl. přenesená",J331,0)</f>
        <v>0</v>
      </c>
      <c r="BH331" s="245">
        <f>IF(N331="sníž. přenesená",J331,0)</f>
        <v>0</v>
      </c>
      <c r="BI331" s="245">
        <f>IF(N331="nulová",J331,0)</f>
        <v>0</v>
      </c>
      <c r="BJ331" s="25" t="s">
        <v>80</v>
      </c>
      <c r="BK331" s="245">
        <f>ROUND(I331*H331,2)</f>
        <v>0</v>
      </c>
      <c r="BL331" s="25" t="s">
        <v>232</v>
      </c>
      <c r="BM331" s="25" t="s">
        <v>1545</v>
      </c>
    </row>
    <row r="332" s="1" customFormat="1">
      <c r="B332" s="47"/>
      <c r="C332" s="75"/>
      <c r="D332" s="246" t="s">
        <v>225</v>
      </c>
      <c r="E332" s="75"/>
      <c r="F332" s="247" t="s">
        <v>1546</v>
      </c>
      <c r="G332" s="75"/>
      <c r="H332" s="75"/>
      <c r="I332" s="204"/>
      <c r="J332" s="75"/>
      <c r="K332" s="75"/>
      <c r="L332" s="73"/>
      <c r="M332" s="248"/>
      <c r="N332" s="48"/>
      <c r="O332" s="48"/>
      <c r="P332" s="48"/>
      <c r="Q332" s="48"/>
      <c r="R332" s="48"/>
      <c r="S332" s="48"/>
      <c r="T332" s="96"/>
      <c r="AT332" s="25" t="s">
        <v>225</v>
      </c>
      <c r="AU332" s="25" t="s">
        <v>82</v>
      </c>
    </row>
    <row r="333" s="1" customFormat="1" ht="25.5" customHeight="1">
      <c r="B333" s="47"/>
      <c r="C333" s="234" t="s">
        <v>1547</v>
      </c>
      <c r="D333" s="234" t="s">
        <v>218</v>
      </c>
      <c r="E333" s="235" t="s">
        <v>1548</v>
      </c>
      <c r="F333" s="236" t="s">
        <v>1549</v>
      </c>
      <c r="G333" s="237" t="s">
        <v>376</v>
      </c>
      <c r="H333" s="238">
        <v>21.039999999999999</v>
      </c>
      <c r="I333" s="239"/>
      <c r="J333" s="240">
        <f>ROUND(I333*H333,2)</f>
        <v>0</v>
      </c>
      <c r="K333" s="236" t="s">
        <v>222</v>
      </c>
      <c r="L333" s="73"/>
      <c r="M333" s="241" t="s">
        <v>21</v>
      </c>
      <c r="N333" s="242" t="s">
        <v>43</v>
      </c>
      <c r="O333" s="48"/>
      <c r="P333" s="243">
        <f>O333*H333</f>
        <v>0</v>
      </c>
      <c r="Q333" s="243">
        <v>0.0025000000000000001</v>
      </c>
      <c r="R333" s="243">
        <f>Q333*H333</f>
        <v>0.052600000000000001</v>
      </c>
      <c r="S333" s="243">
        <v>0</v>
      </c>
      <c r="T333" s="244">
        <f>S333*H333</f>
        <v>0</v>
      </c>
      <c r="AR333" s="25" t="s">
        <v>232</v>
      </c>
      <c r="AT333" s="25" t="s">
        <v>218</v>
      </c>
      <c r="AU333" s="25" t="s">
        <v>82</v>
      </c>
      <c r="AY333" s="25" t="s">
        <v>215</v>
      </c>
      <c r="BE333" s="245">
        <f>IF(N333="základní",J333,0)</f>
        <v>0</v>
      </c>
      <c r="BF333" s="245">
        <f>IF(N333="snížená",J333,0)</f>
        <v>0</v>
      </c>
      <c r="BG333" s="245">
        <f>IF(N333="zákl. přenesená",J333,0)</f>
        <v>0</v>
      </c>
      <c r="BH333" s="245">
        <f>IF(N333="sníž. přenesená",J333,0)</f>
        <v>0</v>
      </c>
      <c r="BI333" s="245">
        <f>IF(N333="nulová",J333,0)</f>
        <v>0</v>
      </c>
      <c r="BJ333" s="25" t="s">
        <v>80</v>
      </c>
      <c r="BK333" s="245">
        <f>ROUND(I333*H333,2)</f>
        <v>0</v>
      </c>
      <c r="BL333" s="25" t="s">
        <v>232</v>
      </c>
      <c r="BM333" s="25" t="s">
        <v>1550</v>
      </c>
    </row>
    <row r="334" s="1" customFormat="1">
      <c r="B334" s="47"/>
      <c r="C334" s="75"/>
      <c r="D334" s="246" t="s">
        <v>225</v>
      </c>
      <c r="E334" s="75"/>
      <c r="F334" s="247" t="s">
        <v>1373</v>
      </c>
      <c r="G334" s="75"/>
      <c r="H334" s="75"/>
      <c r="I334" s="204"/>
      <c r="J334" s="75"/>
      <c r="K334" s="75"/>
      <c r="L334" s="73"/>
      <c r="M334" s="248"/>
      <c r="N334" s="48"/>
      <c r="O334" s="48"/>
      <c r="P334" s="48"/>
      <c r="Q334" s="48"/>
      <c r="R334" s="48"/>
      <c r="S334" s="48"/>
      <c r="T334" s="96"/>
      <c r="AT334" s="25" t="s">
        <v>225</v>
      </c>
      <c r="AU334" s="25" t="s">
        <v>82</v>
      </c>
    </row>
    <row r="335" s="1" customFormat="1" ht="16.5" customHeight="1">
      <c r="B335" s="47"/>
      <c r="C335" s="234" t="s">
        <v>478</v>
      </c>
      <c r="D335" s="234" t="s">
        <v>218</v>
      </c>
      <c r="E335" s="235" t="s">
        <v>1551</v>
      </c>
      <c r="F335" s="236" t="s">
        <v>1552</v>
      </c>
      <c r="G335" s="237" t="s">
        <v>473</v>
      </c>
      <c r="H335" s="238">
        <v>0.10199999999999999</v>
      </c>
      <c r="I335" s="239"/>
      <c r="J335" s="240">
        <f>ROUND(I335*H335,2)</f>
        <v>0</v>
      </c>
      <c r="K335" s="236" t="s">
        <v>222</v>
      </c>
      <c r="L335" s="73"/>
      <c r="M335" s="241" t="s">
        <v>21</v>
      </c>
      <c r="N335" s="242" t="s">
        <v>43</v>
      </c>
      <c r="O335" s="48"/>
      <c r="P335" s="243">
        <f>O335*H335</f>
        <v>0</v>
      </c>
      <c r="Q335" s="243">
        <v>1.04881</v>
      </c>
      <c r="R335" s="243">
        <f>Q335*H335</f>
        <v>0.10697862</v>
      </c>
      <c r="S335" s="243">
        <v>0</v>
      </c>
      <c r="T335" s="244">
        <f>S335*H335</f>
        <v>0</v>
      </c>
      <c r="AR335" s="25" t="s">
        <v>232</v>
      </c>
      <c r="AT335" s="25" t="s">
        <v>218</v>
      </c>
      <c r="AU335" s="25" t="s">
        <v>82</v>
      </c>
      <c r="AY335" s="25" t="s">
        <v>215</v>
      </c>
      <c r="BE335" s="245">
        <f>IF(N335="základní",J335,0)</f>
        <v>0</v>
      </c>
      <c r="BF335" s="245">
        <f>IF(N335="snížená",J335,0)</f>
        <v>0</v>
      </c>
      <c r="BG335" s="245">
        <f>IF(N335="zákl. přenesená",J335,0)</f>
        <v>0</v>
      </c>
      <c r="BH335" s="245">
        <f>IF(N335="sníž. přenesená",J335,0)</f>
        <v>0</v>
      </c>
      <c r="BI335" s="245">
        <f>IF(N335="nulová",J335,0)</f>
        <v>0</v>
      </c>
      <c r="BJ335" s="25" t="s">
        <v>80</v>
      </c>
      <c r="BK335" s="245">
        <f>ROUND(I335*H335,2)</f>
        <v>0</v>
      </c>
      <c r="BL335" s="25" t="s">
        <v>232</v>
      </c>
      <c r="BM335" s="25" t="s">
        <v>1553</v>
      </c>
    </row>
    <row r="336" s="1" customFormat="1">
      <c r="B336" s="47"/>
      <c r="C336" s="75"/>
      <c r="D336" s="246" t="s">
        <v>225</v>
      </c>
      <c r="E336" s="75"/>
      <c r="F336" s="247" t="s">
        <v>1554</v>
      </c>
      <c r="G336" s="75"/>
      <c r="H336" s="75"/>
      <c r="I336" s="204"/>
      <c r="J336" s="75"/>
      <c r="K336" s="75"/>
      <c r="L336" s="73"/>
      <c r="M336" s="248"/>
      <c r="N336" s="48"/>
      <c r="O336" s="48"/>
      <c r="P336" s="48"/>
      <c r="Q336" s="48"/>
      <c r="R336" s="48"/>
      <c r="S336" s="48"/>
      <c r="T336" s="96"/>
      <c r="AT336" s="25" t="s">
        <v>225</v>
      </c>
      <c r="AU336" s="25" t="s">
        <v>82</v>
      </c>
    </row>
    <row r="337" s="12" customFormat="1">
      <c r="B337" s="252"/>
      <c r="C337" s="253"/>
      <c r="D337" s="246" t="s">
        <v>422</v>
      </c>
      <c r="E337" s="254" t="s">
        <v>21</v>
      </c>
      <c r="F337" s="255" t="s">
        <v>1555</v>
      </c>
      <c r="G337" s="253"/>
      <c r="H337" s="256">
        <v>0.10199999999999999</v>
      </c>
      <c r="I337" s="257"/>
      <c r="J337" s="253"/>
      <c r="K337" s="253"/>
      <c r="L337" s="258"/>
      <c r="M337" s="259"/>
      <c r="N337" s="260"/>
      <c r="O337" s="260"/>
      <c r="P337" s="260"/>
      <c r="Q337" s="260"/>
      <c r="R337" s="260"/>
      <c r="S337" s="260"/>
      <c r="T337" s="261"/>
      <c r="AT337" s="262" t="s">
        <v>422</v>
      </c>
      <c r="AU337" s="262" t="s">
        <v>82</v>
      </c>
      <c r="AV337" s="12" t="s">
        <v>82</v>
      </c>
      <c r="AW337" s="12" t="s">
        <v>35</v>
      </c>
      <c r="AX337" s="12" t="s">
        <v>80</v>
      </c>
      <c r="AY337" s="262" t="s">
        <v>215</v>
      </c>
    </row>
    <row r="338" s="1" customFormat="1" ht="25.5" customHeight="1">
      <c r="B338" s="47"/>
      <c r="C338" s="234" t="s">
        <v>455</v>
      </c>
      <c r="D338" s="234" t="s">
        <v>218</v>
      </c>
      <c r="E338" s="235" t="s">
        <v>1556</v>
      </c>
      <c r="F338" s="236" t="s">
        <v>1557</v>
      </c>
      <c r="G338" s="237" t="s">
        <v>473</v>
      </c>
      <c r="H338" s="238">
        <v>25.443999999999999</v>
      </c>
      <c r="I338" s="239"/>
      <c r="J338" s="240">
        <f>ROUND(I338*H338,2)</f>
        <v>0</v>
      </c>
      <c r="K338" s="236" t="s">
        <v>222</v>
      </c>
      <c r="L338" s="73"/>
      <c r="M338" s="241" t="s">
        <v>21</v>
      </c>
      <c r="N338" s="242" t="s">
        <v>43</v>
      </c>
      <c r="O338" s="48"/>
      <c r="P338" s="243">
        <f>O338*H338</f>
        <v>0</v>
      </c>
      <c r="Q338" s="243">
        <v>0.017090000000000001</v>
      </c>
      <c r="R338" s="243">
        <f>Q338*H338</f>
        <v>0.43483796000000002</v>
      </c>
      <c r="S338" s="243">
        <v>0</v>
      </c>
      <c r="T338" s="244">
        <f>S338*H338</f>
        <v>0</v>
      </c>
      <c r="AR338" s="25" t="s">
        <v>232</v>
      </c>
      <c r="AT338" s="25" t="s">
        <v>218</v>
      </c>
      <c r="AU338" s="25" t="s">
        <v>82</v>
      </c>
      <c r="AY338" s="25" t="s">
        <v>215</v>
      </c>
      <c r="BE338" s="245">
        <f>IF(N338="základní",J338,0)</f>
        <v>0</v>
      </c>
      <c r="BF338" s="245">
        <f>IF(N338="snížená",J338,0)</f>
        <v>0</v>
      </c>
      <c r="BG338" s="245">
        <f>IF(N338="zákl. přenesená",J338,0)</f>
        <v>0</v>
      </c>
      <c r="BH338" s="245">
        <f>IF(N338="sníž. přenesená",J338,0)</f>
        <v>0</v>
      </c>
      <c r="BI338" s="245">
        <f>IF(N338="nulová",J338,0)</f>
        <v>0</v>
      </c>
      <c r="BJ338" s="25" t="s">
        <v>80</v>
      </c>
      <c r="BK338" s="245">
        <f>ROUND(I338*H338,2)</f>
        <v>0</v>
      </c>
      <c r="BL338" s="25" t="s">
        <v>232</v>
      </c>
      <c r="BM338" s="25" t="s">
        <v>1558</v>
      </c>
    </row>
    <row r="339" s="1" customFormat="1">
      <c r="B339" s="47"/>
      <c r="C339" s="75"/>
      <c r="D339" s="246" t="s">
        <v>225</v>
      </c>
      <c r="E339" s="75"/>
      <c r="F339" s="247" t="s">
        <v>1559</v>
      </c>
      <c r="G339" s="75"/>
      <c r="H339" s="75"/>
      <c r="I339" s="204"/>
      <c r="J339" s="75"/>
      <c r="K339" s="75"/>
      <c r="L339" s="73"/>
      <c r="M339" s="248"/>
      <c r="N339" s="48"/>
      <c r="O339" s="48"/>
      <c r="P339" s="48"/>
      <c r="Q339" s="48"/>
      <c r="R339" s="48"/>
      <c r="S339" s="48"/>
      <c r="T339" s="96"/>
      <c r="AT339" s="25" t="s">
        <v>225</v>
      </c>
      <c r="AU339" s="25" t="s">
        <v>82</v>
      </c>
    </row>
    <row r="340" s="12" customFormat="1">
      <c r="B340" s="252"/>
      <c r="C340" s="253"/>
      <c r="D340" s="246" t="s">
        <v>422</v>
      </c>
      <c r="E340" s="254" t="s">
        <v>21</v>
      </c>
      <c r="F340" s="255" t="s">
        <v>1560</v>
      </c>
      <c r="G340" s="253"/>
      <c r="H340" s="256">
        <v>25.443999999999999</v>
      </c>
      <c r="I340" s="257"/>
      <c r="J340" s="253"/>
      <c r="K340" s="253"/>
      <c r="L340" s="258"/>
      <c r="M340" s="259"/>
      <c r="N340" s="260"/>
      <c r="O340" s="260"/>
      <c r="P340" s="260"/>
      <c r="Q340" s="260"/>
      <c r="R340" s="260"/>
      <c r="S340" s="260"/>
      <c r="T340" s="261"/>
      <c r="AT340" s="262" t="s">
        <v>422</v>
      </c>
      <c r="AU340" s="262" t="s">
        <v>82</v>
      </c>
      <c r="AV340" s="12" t="s">
        <v>82</v>
      </c>
      <c r="AW340" s="12" t="s">
        <v>35</v>
      </c>
      <c r="AX340" s="12" t="s">
        <v>80</v>
      </c>
      <c r="AY340" s="262" t="s">
        <v>215</v>
      </c>
    </row>
    <row r="341" s="1" customFormat="1" ht="16.5" customHeight="1">
      <c r="B341" s="47"/>
      <c r="C341" s="274" t="s">
        <v>692</v>
      </c>
      <c r="D341" s="274" t="s">
        <v>470</v>
      </c>
      <c r="E341" s="275" t="s">
        <v>1561</v>
      </c>
      <c r="F341" s="276" t="s">
        <v>1562</v>
      </c>
      <c r="G341" s="277" t="s">
        <v>473</v>
      </c>
      <c r="H341" s="278">
        <v>21.306999999999999</v>
      </c>
      <c r="I341" s="279"/>
      <c r="J341" s="280">
        <f>ROUND(I341*H341,2)</f>
        <v>0</v>
      </c>
      <c r="K341" s="276" t="s">
        <v>222</v>
      </c>
      <c r="L341" s="281"/>
      <c r="M341" s="282" t="s">
        <v>21</v>
      </c>
      <c r="N341" s="283" t="s">
        <v>43</v>
      </c>
      <c r="O341" s="48"/>
      <c r="P341" s="243">
        <f>O341*H341</f>
        <v>0</v>
      </c>
      <c r="Q341" s="243">
        <v>1</v>
      </c>
      <c r="R341" s="243">
        <f>Q341*H341</f>
        <v>21.306999999999999</v>
      </c>
      <c r="S341" s="243">
        <v>0</v>
      </c>
      <c r="T341" s="244">
        <f>S341*H341</f>
        <v>0</v>
      </c>
      <c r="AR341" s="25" t="s">
        <v>405</v>
      </c>
      <c r="AT341" s="25" t="s">
        <v>470</v>
      </c>
      <c r="AU341" s="25" t="s">
        <v>82</v>
      </c>
      <c r="AY341" s="25" t="s">
        <v>215</v>
      </c>
      <c r="BE341" s="245">
        <f>IF(N341="základní",J341,0)</f>
        <v>0</v>
      </c>
      <c r="BF341" s="245">
        <f>IF(N341="snížená",J341,0)</f>
        <v>0</v>
      </c>
      <c r="BG341" s="245">
        <f>IF(N341="zákl. přenesená",J341,0)</f>
        <v>0</v>
      </c>
      <c r="BH341" s="245">
        <f>IF(N341="sníž. přenesená",J341,0)</f>
        <v>0</v>
      </c>
      <c r="BI341" s="245">
        <f>IF(N341="nulová",J341,0)</f>
        <v>0</v>
      </c>
      <c r="BJ341" s="25" t="s">
        <v>80</v>
      </c>
      <c r="BK341" s="245">
        <f>ROUND(I341*H341,2)</f>
        <v>0</v>
      </c>
      <c r="BL341" s="25" t="s">
        <v>232</v>
      </c>
      <c r="BM341" s="25" t="s">
        <v>1563</v>
      </c>
    </row>
    <row r="342" s="12" customFormat="1">
      <c r="B342" s="252"/>
      <c r="C342" s="253"/>
      <c r="D342" s="246" t="s">
        <v>422</v>
      </c>
      <c r="E342" s="254" t="s">
        <v>21</v>
      </c>
      <c r="F342" s="255" t="s">
        <v>1564</v>
      </c>
      <c r="G342" s="253"/>
      <c r="H342" s="256">
        <v>7.5469999999999997</v>
      </c>
      <c r="I342" s="257"/>
      <c r="J342" s="253"/>
      <c r="K342" s="253"/>
      <c r="L342" s="258"/>
      <c r="M342" s="259"/>
      <c r="N342" s="260"/>
      <c r="O342" s="260"/>
      <c r="P342" s="260"/>
      <c r="Q342" s="260"/>
      <c r="R342" s="260"/>
      <c r="S342" s="260"/>
      <c r="T342" s="261"/>
      <c r="AT342" s="262" t="s">
        <v>422</v>
      </c>
      <c r="AU342" s="262" t="s">
        <v>82</v>
      </c>
      <c r="AV342" s="12" t="s">
        <v>82</v>
      </c>
      <c r="AW342" s="12" t="s">
        <v>35</v>
      </c>
      <c r="AX342" s="12" t="s">
        <v>72</v>
      </c>
      <c r="AY342" s="262" t="s">
        <v>215</v>
      </c>
    </row>
    <row r="343" s="12" customFormat="1">
      <c r="B343" s="252"/>
      <c r="C343" s="253"/>
      <c r="D343" s="246" t="s">
        <v>422</v>
      </c>
      <c r="E343" s="254" t="s">
        <v>21</v>
      </c>
      <c r="F343" s="255" t="s">
        <v>1565</v>
      </c>
      <c r="G343" s="253"/>
      <c r="H343" s="256">
        <v>13.76</v>
      </c>
      <c r="I343" s="257"/>
      <c r="J343" s="253"/>
      <c r="K343" s="253"/>
      <c r="L343" s="258"/>
      <c r="M343" s="259"/>
      <c r="N343" s="260"/>
      <c r="O343" s="260"/>
      <c r="P343" s="260"/>
      <c r="Q343" s="260"/>
      <c r="R343" s="260"/>
      <c r="S343" s="260"/>
      <c r="T343" s="261"/>
      <c r="AT343" s="262" t="s">
        <v>422</v>
      </c>
      <c r="AU343" s="262" t="s">
        <v>82</v>
      </c>
      <c r="AV343" s="12" t="s">
        <v>82</v>
      </c>
      <c r="AW343" s="12" t="s">
        <v>35</v>
      </c>
      <c r="AX343" s="12" t="s">
        <v>72</v>
      </c>
      <c r="AY343" s="262" t="s">
        <v>215</v>
      </c>
    </row>
    <row r="344" s="13" customFormat="1">
      <c r="B344" s="263"/>
      <c r="C344" s="264"/>
      <c r="D344" s="246" t="s">
        <v>422</v>
      </c>
      <c r="E344" s="265" t="s">
        <v>21</v>
      </c>
      <c r="F344" s="266" t="s">
        <v>439</v>
      </c>
      <c r="G344" s="264"/>
      <c r="H344" s="267">
        <v>21.306999999999999</v>
      </c>
      <c r="I344" s="268"/>
      <c r="J344" s="264"/>
      <c r="K344" s="264"/>
      <c r="L344" s="269"/>
      <c r="M344" s="270"/>
      <c r="N344" s="271"/>
      <c r="O344" s="271"/>
      <c r="P344" s="271"/>
      <c r="Q344" s="271"/>
      <c r="R344" s="271"/>
      <c r="S344" s="271"/>
      <c r="T344" s="272"/>
      <c r="AT344" s="273" t="s">
        <v>422</v>
      </c>
      <c r="AU344" s="273" t="s">
        <v>82</v>
      </c>
      <c r="AV344" s="13" t="s">
        <v>232</v>
      </c>
      <c r="AW344" s="13" t="s">
        <v>35</v>
      </c>
      <c r="AX344" s="13" t="s">
        <v>80</v>
      </c>
      <c r="AY344" s="273" t="s">
        <v>215</v>
      </c>
    </row>
    <row r="345" s="1" customFormat="1" ht="16.5" customHeight="1">
      <c r="B345" s="47"/>
      <c r="C345" s="274" t="s">
        <v>515</v>
      </c>
      <c r="D345" s="274" t="s">
        <v>470</v>
      </c>
      <c r="E345" s="275" t="s">
        <v>1566</v>
      </c>
      <c r="F345" s="276" t="s">
        <v>1567</v>
      </c>
      <c r="G345" s="277" t="s">
        <v>473</v>
      </c>
      <c r="H345" s="278">
        <v>2.8490000000000002</v>
      </c>
      <c r="I345" s="279"/>
      <c r="J345" s="280">
        <f>ROUND(I345*H345,2)</f>
        <v>0</v>
      </c>
      <c r="K345" s="276" t="s">
        <v>222</v>
      </c>
      <c r="L345" s="281"/>
      <c r="M345" s="282" t="s">
        <v>21</v>
      </c>
      <c r="N345" s="283" t="s">
        <v>43</v>
      </c>
      <c r="O345" s="48"/>
      <c r="P345" s="243">
        <f>O345*H345</f>
        <v>0</v>
      </c>
      <c r="Q345" s="243">
        <v>1</v>
      </c>
      <c r="R345" s="243">
        <f>Q345*H345</f>
        <v>2.8490000000000002</v>
      </c>
      <c r="S345" s="243">
        <v>0</v>
      </c>
      <c r="T345" s="244">
        <f>S345*H345</f>
        <v>0</v>
      </c>
      <c r="AR345" s="25" t="s">
        <v>405</v>
      </c>
      <c r="AT345" s="25" t="s">
        <v>470</v>
      </c>
      <c r="AU345" s="25" t="s">
        <v>82</v>
      </c>
      <c r="AY345" s="25" t="s">
        <v>215</v>
      </c>
      <c r="BE345" s="245">
        <f>IF(N345="základní",J345,0)</f>
        <v>0</v>
      </c>
      <c r="BF345" s="245">
        <f>IF(N345="snížená",J345,0)</f>
        <v>0</v>
      </c>
      <c r="BG345" s="245">
        <f>IF(N345="zákl. přenesená",J345,0)</f>
        <v>0</v>
      </c>
      <c r="BH345" s="245">
        <f>IF(N345="sníž. přenesená",J345,0)</f>
        <v>0</v>
      </c>
      <c r="BI345" s="245">
        <f>IF(N345="nulová",J345,0)</f>
        <v>0</v>
      </c>
      <c r="BJ345" s="25" t="s">
        <v>80</v>
      </c>
      <c r="BK345" s="245">
        <f>ROUND(I345*H345,2)</f>
        <v>0</v>
      </c>
      <c r="BL345" s="25" t="s">
        <v>232</v>
      </c>
      <c r="BM345" s="25" t="s">
        <v>1568</v>
      </c>
    </row>
    <row r="346" s="12" customFormat="1">
      <c r="B346" s="252"/>
      <c r="C346" s="253"/>
      <c r="D346" s="246" t="s">
        <v>422</v>
      </c>
      <c r="E346" s="254" t="s">
        <v>21</v>
      </c>
      <c r="F346" s="255" t="s">
        <v>1569</v>
      </c>
      <c r="G346" s="253"/>
      <c r="H346" s="256">
        <v>1.4179999999999999</v>
      </c>
      <c r="I346" s="257"/>
      <c r="J346" s="253"/>
      <c r="K346" s="253"/>
      <c r="L346" s="258"/>
      <c r="M346" s="259"/>
      <c r="N346" s="260"/>
      <c r="O346" s="260"/>
      <c r="P346" s="260"/>
      <c r="Q346" s="260"/>
      <c r="R346" s="260"/>
      <c r="S346" s="260"/>
      <c r="T346" s="261"/>
      <c r="AT346" s="262" t="s">
        <v>422</v>
      </c>
      <c r="AU346" s="262" t="s">
        <v>82</v>
      </c>
      <c r="AV346" s="12" t="s">
        <v>82</v>
      </c>
      <c r="AW346" s="12" t="s">
        <v>35</v>
      </c>
      <c r="AX346" s="12" t="s">
        <v>72</v>
      </c>
      <c r="AY346" s="262" t="s">
        <v>215</v>
      </c>
    </row>
    <row r="347" s="12" customFormat="1">
      <c r="B347" s="252"/>
      <c r="C347" s="253"/>
      <c r="D347" s="246" t="s">
        <v>422</v>
      </c>
      <c r="E347" s="254" t="s">
        <v>21</v>
      </c>
      <c r="F347" s="255" t="s">
        <v>1570</v>
      </c>
      <c r="G347" s="253"/>
      <c r="H347" s="256">
        <v>1.4310000000000001</v>
      </c>
      <c r="I347" s="257"/>
      <c r="J347" s="253"/>
      <c r="K347" s="253"/>
      <c r="L347" s="258"/>
      <c r="M347" s="259"/>
      <c r="N347" s="260"/>
      <c r="O347" s="260"/>
      <c r="P347" s="260"/>
      <c r="Q347" s="260"/>
      <c r="R347" s="260"/>
      <c r="S347" s="260"/>
      <c r="T347" s="261"/>
      <c r="AT347" s="262" t="s">
        <v>422</v>
      </c>
      <c r="AU347" s="262" t="s">
        <v>82</v>
      </c>
      <c r="AV347" s="12" t="s">
        <v>82</v>
      </c>
      <c r="AW347" s="12" t="s">
        <v>35</v>
      </c>
      <c r="AX347" s="12" t="s">
        <v>72</v>
      </c>
      <c r="AY347" s="262" t="s">
        <v>215</v>
      </c>
    </row>
    <row r="348" s="13" customFormat="1">
      <c r="B348" s="263"/>
      <c r="C348" s="264"/>
      <c r="D348" s="246" t="s">
        <v>422</v>
      </c>
      <c r="E348" s="265" t="s">
        <v>21</v>
      </c>
      <c r="F348" s="266" t="s">
        <v>439</v>
      </c>
      <c r="G348" s="264"/>
      <c r="H348" s="267">
        <v>2.8490000000000002</v>
      </c>
      <c r="I348" s="268"/>
      <c r="J348" s="264"/>
      <c r="K348" s="264"/>
      <c r="L348" s="269"/>
      <c r="M348" s="270"/>
      <c r="N348" s="271"/>
      <c r="O348" s="271"/>
      <c r="P348" s="271"/>
      <c r="Q348" s="271"/>
      <c r="R348" s="271"/>
      <c r="S348" s="271"/>
      <c r="T348" s="272"/>
      <c r="AT348" s="273" t="s">
        <v>422</v>
      </c>
      <c r="AU348" s="273" t="s">
        <v>82</v>
      </c>
      <c r="AV348" s="13" t="s">
        <v>232</v>
      </c>
      <c r="AW348" s="13" t="s">
        <v>35</v>
      </c>
      <c r="AX348" s="13" t="s">
        <v>80</v>
      </c>
      <c r="AY348" s="273" t="s">
        <v>215</v>
      </c>
    </row>
    <row r="349" s="1" customFormat="1" ht="16.5" customHeight="1">
      <c r="B349" s="47"/>
      <c r="C349" s="274" t="s">
        <v>1571</v>
      </c>
      <c r="D349" s="274" t="s">
        <v>470</v>
      </c>
      <c r="E349" s="275" t="s">
        <v>1572</v>
      </c>
      <c r="F349" s="276" t="s">
        <v>1573</v>
      </c>
      <c r="G349" s="277" t="s">
        <v>473</v>
      </c>
      <c r="H349" s="278">
        <v>1.288</v>
      </c>
      <c r="I349" s="279"/>
      <c r="J349" s="280">
        <f>ROUND(I349*H349,2)</f>
        <v>0</v>
      </c>
      <c r="K349" s="276" t="s">
        <v>222</v>
      </c>
      <c r="L349" s="281"/>
      <c r="M349" s="282" t="s">
        <v>21</v>
      </c>
      <c r="N349" s="283" t="s">
        <v>43</v>
      </c>
      <c r="O349" s="48"/>
      <c r="P349" s="243">
        <f>O349*H349</f>
        <v>0</v>
      </c>
      <c r="Q349" s="243">
        <v>1</v>
      </c>
      <c r="R349" s="243">
        <f>Q349*H349</f>
        <v>1.288</v>
      </c>
      <c r="S349" s="243">
        <v>0</v>
      </c>
      <c r="T349" s="244">
        <f>S349*H349</f>
        <v>0</v>
      </c>
      <c r="AR349" s="25" t="s">
        <v>405</v>
      </c>
      <c r="AT349" s="25" t="s">
        <v>470</v>
      </c>
      <c r="AU349" s="25" t="s">
        <v>82</v>
      </c>
      <c r="AY349" s="25" t="s">
        <v>215</v>
      </c>
      <c r="BE349" s="245">
        <f>IF(N349="základní",J349,0)</f>
        <v>0</v>
      </c>
      <c r="BF349" s="245">
        <f>IF(N349="snížená",J349,0)</f>
        <v>0</v>
      </c>
      <c r="BG349" s="245">
        <f>IF(N349="zákl. přenesená",J349,0)</f>
        <v>0</v>
      </c>
      <c r="BH349" s="245">
        <f>IF(N349="sníž. přenesená",J349,0)</f>
        <v>0</v>
      </c>
      <c r="BI349" s="245">
        <f>IF(N349="nulová",J349,0)</f>
        <v>0</v>
      </c>
      <c r="BJ349" s="25" t="s">
        <v>80</v>
      </c>
      <c r="BK349" s="245">
        <f>ROUND(I349*H349,2)</f>
        <v>0</v>
      </c>
      <c r="BL349" s="25" t="s">
        <v>232</v>
      </c>
      <c r="BM349" s="25" t="s">
        <v>1574</v>
      </c>
    </row>
    <row r="350" s="12" customFormat="1">
      <c r="B350" s="252"/>
      <c r="C350" s="253"/>
      <c r="D350" s="246" t="s">
        <v>422</v>
      </c>
      <c r="E350" s="254" t="s">
        <v>21</v>
      </c>
      <c r="F350" s="255" t="s">
        <v>1575</v>
      </c>
      <c r="G350" s="253"/>
      <c r="H350" s="256">
        <v>0.64100000000000001</v>
      </c>
      <c r="I350" s="257"/>
      <c r="J350" s="253"/>
      <c r="K350" s="253"/>
      <c r="L350" s="258"/>
      <c r="M350" s="259"/>
      <c r="N350" s="260"/>
      <c r="O350" s="260"/>
      <c r="P350" s="260"/>
      <c r="Q350" s="260"/>
      <c r="R350" s="260"/>
      <c r="S350" s="260"/>
      <c r="T350" s="261"/>
      <c r="AT350" s="262" t="s">
        <v>422</v>
      </c>
      <c r="AU350" s="262" t="s">
        <v>82</v>
      </c>
      <c r="AV350" s="12" t="s">
        <v>82</v>
      </c>
      <c r="AW350" s="12" t="s">
        <v>35</v>
      </c>
      <c r="AX350" s="12" t="s">
        <v>72</v>
      </c>
      <c r="AY350" s="262" t="s">
        <v>215</v>
      </c>
    </row>
    <row r="351" s="12" customFormat="1">
      <c r="B351" s="252"/>
      <c r="C351" s="253"/>
      <c r="D351" s="246" t="s">
        <v>422</v>
      </c>
      <c r="E351" s="254" t="s">
        <v>21</v>
      </c>
      <c r="F351" s="255" t="s">
        <v>1576</v>
      </c>
      <c r="G351" s="253"/>
      <c r="H351" s="256">
        <v>0.64700000000000002</v>
      </c>
      <c r="I351" s="257"/>
      <c r="J351" s="253"/>
      <c r="K351" s="253"/>
      <c r="L351" s="258"/>
      <c r="M351" s="259"/>
      <c r="N351" s="260"/>
      <c r="O351" s="260"/>
      <c r="P351" s="260"/>
      <c r="Q351" s="260"/>
      <c r="R351" s="260"/>
      <c r="S351" s="260"/>
      <c r="T351" s="261"/>
      <c r="AT351" s="262" t="s">
        <v>422</v>
      </c>
      <c r="AU351" s="262" t="s">
        <v>82</v>
      </c>
      <c r="AV351" s="12" t="s">
        <v>82</v>
      </c>
      <c r="AW351" s="12" t="s">
        <v>35</v>
      </c>
      <c r="AX351" s="12" t="s">
        <v>72</v>
      </c>
      <c r="AY351" s="262" t="s">
        <v>215</v>
      </c>
    </row>
    <row r="352" s="13" customFormat="1">
      <c r="B352" s="263"/>
      <c r="C352" s="264"/>
      <c r="D352" s="246" t="s">
        <v>422</v>
      </c>
      <c r="E352" s="265" t="s">
        <v>21</v>
      </c>
      <c r="F352" s="266" t="s">
        <v>439</v>
      </c>
      <c r="G352" s="264"/>
      <c r="H352" s="267">
        <v>1.288</v>
      </c>
      <c r="I352" s="268"/>
      <c r="J352" s="264"/>
      <c r="K352" s="264"/>
      <c r="L352" s="269"/>
      <c r="M352" s="270"/>
      <c r="N352" s="271"/>
      <c r="O352" s="271"/>
      <c r="P352" s="271"/>
      <c r="Q352" s="271"/>
      <c r="R352" s="271"/>
      <c r="S352" s="271"/>
      <c r="T352" s="272"/>
      <c r="AT352" s="273" t="s">
        <v>422</v>
      </c>
      <c r="AU352" s="273" t="s">
        <v>82</v>
      </c>
      <c r="AV352" s="13" t="s">
        <v>232</v>
      </c>
      <c r="AW352" s="13" t="s">
        <v>35</v>
      </c>
      <c r="AX352" s="13" t="s">
        <v>80</v>
      </c>
      <c r="AY352" s="273" t="s">
        <v>215</v>
      </c>
    </row>
    <row r="353" s="1" customFormat="1" ht="16.5" customHeight="1">
      <c r="B353" s="47"/>
      <c r="C353" s="234" t="s">
        <v>1577</v>
      </c>
      <c r="D353" s="234" t="s">
        <v>218</v>
      </c>
      <c r="E353" s="235" t="s">
        <v>1578</v>
      </c>
      <c r="F353" s="236" t="s">
        <v>1579</v>
      </c>
      <c r="G353" s="237" t="s">
        <v>452</v>
      </c>
      <c r="H353" s="238">
        <v>85.200000000000003</v>
      </c>
      <c r="I353" s="239"/>
      <c r="J353" s="240">
        <f>ROUND(I353*H353,2)</f>
        <v>0</v>
      </c>
      <c r="K353" s="236" t="s">
        <v>21</v>
      </c>
      <c r="L353" s="73"/>
      <c r="M353" s="241" t="s">
        <v>21</v>
      </c>
      <c r="N353" s="242" t="s">
        <v>43</v>
      </c>
      <c r="O353" s="48"/>
      <c r="P353" s="243">
        <f>O353*H353</f>
        <v>0</v>
      </c>
      <c r="Q353" s="243">
        <v>0.0021199999999999999</v>
      </c>
      <c r="R353" s="243">
        <f>Q353*H353</f>
        <v>0.18062400000000001</v>
      </c>
      <c r="S353" s="243">
        <v>0</v>
      </c>
      <c r="T353" s="244">
        <f>S353*H353</f>
        <v>0</v>
      </c>
      <c r="AR353" s="25" t="s">
        <v>232</v>
      </c>
      <c r="AT353" s="25" t="s">
        <v>218</v>
      </c>
      <c r="AU353" s="25" t="s">
        <v>82</v>
      </c>
      <c r="AY353" s="25" t="s">
        <v>215</v>
      </c>
      <c r="BE353" s="245">
        <f>IF(N353="základní",J353,0)</f>
        <v>0</v>
      </c>
      <c r="BF353" s="245">
        <f>IF(N353="snížená",J353,0)</f>
        <v>0</v>
      </c>
      <c r="BG353" s="245">
        <f>IF(N353="zákl. přenesená",J353,0)</f>
        <v>0</v>
      </c>
      <c r="BH353" s="245">
        <f>IF(N353="sníž. přenesená",J353,0)</f>
        <v>0</v>
      </c>
      <c r="BI353" s="245">
        <f>IF(N353="nulová",J353,0)</f>
        <v>0</v>
      </c>
      <c r="BJ353" s="25" t="s">
        <v>80</v>
      </c>
      <c r="BK353" s="245">
        <f>ROUND(I353*H353,2)</f>
        <v>0</v>
      </c>
      <c r="BL353" s="25" t="s">
        <v>232</v>
      </c>
      <c r="BM353" s="25" t="s">
        <v>1580</v>
      </c>
    </row>
    <row r="354" s="1" customFormat="1">
      <c r="B354" s="47"/>
      <c r="C354" s="75"/>
      <c r="D354" s="246" t="s">
        <v>225</v>
      </c>
      <c r="E354" s="75"/>
      <c r="F354" s="247" t="s">
        <v>1581</v>
      </c>
      <c r="G354" s="75"/>
      <c r="H354" s="75"/>
      <c r="I354" s="204"/>
      <c r="J354" s="75"/>
      <c r="K354" s="75"/>
      <c r="L354" s="73"/>
      <c r="M354" s="248"/>
      <c r="N354" s="48"/>
      <c r="O354" s="48"/>
      <c r="P354" s="48"/>
      <c r="Q354" s="48"/>
      <c r="R354" s="48"/>
      <c r="S354" s="48"/>
      <c r="T354" s="96"/>
      <c r="AT354" s="25" t="s">
        <v>225</v>
      </c>
      <c r="AU354" s="25" t="s">
        <v>82</v>
      </c>
    </row>
    <row r="355" s="1" customFormat="1" ht="25.5" customHeight="1">
      <c r="B355" s="47"/>
      <c r="C355" s="234" t="s">
        <v>1582</v>
      </c>
      <c r="D355" s="234" t="s">
        <v>218</v>
      </c>
      <c r="E355" s="235" t="s">
        <v>1583</v>
      </c>
      <c r="F355" s="236" t="s">
        <v>1584</v>
      </c>
      <c r="G355" s="237" t="s">
        <v>298</v>
      </c>
      <c r="H355" s="238">
        <v>65</v>
      </c>
      <c r="I355" s="239"/>
      <c r="J355" s="240">
        <f>ROUND(I355*H355,2)</f>
        <v>0</v>
      </c>
      <c r="K355" s="236" t="s">
        <v>222</v>
      </c>
      <c r="L355" s="73"/>
      <c r="M355" s="241" t="s">
        <v>21</v>
      </c>
      <c r="N355" s="242" t="s">
        <v>43</v>
      </c>
      <c r="O355" s="48"/>
      <c r="P355" s="243">
        <f>O355*H355</f>
        <v>0</v>
      </c>
      <c r="Q355" s="243">
        <v>0.067019999999999996</v>
      </c>
      <c r="R355" s="243">
        <f>Q355*H355</f>
        <v>4.3563000000000001</v>
      </c>
      <c r="S355" s="243">
        <v>0</v>
      </c>
      <c r="T355" s="244">
        <f>S355*H355</f>
        <v>0</v>
      </c>
      <c r="AR355" s="25" t="s">
        <v>232</v>
      </c>
      <c r="AT355" s="25" t="s">
        <v>218</v>
      </c>
      <c r="AU355" s="25" t="s">
        <v>82</v>
      </c>
      <c r="AY355" s="25" t="s">
        <v>215</v>
      </c>
      <c r="BE355" s="245">
        <f>IF(N355="základní",J355,0)</f>
        <v>0</v>
      </c>
      <c r="BF355" s="245">
        <f>IF(N355="snížená",J355,0)</f>
        <v>0</v>
      </c>
      <c r="BG355" s="245">
        <f>IF(N355="zákl. přenesená",J355,0)</f>
        <v>0</v>
      </c>
      <c r="BH355" s="245">
        <f>IF(N355="sníž. přenesená",J355,0)</f>
        <v>0</v>
      </c>
      <c r="BI355" s="245">
        <f>IF(N355="nulová",J355,0)</f>
        <v>0</v>
      </c>
      <c r="BJ355" s="25" t="s">
        <v>80</v>
      </c>
      <c r="BK355" s="245">
        <f>ROUND(I355*H355,2)</f>
        <v>0</v>
      </c>
      <c r="BL355" s="25" t="s">
        <v>232</v>
      </c>
      <c r="BM355" s="25" t="s">
        <v>1585</v>
      </c>
    </row>
    <row r="356" s="1" customFormat="1">
      <c r="B356" s="47"/>
      <c r="C356" s="75"/>
      <c r="D356" s="246" t="s">
        <v>225</v>
      </c>
      <c r="E356" s="75"/>
      <c r="F356" s="247" t="s">
        <v>1586</v>
      </c>
      <c r="G356" s="75"/>
      <c r="H356" s="75"/>
      <c r="I356" s="204"/>
      <c r="J356" s="75"/>
      <c r="K356" s="75"/>
      <c r="L356" s="73"/>
      <c r="M356" s="248"/>
      <c r="N356" s="48"/>
      <c r="O356" s="48"/>
      <c r="P356" s="48"/>
      <c r="Q356" s="48"/>
      <c r="R356" s="48"/>
      <c r="S356" s="48"/>
      <c r="T356" s="96"/>
      <c r="AT356" s="25" t="s">
        <v>225</v>
      </c>
      <c r="AU356" s="25" t="s">
        <v>82</v>
      </c>
    </row>
    <row r="357" s="1" customFormat="1" ht="16.5" customHeight="1">
      <c r="B357" s="47"/>
      <c r="C357" s="274" t="s">
        <v>1587</v>
      </c>
      <c r="D357" s="274" t="s">
        <v>470</v>
      </c>
      <c r="E357" s="275" t="s">
        <v>1588</v>
      </c>
      <c r="F357" s="276" t="s">
        <v>1589</v>
      </c>
      <c r="G357" s="277" t="s">
        <v>298</v>
      </c>
      <c r="H357" s="278">
        <v>65</v>
      </c>
      <c r="I357" s="279"/>
      <c r="J357" s="280">
        <f>ROUND(I357*H357,2)</f>
        <v>0</v>
      </c>
      <c r="K357" s="276" t="s">
        <v>222</v>
      </c>
      <c r="L357" s="281"/>
      <c r="M357" s="282" t="s">
        <v>21</v>
      </c>
      <c r="N357" s="283" t="s">
        <v>43</v>
      </c>
      <c r="O357" s="48"/>
      <c r="P357" s="243">
        <f>O357*H357</f>
        <v>0</v>
      </c>
      <c r="Q357" s="243">
        <v>0.012</v>
      </c>
      <c r="R357" s="243">
        <f>Q357*H357</f>
        <v>0.78000000000000003</v>
      </c>
      <c r="S357" s="243">
        <v>0</v>
      </c>
      <c r="T357" s="244">
        <f>S357*H357</f>
        <v>0</v>
      </c>
      <c r="AR357" s="25" t="s">
        <v>405</v>
      </c>
      <c r="AT357" s="25" t="s">
        <v>470</v>
      </c>
      <c r="AU357" s="25" t="s">
        <v>82</v>
      </c>
      <c r="AY357" s="25" t="s">
        <v>215</v>
      </c>
      <c r="BE357" s="245">
        <f>IF(N357="základní",J357,0)</f>
        <v>0</v>
      </c>
      <c r="BF357" s="245">
        <f>IF(N357="snížená",J357,0)</f>
        <v>0</v>
      </c>
      <c r="BG357" s="245">
        <f>IF(N357="zákl. přenesená",J357,0)</f>
        <v>0</v>
      </c>
      <c r="BH357" s="245">
        <f>IF(N357="sníž. přenesená",J357,0)</f>
        <v>0</v>
      </c>
      <c r="BI357" s="245">
        <f>IF(N357="nulová",J357,0)</f>
        <v>0</v>
      </c>
      <c r="BJ357" s="25" t="s">
        <v>80</v>
      </c>
      <c r="BK357" s="245">
        <f>ROUND(I357*H357,2)</f>
        <v>0</v>
      </c>
      <c r="BL357" s="25" t="s">
        <v>232</v>
      </c>
      <c r="BM357" s="25" t="s">
        <v>1590</v>
      </c>
    </row>
    <row r="358" s="1" customFormat="1">
      <c r="B358" s="47"/>
      <c r="C358" s="75"/>
      <c r="D358" s="246" t="s">
        <v>225</v>
      </c>
      <c r="E358" s="75"/>
      <c r="F358" s="247" t="s">
        <v>1591</v>
      </c>
      <c r="G358" s="75"/>
      <c r="H358" s="75"/>
      <c r="I358" s="204"/>
      <c r="J358" s="75"/>
      <c r="K358" s="75"/>
      <c r="L358" s="73"/>
      <c r="M358" s="248"/>
      <c r="N358" s="48"/>
      <c r="O358" s="48"/>
      <c r="P358" s="48"/>
      <c r="Q358" s="48"/>
      <c r="R358" s="48"/>
      <c r="S358" s="48"/>
      <c r="T358" s="96"/>
      <c r="AT358" s="25" t="s">
        <v>225</v>
      </c>
      <c r="AU358" s="25" t="s">
        <v>82</v>
      </c>
    </row>
    <row r="359" s="11" customFormat="1" ht="29.88" customHeight="1">
      <c r="B359" s="218"/>
      <c r="C359" s="219"/>
      <c r="D359" s="220" t="s">
        <v>71</v>
      </c>
      <c r="E359" s="232" t="s">
        <v>232</v>
      </c>
      <c r="F359" s="232" t="s">
        <v>1592</v>
      </c>
      <c r="G359" s="219"/>
      <c r="H359" s="219"/>
      <c r="I359" s="222"/>
      <c r="J359" s="233">
        <f>BK359</f>
        <v>0</v>
      </c>
      <c r="K359" s="219"/>
      <c r="L359" s="224"/>
      <c r="M359" s="225"/>
      <c r="N359" s="226"/>
      <c r="O359" s="226"/>
      <c r="P359" s="227">
        <f>SUM(P360:P392)</f>
        <v>0</v>
      </c>
      <c r="Q359" s="226"/>
      <c r="R359" s="227">
        <f>SUM(R360:R392)</f>
        <v>180.31646000000001</v>
      </c>
      <c r="S359" s="226"/>
      <c r="T359" s="228">
        <f>SUM(T360:T392)</f>
        <v>0</v>
      </c>
      <c r="AR359" s="229" t="s">
        <v>80</v>
      </c>
      <c r="AT359" s="230" t="s">
        <v>71</v>
      </c>
      <c r="AU359" s="230" t="s">
        <v>80</v>
      </c>
      <c r="AY359" s="229" t="s">
        <v>215</v>
      </c>
      <c r="BK359" s="231">
        <f>SUM(BK360:BK392)</f>
        <v>0</v>
      </c>
    </row>
    <row r="360" s="1" customFormat="1" ht="16.5" customHeight="1">
      <c r="B360" s="47"/>
      <c r="C360" s="234" t="s">
        <v>1593</v>
      </c>
      <c r="D360" s="234" t="s">
        <v>218</v>
      </c>
      <c r="E360" s="235" t="s">
        <v>1594</v>
      </c>
      <c r="F360" s="236" t="s">
        <v>1595</v>
      </c>
      <c r="G360" s="237" t="s">
        <v>298</v>
      </c>
      <c r="H360" s="238">
        <v>644</v>
      </c>
      <c r="I360" s="239"/>
      <c r="J360" s="240">
        <f>ROUND(I360*H360,2)</f>
        <v>0</v>
      </c>
      <c r="K360" s="236" t="s">
        <v>21</v>
      </c>
      <c r="L360" s="73"/>
      <c r="M360" s="241" t="s">
        <v>21</v>
      </c>
      <c r="N360" s="242" t="s">
        <v>43</v>
      </c>
      <c r="O360" s="48"/>
      <c r="P360" s="243">
        <f>O360*H360</f>
        <v>0</v>
      </c>
      <c r="Q360" s="243">
        <v>0.033349999999999998</v>
      </c>
      <c r="R360" s="243">
        <f>Q360*H360</f>
        <v>21.477399999999999</v>
      </c>
      <c r="S360" s="243">
        <v>0</v>
      </c>
      <c r="T360" s="244">
        <f>S360*H360</f>
        <v>0</v>
      </c>
      <c r="AR360" s="25" t="s">
        <v>232</v>
      </c>
      <c r="AT360" s="25" t="s">
        <v>218</v>
      </c>
      <c r="AU360" s="25" t="s">
        <v>82</v>
      </c>
      <c r="AY360" s="25" t="s">
        <v>215</v>
      </c>
      <c r="BE360" s="245">
        <f>IF(N360="základní",J360,0)</f>
        <v>0</v>
      </c>
      <c r="BF360" s="245">
        <f>IF(N360="snížená",J360,0)</f>
        <v>0</v>
      </c>
      <c r="BG360" s="245">
        <f>IF(N360="zákl. přenesená",J360,0)</f>
        <v>0</v>
      </c>
      <c r="BH360" s="245">
        <f>IF(N360="sníž. přenesená",J360,0)</f>
        <v>0</v>
      </c>
      <c r="BI360" s="245">
        <f>IF(N360="nulová",J360,0)</f>
        <v>0</v>
      </c>
      <c r="BJ360" s="25" t="s">
        <v>80</v>
      </c>
      <c r="BK360" s="245">
        <f>ROUND(I360*H360,2)</f>
        <v>0</v>
      </c>
      <c r="BL360" s="25" t="s">
        <v>232</v>
      </c>
      <c r="BM360" s="25" t="s">
        <v>1596</v>
      </c>
    </row>
    <row r="361" s="1" customFormat="1">
      <c r="B361" s="47"/>
      <c r="C361" s="75"/>
      <c r="D361" s="246" t="s">
        <v>225</v>
      </c>
      <c r="E361" s="75"/>
      <c r="F361" s="247" t="s">
        <v>1597</v>
      </c>
      <c r="G361" s="75"/>
      <c r="H361" s="75"/>
      <c r="I361" s="204"/>
      <c r="J361" s="75"/>
      <c r="K361" s="75"/>
      <c r="L361" s="73"/>
      <c r="M361" s="248"/>
      <c r="N361" s="48"/>
      <c r="O361" s="48"/>
      <c r="P361" s="48"/>
      <c r="Q361" s="48"/>
      <c r="R361" s="48"/>
      <c r="S361" s="48"/>
      <c r="T361" s="96"/>
      <c r="AT361" s="25" t="s">
        <v>225</v>
      </c>
      <c r="AU361" s="25" t="s">
        <v>82</v>
      </c>
    </row>
    <row r="362" s="12" customFormat="1">
      <c r="B362" s="252"/>
      <c r="C362" s="253"/>
      <c r="D362" s="246" t="s">
        <v>422</v>
      </c>
      <c r="E362" s="254" t="s">
        <v>21</v>
      </c>
      <c r="F362" s="255" t="s">
        <v>1598</v>
      </c>
      <c r="G362" s="253"/>
      <c r="H362" s="256">
        <v>108</v>
      </c>
      <c r="I362" s="257"/>
      <c r="J362" s="253"/>
      <c r="K362" s="253"/>
      <c r="L362" s="258"/>
      <c r="M362" s="259"/>
      <c r="N362" s="260"/>
      <c r="O362" s="260"/>
      <c r="P362" s="260"/>
      <c r="Q362" s="260"/>
      <c r="R362" s="260"/>
      <c r="S362" s="260"/>
      <c r="T362" s="261"/>
      <c r="AT362" s="262" t="s">
        <v>422</v>
      </c>
      <c r="AU362" s="262" t="s">
        <v>82</v>
      </c>
      <c r="AV362" s="12" t="s">
        <v>82</v>
      </c>
      <c r="AW362" s="12" t="s">
        <v>35</v>
      </c>
      <c r="AX362" s="12" t="s">
        <v>72</v>
      </c>
      <c r="AY362" s="262" t="s">
        <v>215</v>
      </c>
    </row>
    <row r="363" s="12" customFormat="1">
      <c r="B363" s="252"/>
      <c r="C363" s="253"/>
      <c r="D363" s="246" t="s">
        <v>422</v>
      </c>
      <c r="E363" s="254" t="s">
        <v>21</v>
      </c>
      <c r="F363" s="255" t="s">
        <v>1599</v>
      </c>
      <c r="G363" s="253"/>
      <c r="H363" s="256">
        <v>180</v>
      </c>
      <c r="I363" s="257"/>
      <c r="J363" s="253"/>
      <c r="K363" s="253"/>
      <c r="L363" s="258"/>
      <c r="M363" s="259"/>
      <c r="N363" s="260"/>
      <c r="O363" s="260"/>
      <c r="P363" s="260"/>
      <c r="Q363" s="260"/>
      <c r="R363" s="260"/>
      <c r="S363" s="260"/>
      <c r="T363" s="261"/>
      <c r="AT363" s="262" t="s">
        <v>422</v>
      </c>
      <c r="AU363" s="262" t="s">
        <v>82</v>
      </c>
      <c r="AV363" s="12" t="s">
        <v>82</v>
      </c>
      <c r="AW363" s="12" t="s">
        <v>35</v>
      </c>
      <c r="AX363" s="12" t="s">
        <v>72</v>
      </c>
      <c r="AY363" s="262" t="s">
        <v>215</v>
      </c>
    </row>
    <row r="364" s="12" customFormat="1">
      <c r="B364" s="252"/>
      <c r="C364" s="253"/>
      <c r="D364" s="246" t="s">
        <v>422</v>
      </c>
      <c r="E364" s="254" t="s">
        <v>21</v>
      </c>
      <c r="F364" s="255" t="s">
        <v>1600</v>
      </c>
      <c r="G364" s="253"/>
      <c r="H364" s="256">
        <v>100</v>
      </c>
      <c r="I364" s="257"/>
      <c r="J364" s="253"/>
      <c r="K364" s="253"/>
      <c r="L364" s="258"/>
      <c r="M364" s="259"/>
      <c r="N364" s="260"/>
      <c r="O364" s="260"/>
      <c r="P364" s="260"/>
      <c r="Q364" s="260"/>
      <c r="R364" s="260"/>
      <c r="S364" s="260"/>
      <c r="T364" s="261"/>
      <c r="AT364" s="262" t="s">
        <v>422</v>
      </c>
      <c r="AU364" s="262" t="s">
        <v>82</v>
      </c>
      <c r="AV364" s="12" t="s">
        <v>82</v>
      </c>
      <c r="AW364" s="12" t="s">
        <v>35</v>
      </c>
      <c r="AX364" s="12" t="s">
        <v>72</v>
      </c>
      <c r="AY364" s="262" t="s">
        <v>215</v>
      </c>
    </row>
    <row r="365" s="12" customFormat="1">
      <c r="B365" s="252"/>
      <c r="C365" s="253"/>
      <c r="D365" s="246" t="s">
        <v>422</v>
      </c>
      <c r="E365" s="254" t="s">
        <v>21</v>
      </c>
      <c r="F365" s="255" t="s">
        <v>1601</v>
      </c>
      <c r="G365" s="253"/>
      <c r="H365" s="256">
        <v>184</v>
      </c>
      <c r="I365" s="257"/>
      <c r="J365" s="253"/>
      <c r="K365" s="253"/>
      <c r="L365" s="258"/>
      <c r="M365" s="259"/>
      <c r="N365" s="260"/>
      <c r="O365" s="260"/>
      <c r="P365" s="260"/>
      <c r="Q365" s="260"/>
      <c r="R365" s="260"/>
      <c r="S365" s="260"/>
      <c r="T365" s="261"/>
      <c r="AT365" s="262" t="s">
        <v>422</v>
      </c>
      <c r="AU365" s="262" t="s">
        <v>82</v>
      </c>
      <c r="AV365" s="12" t="s">
        <v>82</v>
      </c>
      <c r="AW365" s="12" t="s">
        <v>35</v>
      </c>
      <c r="AX365" s="12" t="s">
        <v>72</v>
      </c>
      <c r="AY365" s="262" t="s">
        <v>215</v>
      </c>
    </row>
    <row r="366" s="12" customFormat="1">
      <c r="B366" s="252"/>
      <c r="C366" s="253"/>
      <c r="D366" s="246" t="s">
        <v>422</v>
      </c>
      <c r="E366" s="254" t="s">
        <v>21</v>
      </c>
      <c r="F366" s="255" t="s">
        <v>1602</v>
      </c>
      <c r="G366" s="253"/>
      <c r="H366" s="256">
        <v>72</v>
      </c>
      <c r="I366" s="257"/>
      <c r="J366" s="253"/>
      <c r="K366" s="253"/>
      <c r="L366" s="258"/>
      <c r="M366" s="259"/>
      <c r="N366" s="260"/>
      <c r="O366" s="260"/>
      <c r="P366" s="260"/>
      <c r="Q366" s="260"/>
      <c r="R366" s="260"/>
      <c r="S366" s="260"/>
      <c r="T366" s="261"/>
      <c r="AT366" s="262" t="s">
        <v>422</v>
      </c>
      <c r="AU366" s="262" t="s">
        <v>82</v>
      </c>
      <c r="AV366" s="12" t="s">
        <v>82</v>
      </c>
      <c r="AW366" s="12" t="s">
        <v>35</v>
      </c>
      <c r="AX366" s="12" t="s">
        <v>72</v>
      </c>
      <c r="AY366" s="262" t="s">
        <v>215</v>
      </c>
    </row>
    <row r="367" s="13" customFormat="1">
      <c r="B367" s="263"/>
      <c r="C367" s="264"/>
      <c r="D367" s="246" t="s">
        <v>422</v>
      </c>
      <c r="E367" s="265" t="s">
        <v>21</v>
      </c>
      <c r="F367" s="266" t="s">
        <v>439</v>
      </c>
      <c r="G367" s="264"/>
      <c r="H367" s="267">
        <v>644</v>
      </c>
      <c r="I367" s="268"/>
      <c r="J367" s="264"/>
      <c r="K367" s="264"/>
      <c r="L367" s="269"/>
      <c r="M367" s="270"/>
      <c r="N367" s="271"/>
      <c r="O367" s="271"/>
      <c r="P367" s="271"/>
      <c r="Q367" s="271"/>
      <c r="R367" s="271"/>
      <c r="S367" s="271"/>
      <c r="T367" s="272"/>
      <c r="AT367" s="273" t="s">
        <v>422</v>
      </c>
      <c r="AU367" s="273" t="s">
        <v>82</v>
      </c>
      <c r="AV367" s="13" t="s">
        <v>232</v>
      </c>
      <c r="AW367" s="13" t="s">
        <v>35</v>
      </c>
      <c r="AX367" s="13" t="s">
        <v>80</v>
      </c>
      <c r="AY367" s="273" t="s">
        <v>215</v>
      </c>
    </row>
    <row r="368" s="1" customFormat="1" ht="16.5" customHeight="1">
      <c r="B368" s="47"/>
      <c r="C368" s="274" t="s">
        <v>1603</v>
      </c>
      <c r="D368" s="274" t="s">
        <v>470</v>
      </c>
      <c r="E368" s="275" t="s">
        <v>1604</v>
      </c>
      <c r="F368" s="276" t="s">
        <v>1605</v>
      </c>
      <c r="G368" s="277" t="s">
        <v>298</v>
      </c>
      <c r="H368" s="278">
        <v>144</v>
      </c>
      <c r="I368" s="279"/>
      <c r="J368" s="280">
        <f>ROUND(I368*H368,2)</f>
        <v>0</v>
      </c>
      <c r="K368" s="276" t="s">
        <v>21</v>
      </c>
      <c r="L368" s="281"/>
      <c r="M368" s="282" t="s">
        <v>21</v>
      </c>
      <c r="N368" s="283" t="s">
        <v>43</v>
      </c>
      <c r="O368" s="48"/>
      <c r="P368" s="243">
        <f>O368*H368</f>
        <v>0</v>
      </c>
      <c r="Q368" s="243">
        <v>0.070999999999999994</v>
      </c>
      <c r="R368" s="243">
        <f>Q368*H368</f>
        <v>10.223999999999998</v>
      </c>
      <c r="S368" s="243">
        <v>0</v>
      </c>
      <c r="T368" s="244">
        <f>S368*H368</f>
        <v>0</v>
      </c>
      <c r="AR368" s="25" t="s">
        <v>405</v>
      </c>
      <c r="AT368" s="25" t="s">
        <v>470</v>
      </c>
      <c r="AU368" s="25" t="s">
        <v>82</v>
      </c>
      <c r="AY368" s="25" t="s">
        <v>215</v>
      </c>
      <c r="BE368" s="245">
        <f>IF(N368="základní",J368,0)</f>
        <v>0</v>
      </c>
      <c r="BF368" s="245">
        <f>IF(N368="snížená",J368,0)</f>
        <v>0</v>
      </c>
      <c r="BG368" s="245">
        <f>IF(N368="zákl. přenesená",J368,0)</f>
        <v>0</v>
      </c>
      <c r="BH368" s="245">
        <f>IF(N368="sníž. přenesená",J368,0)</f>
        <v>0</v>
      </c>
      <c r="BI368" s="245">
        <f>IF(N368="nulová",J368,0)</f>
        <v>0</v>
      </c>
      <c r="BJ368" s="25" t="s">
        <v>80</v>
      </c>
      <c r="BK368" s="245">
        <f>ROUND(I368*H368,2)</f>
        <v>0</v>
      </c>
      <c r="BL368" s="25" t="s">
        <v>232</v>
      </c>
      <c r="BM368" s="25" t="s">
        <v>1606</v>
      </c>
    </row>
    <row r="369" s="1" customFormat="1">
      <c r="B369" s="47"/>
      <c r="C369" s="75"/>
      <c r="D369" s="246" t="s">
        <v>225</v>
      </c>
      <c r="E369" s="75"/>
      <c r="F369" s="247" t="s">
        <v>1607</v>
      </c>
      <c r="G369" s="75"/>
      <c r="H369" s="75"/>
      <c r="I369" s="204"/>
      <c r="J369" s="75"/>
      <c r="K369" s="75"/>
      <c r="L369" s="73"/>
      <c r="M369" s="248"/>
      <c r="N369" s="48"/>
      <c r="O369" s="48"/>
      <c r="P369" s="48"/>
      <c r="Q369" s="48"/>
      <c r="R369" s="48"/>
      <c r="S369" s="48"/>
      <c r="T369" s="96"/>
      <c r="AT369" s="25" t="s">
        <v>225</v>
      </c>
      <c r="AU369" s="25" t="s">
        <v>82</v>
      </c>
    </row>
    <row r="370" s="12" customFormat="1">
      <c r="B370" s="252"/>
      <c r="C370" s="253"/>
      <c r="D370" s="246" t="s">
        <v>422</v>
      </c>
      <c r="E370" s="254" t="s">
        <v>21</v>
      </c>
      <c r="F370" s="255" t="s">
        <v>1608</v>
      </c>
      <c r="G370" s="253"/>
      <c r="H370" s="256">
        <v>144</v>
      </c>
      <c r="I370" s="257"/>
      <c r="J370" s="253"/>
      <c r="K370" s="253"/>
      <c r="L370" s="258"/>
      <c r="M370" s="259"/>
      <c r="N370" s="260"/>
      <c r="O370" s="260"/>
      <c r="P370" s="260"/>
      <c r="Q370" s="260"/>
      <c r="R370" s="260"/>
      <c r="S370" s="260"/>
      <c r="T370" s="261"/>
      <c r="AT370" s="262" t="s">
        <v>422</v>
      </c>
      <c r="AU370" s="262" t="s">
        <v>82</v>
      </c>
      <c r="AV370" s="12" t="s">
        <v>82</v>
      </c>
      <c r="AW370" s="12" t="s">
        <v>35</v>
      </c>
      <c r="AX370" s="12" t="s">
        <v>72</v>
      </c>
      <c r="AY370" s="262" t="s">
        <v>215</v>
      </c>
    </row>
    <row r="371" s="13" customFormat="1">
      <c r="B371" s="263"/>
      <c r="C371" s="264"/>
      <c r="D371" s="246" t="s">
        <v>422</v>
      </c>
      <c r="E371" s="265" t="s">
        <v>21</v>
      </c>
      <c r="F371" s="266" t="s">
        <v>439</v>
      </c>
      <c r="G371" s="264"/>
      <c r="H371" s="267">
        <v>144</v>
      </c>
      <c r="I371" s="268"/>
      <c r="J371" s="264"/>
      <c r="K371" s="264"/>
      <c r="L371" s="269"/>
      <c r="M371" s="270"/>
      <c r="N371" s="271"/>
      <c r="O371" s="271"/>
      <c r="P371" s="271"/>
      <c r="Q371" s="271"/>
      <c r="R371" s="271"/>
      <c r="S371" s="271"/>
      <c r="T371" s="272"/>
      <c r="AT371" s="273" t="s">
        <v>422</v>
      </c>
      <c r="AU371" s="273" t="s">
        <v>82</v>
      </c>
      <c r="AV371" s="13" t="s">
        <v>232</v>
      </c>
      <c r="AW371" s="13" t="s">
        <v>35</v>
      </c>
      <c r="AX371" s="13" t="s">
        <v>80</v>
      </c>
      <c r="AY371" s="273" t="s">
        <v>215</v>
      </c>
    </row>
    <row r="372" s="1" customFormat="1" ht="16.5" customHeight="1">
      <c r="B372" s="47"/>
      <c r="C372" s="274" t="s">
        <v>1609</v>
      </c>
      <c r="D372" s="274" t="s">
        <v>470</v>
      </c>
      <c r="E372" s="275" t="s">
        <v>1610</v>
      </c>
      <c r="F372" s="276" t="s">
        <v>1611</v>
      </c>
      <c r="G372" s="277" t="s">
        <v>298</v>
      </c>
      <c r="H372" s="278">
        <v>40</v>
      </c>
      <c r="I372" s="279"/>
      <c r="J372" s="280">
        <f>ROUND(I372*H372,2)</f>
        <v>0</v>
      </c>
      <c r="K372" s="276" t="s">
        <v>21</v>
      </c>
      <c r="L372" s="281"/>
      <c r="M372" s="282" t="s">
        <v>21</v>
      </c>
      <c r="N372" s="283" t="s">
        <v>43</v>
      </c>
      <c r="O372" s="48"/>
      <c r="P372" s="243">
        <f>O372*H372</f>
        <v>0</v>
      </c>
      <c r="Q372" s="243">
        <v>0.070999999999999994</v>
      </c>
      <c r="R372" s="243">
        <f>Q372*H372</f>
        <v>2.8399999999999999</v>
      </c>
      <c r="S372" s="243">
        <v>0</v>
      </c>
      <c r="T372" s="244">
        <f>S372*H372</f>
        <v>0</v>
      </c>
      <c r="AR372" s="25" t="s">
        <v>405</v>
      </c>
      <c r="AT372" s="25" t="s">
        <v>470</v>
      </c>
      <c r="AU372" s="25" t="s">
        <v>82</v>
      </c>
      <c r="AY372" s="25" t="s">
        <v>215</v>
      </c>
      <c r="BE372" s="245">
        <f>IF(N372="základní",J372,0)</f>
        <v>0</v>
      </c>
      <c r="BF372" s="245">
        <f>IF(N372="snížená",J372,0)</f>
        <v>0</v>
      </c>
      <c r="BG372" s="245">
        <f>IF(N372="zákl. přenesená",J372,0)</f>
        <v>0</v>
      </c>
      <c r="BH372" s="245">
        <f>IF(N372="sníž. přenesená",J372,0)</f>
        <v>0</v>
      </c>
      <c r="BI372" s="245">
        <f>IF(N372="nulová",J372,0)</f>
        <v>0</v>
      </c>
      <c r="BJ372" s="25" t="s">
        <v>80</v>
      </c>
      <c r="BK372" s="245">
        <f>ROUND(I372*H372,2)</f>
        <v>0</v>
      </c>
      <c r="BL372" s="25" t="s">
        <v>232</v>
      </c>
      <c r="BM372" s="25" t="s">
        <v>1612</v>
      </c>
    </row>
    <row r="373" s="1" customFormat="1">
      <c r="B373" s="47"/>
      <c r="C373" s="75"/>
      <c r="D373" s="246" t="s">
        <v>225</v>
      </c>
      <c r="E373" s="75"/>
      <c r="F373" s="247" t="s">
        <v>1607</v>
      </c>
      <c r="G373" s="75"/>
      <c r="H373" s="75"/>
      <c r="I373" s="204"/>
      <c r="J373" s="75"/>
      <c r="K373" s="75"/>
      <c r="L373" s="73"/>
      <c r="M373" s="248"/>
      <c r="N373" s="48"/>
      <c r="O373" s="48"/>
      <c r="P373" s="48"/>
      <c r="Q373" s="48"/>
      <c r="R373" s="48"/>
      <c r="S373" s="48"/>
      <c r="T373" s="96"/>
      <c r="AT373" s="25" t="s">
        <v>225</v>
      </c>
      <c r="AU373" s="25" t="s">
        <v>82</v>
      </c>
    </row>
    <row r="374" s="12" customFormat="1">
      <c r="B374" s="252"/>
      <c r="C374" s="253"/>
      <c r="D374" s="246" t="s">
        <v>422</v>
      </c>
      <c r="E374" s="254" t="s">
        <v>21</v>
      </c>
      <c r="F374" s="255" t="s">
        <v>1613</v>
      </c>
      <c r="G374" s="253"/>
      <c r="H374" s="256">
        <v>40</v>
      </c>
      <c r="I374" s="257"/>
      <c r="J374" s="253"/>
      <c r="K374" s="253"/>
      <c r="L374" s="258"/>
      <c r="M374" s="259"/>
      <c r="N374" s="260"/>
      <c r="O374" s="260"/>
      <c r="P374" s="260"/>
      <c r="Q374" s="260"/>
      <c r="R374" s="260"/>
      <c r="S374" s="260"/>
      <c r="T374" s="261"/>
      <c r="AT374" s="262" t="s">
        <v>422</v>
      </c>
      <c r="AU374" s="262" t="s">
        <v>82</v>
      </c>
      <c r="AV374" s="12" t="s">
        <v>82</v>
      </c>
      <c r="AW374" s="12" t="s">
        <v>35</v>
      </c>
      <c r="AX374" s="12" t="s">
        <v>72</v>
      </c>
      <c r="AY374" s="262" t="s">
        <v>215</v>
      </c>
    </row>
    <row r="375" s="13" customFormat="1">
      <c r="B375" s="263"/>
      <c r="C375" s="264"/>
      <c r="D375" s="246" t="s">
        <v>422</v>
      </c>
      <c r="E375" s="265" t="s">
        <v>21</v>
      </c>
      <c r="F375" s="266" t="s">
        <v>439</v>
      </c>
      <c r="G375" s="264"/>
      <c r="H375" s="267">
        <v>40</v>
      </c>
      <c r="I375" s="268"/>
      <c r="J375" s="264"/>
      <c r="K375" s="264"/>
      <c r="L375" s="269"/>
      <c r="M375" s="270"/>
      <c r="N375" s="271"/>
      <c r="O375" s="271"/>
      <c r="P375" s="271"/>
      <c r="Q375" s="271"/>
      <c r="R375" s="271"/>
      <c r="S375" s="271"/>
      <c r="T375" s="272"/>
      <c r="AT375" s="273" t="s">
        <v>422</v>
      </c>
      <c r="AU375" s="273" t="s">
        <v>82</v>
      </c>
      <c r="AV375" s="13" t="s">
        <v>232</v>
      </c>
      <c r="AW375" s="13" t="s">
        <v>35</v>
      </c>
      <c r="AX375" s="13" t="s">
        <v>80</v>
      </c>
      <c r="AY375" s="273" t="s">
        <v>215</v>
      </c>
    </row>
    <row r="376" s="1" customFormat="1" ht="16.5" customHeight="1">
      <c r="B376" s="47"/>
      <c r="C376" s="274" t="s">
        <v>1614</v>
      </c>
      <c r="D376" s="274" t="s">
        <v>470</v>
      </c>
      <c r="E376" s="275" t="s">
        <v>1615</v>
      </c>
      <c r="F376" s="276" t="s">
        <v>1616</v>
      </c>
      <c r="G376" s="277" t="s">
        <v>298</v>
      </c>
      <c r="H376" s="278">
        <v>360</v>
      </c>
      <c r="I376" s="279"/>
      <c r="J376" s="280">
        <f>ROUND(I376*H376,2)</f>
        <v>0</v>
      </c>
      <c r="K376" s="276" t="s">
        <v>21</v>
      </c>
      <c r="L376" s="281"/>
      <c r="M376" s="282" t="s">
        <v>21</v>
      </c>
      <c r="N376" s="283" t="s">
        <v>43</v>
      </c>
      <c r="O376" s="48"/>
      <c r="P376" s="243">
        <f>O376*H376</f>
        <v>0</v>
      </c>
      <c r="Q376" s="243">
        <v>0.070999999999999994</v>
      </c>
      <c r="R376" s="243">
        <f>Q376*H376</f>
        <v>25.559999999999999</v>
      </c>
      <c r="S376" s="243">
        <v>0</v>
      </c>
      <c r="T376" s="244">
        <f>S376*H376</f>
        <v>0</v>
      </c>
      <c r="AR376" s="25" t="s">
        <v>405</v>
      </c>
      <c r="AT376" s="25" t="s">
        <v>470</v>
      </c>
      <c r="AU376" s="25" t="s">
        <v>82</v>
      </c>
      <c r="AY376" s="25" t="s">
        <v>215</v>
      </c>
      <c r="BE376" s="245">
        <f>IF(N376="základní",J376,0)</f>
        <v>0</v>
      </c>
      <c r="BF376" s="245">
        <f>IF(N376="snížená",J376,0)</f>
        <v>0</v>
      </c>
      <c r="BG376" s="245">
        <f>IF(N376="zákl. přenesená",J376,0)</f>
        <v>0</v>
      </c>
      <c r="BH376" s="245">
        <f>IF(N376="sníž. přenesená",J376,0)</f>
        <v>0</v>
      </c>
      <c r="BI376" s="245">
        <f>IF(N376="nulová",J376,0)</f>
        <v>0</v>
      </c>
      <c r="BJ376" s="25" t="s">
        <v>80</v>
      </c>
      <c r="BK376" s="245">
        <f>ROUND(I376*H376,2)</f>
        <v>0</v>
      </c>
      <c r="BL376" s="25" t="s">
        <v>232</v>
      </c>
      <c r="BM376" s="25" t="s">
        <v>1617</v>
      </c>
    </row>
    <row r="377" s="1" customFormat="1">
      <c r="B377" s="47"/>
      <c r="C377" s="75"/>
      <c r="D377" s="246" t="s">
        <v>225</v>
      </c>
      <c r="E377" s="75"/>
      <c r="F377" s="247" t="s">
        <v>1607</v>
      </c>
      <c r="G377" s="75"/>
      <c r="H377" s="75"/>
      <c r="I377" s="204"/>
      <c r="J377" s="75"/>
      <c r="K377" s="75"/>
      <c r="L377" s="73"/>
      <c r="M377" s="248"/>
      <c r="N377" s="48"/>
      <c r="O377" s="48"/>
      <c r="P377" s="48"/>
      <c r="Q377" s="48"/>
      <c r="R377" s="48"/>
      <c r="S377" s="48"/>
      <c r="T377" s="96"/>
      <c r="AT377" s="25" t="s">
        <v>225</v>
      </c>
      <c r="AU377" s="25" t="s">
        <v>82</v>
      </c>
    </row>
    <row r="378" s="12" customFormat="1">
      <c r="B378" s="252"/>
      <c r="C378" s="253"/>
      <c r="D378" s="246" t="s">
        <v>422</v>
      </c>
      <c r="E378" s="254" t="s">
        <v>21</v>
      </c>
      <c r="F378" s="255" t="s">
        <v>1598</v>
      </c>
      <c r="G378" s="253"/>
      <c r="H378" s="256">
        <v>108</v>
      </c>
      <c r="I378" s="257"/>
      <c r="J378" s="253"/>
      <c r="K378" s="253"/>
      <c r="L378" s="258"/>
      <c r="M378" s="259"/>
      <c r="N378" s="260"/>
      <c r="O378" s="260"/>
      <c r="P378" s="260"/>
      <c r="Q378" s="260"/>
      <c r="R378" s="260"/>
      <c r="S378" s="260"/>
      <c r="T378" s="261"/>
      <c r="AT378" s="262" t="s">
        <v>422</v>
      </c>
      <c r="AU378" s="262" t="s">
        <v>82</v>
      </c>
      <c r="AV378" s="12" t="s">
        <v>82</v>
      </c>
      <c r="AW378" s="12" t="s">
        <v>35</v>
      </c>
      <c r="AX378" s="12" t="s">
        <v>72</v>
      </c>
      <c r="AY378" s="262" t="s">
        <v>215</v>
      </c>
    </row>
    <row r="379" s="12" customFormat="1">
      <c r="B379" s="252"/>
      <c r="C379" s="253"/>
      <c r="D379" s="246" t="s">
        <v>422</v>
      </c>
      <c r="E379" s="254" t="s">
        <v>21</v>
      </c>
      <c r="F379" s="255" t="s">
        <v>1599</v>
      </c>
      <c r="G379" s="253"/>
      <c r="H379" s="256">
        <v>180</v>
      </c>
      <c r="I379" s="257"/>
      <c r="J379" s="253"/>
      <c r="K379" s="253"/>
      <c r="L379" s="258"/>
      <c r="M379" s="259"/>
      <c r="N379" s="260"/>
      <c r="O379" s="260"/>
      <c r="P379" s="260"/>
      <c r="Q379" s="260"/>
      <c r="R379" s="260"/>
      <c r="S379" s="260"/>
      <c r="T379" s="261"/>
      <c r="AT379" s="262" t="s">
        <v>422</v>
      </c>
      <c r="AU379" s="262" t="s">
        <v>82</v>
      </c>
      <c r="AV379" s="12" t="s">
        <v>82</v>
      </c>
      <c r="AW379" s="12" t="s">
        <v>35</v>
      </c>
      <c r="AX379" s="12" t="s">
        <v>72</v>
      </c>
      <c r="AY379" s="262" t="s">
        <v>215</v>
      </c>
    </row>
    <row r="380" s="12" customFormat="1">
      <c r="B380" s="252"/>
      <c r="C380" s="253"/>
      <c r="D380" s="246" t="s">
        <v>422</v>
      </c>
      <c r="E380" s="254" t="s">
        <v>21</v>
      </c>
      <c r="F380" s="255" t="s">
        <v>1602</v>
      </c>
      <c r="G380" s="253"/>
      <c r="H380" s="256">
        <v>72</v>
      </c>
      <c r="I380" s="257"/>
      <c r="J380" s="253"/>
      <c r="K380" s="253"/>
      <c r="L380" s="258"/>
      <c r="M380" s="259"/>
      <c r="N380" s="260"/>
      <c r="O380" s="260"/>
      <c r="P380" s="260"/>
      <c r="Q380" s="260"/>
      <c r="R380" s="260"/>
      <c r="S380" s="260"/>
      <c r="T380" s="261"/>
      <c r="AT380" s="262" t="s">
        <v>422</v>
      </c>
      <c r="AU380" s="262" t="s">
        <v>82</v>
      </c>
      <c r="AV380" s="12" t="s">
        <v>82</v>
      </c>
      <c r="AW380" s="12" t="s">
        <v>35</v>
      </c>
      <c r="AX380" s="12" t="s">
        <v>72</v>
      </c>
      <c r="AY380" s="262" t="s">
        <v>215</v>
      </c>
    </row>
    <row r="381" s="13" customFormat="1">
      <c r="B381" s="263"/>
      <c r="C381" s="264"/>
      <c r="D381" s="246" t="s">
        <v>422</v>
      </c>
      <c r="E381" s="265" t="s">
        <v>21</v>
      </c>
      <c r="F381" s="266" t="s">
        <v>439</v>
      </c>
      <c r="G381" s="264"/>
      <c r="H381" s="267">
        <v>360</v>
      </c>
      <c r="I381" s="268"/>
      <c r="J381" s="264"/>
      <c r="K381" s="264"/>
      <c r="L381" s="269"/>
      <c r="M381" s="270"/>
      <c r="N381" s="271"/>
      <c r="O381" s="271"/>
      <c r="P381" s="271"/>
      <c r="Q381" s="271"/>
      <c r="R381" s="271"/>
      <c r="S381" s="271"/>
      <c r="T381" s="272"/>
      <c r="AT381" s="273" t="s">
        <v>422</v>
      </c>
      <c r="AU381" s="273" t="s">
        <v>82</v>
      </c>
      <c r="AV381" s="13" t="s">
        <v>232</v>
      </c>
      <c r="AW381" s="13" t="s">
        <v>35</v>
      </c>
      <c r="AX381" s="13" t="s">
        <v>80</v>
      </c>
      <c r="AY381" s="273" t="s">
        <v>215</v>
      </c>
    </row>
    <row r="382" s="1" customFormat="1" ht="16.5" customHeight="1">
      <c r="B382" s="47"/>
      <c r="C382" s="274" t="s">
        <v>1618</v>
      </c>
      <c r="D382" s="274" t="s">
        <v>470</v>
      </c>
      <c r="E382" s="275" t="s">
        <v>1619</v>
      </c>
      <c r="F382" s="276" t="s">
        <v>1620</v>
      </c>
      <c r="G382" s="277" t="s">
        <v>298</v>
      </c>
      <c r="H382" s="278">
        <v>100</v>
      </c>
      <c r="I382" s="279"/>
      <c r="J382" s="280">
        <f>ROUND(I382*H382,2)</f>
        <v>0</v>
      </c>
      <c r="K382" s="276" t="s">
        <v>21</v>
      </c>
      <c r="L382" s="281"/>
      <c r="M382" s="282" t="s">
        <v>21</v>
      </c>
      <c r="N382" s="283" t="s">
        <v>43</v>
      </c>
      <c r="O382" s="48"/>
      <c r="P382" s="243">
        <f>O382*H382</f>
        <v>0</v>
      </c>
      <c r="Q382" s="243">
        <v>0.75</v>
      </c>
      <c r="R382" s="243">
        <f>Q382*H382</f>
        <v>75</v>
      </c>
      <c r="S382" s="243">
        <v>0</v>
      </c>
      <c r="T382" s="244">
        <f>S382*H382</f>
        <v>0</v>
      </c>
      <c r="AR382" s="25" t="s">
        <v>405</v>
      </c>
      <c r="AT382" s="25" t="s">
        <v>470</v>
      </c>
      <c r="AU382" s="25" t="s">
        <v>82</v>
      </c>
      <c r="AY382" s="25" t="s">
        <v>215</v>
      </c>
      <c r="BE382" s="245">
        <f>IF(N382="základní",J382,0)</f>
        <v>0</v>
      </c>
      <c r="BF382" s="245">
        <f>IF(N382="snížená",J382,0)</f>
        <v>0</v>
      </c>
      <c r="BG382" s="245">
        <f>IF(N382="zákl. přenesená",J382,0)</f>
        <v>0</v>
      </c>
      <c r="BH382" s="245">
        <f>IF(N382="sníž. přenesená",J382,0)</f>
        <v>0</v>
      </c>
      <c r="BI382" s="245">
        <f>IF(N382="nulová",J382,0)</f>
        <v>0</v>
      </c>
      <c r="BJ382" s="25" t="s">
        <v>80</v>
      </c>
      <c r="BK382" s="245">
        <f>ROUND(I382*H382,2)</f>
        <v>0</v>
      </c>
      <c r="BL382" s="25" t="s">
        <v>232</v>
      </c>
      <c r="BM382" s="25" t="s">
        <v>1621</v>
      </c>
    </row>
    <row r="383" s="1" customFormat="1">
      <c r="B383" s="47"/>
      <c r="C383" s="75"/>
      <c r="D383" s="246" t="s">
        <v>225</v>
      </c>
      <c r="E383" s="75"/>
      <c r="F383" s="247" t="s">
        <v>1607</v>
      </c>
      <c r="G383" s="75"/>
      <c r="H383" s="75"/>
      <c r="I383" s="204"/>
      <c r="J383" s="75"/>
      <c r="K383" s="75"/>
      <c r="L383" s="73"/>
      <c r="M383" s="248"/>
      <c r="N383" s="48"/>
      <c r="O383" s="48"/>
      <c r="P383" s="48"/>
      <c r="Q383" s="48"/>
      <c r="R383" s="48"/>
      <c r="S383" s="48"/>
      <c r="T383" s="96"/>
      <c r="AT383" s="25" t="s">
        <v>225</v>
      </c>
      <c r="AU383" s="25" t="s">
        <v>82</v>
      </c>
    </row>
    <row r="384" s="12" customFormat="1">
      <c r="B384" s="252"/>
      <c r="C384" s="253"/>
      <c r="D384" s="246" t="s">
        <v>422</v>
      </c>
      <c r="E384" s="254" t="s">
        <v>21</v>
      </c>
      <c r="F384" s="255" t="s">
        <v>1600</v>
      </c>
      <c r="G384" s="253"/>
      <c r="H384" s="256">
        <v>100</v>
      </c>
      <c r="I384" s="257"/>
      <c r="J384" s="253"/>
      <c r="K384" s="253"/>
      <c r="L384" s="258"/>
      <c r="M384" s="259"/>
      <c r="N384" s="260"/>
      <c r="O384" s="260"/>
      <c r="P384" s="260"/>
      <c r="Q384" s="260"/>
      <c r="R384" s="260"/>
      <c r="S384" s="260"/>
      <c r="T384" s="261"/>
      <c r="AT384" s="262" t="s">
        <v>422</v>
      </c>
      <c r="AU384" s="262" t="s">
        <v>82</v>
      </c>
      <c r="AV384" s="12" t="s">
        <v>82</v>
      </c>
      <c r="AW384" s="12" t="s">
        <v>35</v>
      </c>
      <c r="AX384" s="12" t="s">
        <v>80</v>
      </c>
      <c r="AY384" s="262" t="s">
        <v>215</v>
      </c>
    </row>
    <row r="385" s="1" customFormat="1" ht="25.5" customHeight="1">
      <c r="B385" s="47"/>
      <c r="C385" s="234" t="s">
        <v>1622</v>
      </c>
      <c r="D385" s="234" t="s">
        <v>218</v>
      </c>
      <c r="E385" s="235" t="s">
        <v>1623</v>
      </c>
      <c r="F385" s="236" t="s">
        <v>1624</v>
      </c>
      <c r="G385" s="237" t="s">
        <v>376</v>
      </c>
      <c r="H385" s="238">
        <v>274</v>
      </c>
      <c r="I385" s="239"/>
      <c r="J385" s="240">
        <f>ROUND(I385*H385,2)</f>
        <v>0</v>
      </c>
      <c r="K385" s="236" t="s">
        <v>222</v>
      </c>
      <c r="L385" s="73"/>
      <c r="M385" s="241" t="s">
        <v>21</v>
      </c>
      <c r="N385" s="242" t="s">
        <v>43</v>
      </c>
      <c r="O385" s="48"/>
      <c r="P385" s="243">
        <f>O385*H385</f>
        <v>0</v>
      </c>
      <c r="Q385" s="243">
        <v>0</v>
      </c>
      <c r="R385" s="243">
        <f>Q385*H385</f>
        <v>0</v>
      </c>
      <c r="S385" s="243">
        <v>0</v>
      </c>
      <c r="T385" s="244">
        <f>S385*H385</f>
        <v>0</v>
      </c>
      <c r="AR385" s="25" t="s">
        <v>232</v>
      </c>
      <c r="AT385" s="25" t="s">
        <v>218</v>
      </c>
      <c r="AU385" s="25" t="s">
        <v>82</v>
      </c>
      <c r="AY385" s="25" t="s">
        <v>215</v>
      </c>
      <c r="BE385" s="245">
        <f>IF(N385="základní",J385,0)</f>
        <v>0</v>
      </c>
      <c r="BF385" s="245">
        <f>IF(N385="snížená",J385,0)</f>
        <v>0</v>
      </c>
      <c r="BG385" s="245">
        <f>IF(N385="zákl. přenesená",J385,0)</f>
        <v>0</v>
      </c>
      <c r="BH385" s="245">
        <f>IF(N385="sníž. přenesená",J385,0)</f>
        <v>0</v>
      </c>
      <c r="BI385" s="245">
        <f>IF(N385="nulová",J385,0)</f>
        <v>0</v>
      </c>
      <c r="BJ385" s="25" t="s">
        <v>80</v>
      </c>
      <c r="BK385" s="245">
        <f>ROUND(I385*H385,2)</f>
        <v>0</v>
      </c>
      <c r="BL385" s="25" t="s">
        <v>232</v>
      </c>
      <c r="BM385" s="25" t="s">
        <v>1625</v>
      </c>
    </row>
    <row r="386" s="1" customFormat="1">
      <c r="B386" s="47"/>
      <c r="C386" s="75"/>
      <c r="D386" s="246" t="s">
        <v>225</v>
      </c>
      <c r="E386" s="75"/>
      <c r="F386" s="247" t="s">
        <v>1626</v>
      </c>
      <c r="G386" s="75"/>
      <c r="H386" s="75"/>
      <c r="I386" s="204"/>
      <c r="J386" s="75"/>
      <c r="K386" s="75"/>
      <c r="L386" s="73"/>
      <c r="M386" s="248"/>
      <c r="N386" s="48"/>
      <c r="O386" s="48"/>
      <c r="P386" s="48"/>
      <c r="Q386" s="48"/>
      <c r="R386" s="48"/>
      <c r="S386" s="48"/>
      <c r="T386" s="96"/>
      <c r="AT386" s="25" t="s">
        <v>225</v>
      </c>
      <c r="AU386" s="25" t="s">
        <v>82</v>
      </c>
    </row>
    <row r="387" s="12" customFormat="1">
      <c r="B387" s="252"/>
      <c r="C387" s="253"/>
      <c r="D387" s="246" t="s">
        <v>422</v>
      </c>
      <c r="E387" s="254" t="s">
        <v>21</v>
      </c>
      <c r="F387" s="255" t="s">
        <v>1627</v>
      </c>
      <c r="G387" s="253"/>
      <c r="H387" s="256">
        <v>165</v>
      </c>
      <c r="I387" s="257"/>
      <c r="J387" s="253"/>
      <c r="K387" s="253"/>
      <c r="L387" s="258"/>
      <c r="M387" s="259"/>
      <c r="N387" s="260"/>
      <c r="O387" s="260"/>
      <c r="P387" s="260"/>
      <c r="Q387" s="260"/>
      <c r="R387" s="260"/>
      <c r="S387" s="260"/>
      <c r="T387" s="261"/>
      <c r="AT387" s="262" t="s">
        <v>422</v>
      </c>
      <c r="AU387" s="262" t="s">
        <v>82</v>
      </c>
      <c r="AV387" s="12" t="s">
        <v>82</v>
      </c>
      <c r="AW387" s="12" t="s">
        <v>35</v>
      </c>
      <c r="AX387" s="12" t="s">
        <v>72</v>
      </c>
      <c r="AY387" s="262" t="s">
        <v>215</v>
      </c>
    </row>
    <row r="388" s="12" customFormat="1">
      <c r="B388" s="252"/>
      <c r="C388" s="253"/>
      <c r="D388" s="246" t="s">
        <v>422</v>
      </c>
      <c r="E388" s="254" t="s">
        <v>21</v>
      </c>
      <c r="F388" s="255" t="s">
        <v>1628</v>
      </c>
      <c r="G388" s="253"/>
      <c r="H388" s="256">
        <v>109</v>
      </c>
      <c r="I388" s="257"/>
      <c r="J388" s="253"/>
      <c r="K388" s="253"/>
      <c r="L388" s="258"/>
      <c r="M388" s="259"/>
      <c r="N388" s="260"/>
      <c r="O388" s="260"/>
      <c r="P388" s="260"/>
      <c r="Q388" s="260"/>
      <c r="R388" s="260"/>
      <c r="S388" s="260"/>
      <c r="T388" s="261"/>
      <c r="AT388" s="262" t="s">
        <v>422</v>
      </c>
      <c r="AU388" s="262" t="s">
        <v>82</v>
      </c>
      <c r="AV388" s="12" t="s">
        <v>82</v>
      </c>
      <c r="AW388" s="12" t="s">
        <v>35</v>
      </c>
      <c r="AX388" s="12" t="s">
        <v>72</v>
      </c>
      <c r="AY388" s="262" t="s">
        <v>215</v>
      </c>
    </row>
    <row r="389" s="13" customFormat="1">
      <c r="B389" s="263"/>
      <c r="C389" s="264"/>
      <c r="D389" s="246" t="s">
        <v>422</v>
      </c>
      <c r="E389" s="265" t="s">
        <v>21</v>
      </c>
      <c r="F389" s="266" t="s">
        <v>439</v>
      </c>
      <c r="G389" s="264"/>
      <c r="H389" s="267">
        <v>274</v>
      </c>
      <c r="I389" s="268"/>
      <c r="J389" s="264"/>
      <c r="K389" s="264"/>
      <c r="L389" s="269"/>
      <c r="M389" s="270"/>
      <c r="N389" s="271"/>
      <c r="O389" s="271"/>
      <c r="P389" s="271"/>
      <c r="Q389" s="271"/>
      <c r="R389" s="271"/>
      <c r="S389" s="271"/>
      <c r="T389" s="272"/>
      <c r="AT389" s="273" t="s">
        <v>422</v>
      </c>
      <c r="AU389" s="273" t="s">
        <v>82</v>
      </c>
      <c r="AV389" s="13" t="s">
        <v>232</v>
      </c>
      <c r="AW389" s="13" t="s">
        <v>35</v>
      </c>
      <c r="AX389" s="13" t="s">
        <v>80</v>
      </c>
      <c r="AY389" s="273" t="s">
        <v>215</v>
      </c>
    </row>
    <row r="390" s="1" customFormat="1" ht="16.5" customHeight="1">
      <c r="B390" s="47"/>
      <c r="C390" s="234" t="s">
        <v>1629</v>
      </c>
      <c r="D390" s="234" t="s">
        <v>218</v>
      </c>
      <c r="E390" s="235" t="s">
        <v>1630</v>
      </c>
      <c r="F390" s="236" t="s">
        <v>1631</v>
      </c>
      <c r="G390" s="237" t="s">
        <v>381</v>
      </c>
      <c r="H390" s="238">
        <v>21.634</v>
      </c>
      <c r="I390" s="239"/>
      <c r="J390" s="240">
        <f>ROUND(I390*H390,2)</f>
        <v>0</v>
      </c>
      <c r="K390" s="236" t="s">
        <v>222</v>
      </c>
      <c r="L390" s="73"/>
      <c r="M390" s="241" t="s">
        <v>21</v>
      </c>
      <c r="N390" s="242" t="s">
        <v>43</v>
      </c>
      <c r="O390" s="48"/>
      <c r="P390" s="243">
        <f>O390*H390</f>
        <v>0</v>
      </c>
      <c r="Q390" s="243">
        <v>2.0899999999999999</v>
      </c>
      <c r="R390" s="243">
        <f>Q390*H390</f>
        <v>45.215060000000001</v>
      </c>
      <c r="S390" s="243">
        <v>0</v>
      </c>
      <c r="T390" s="244">
        <f>S390*H390</f>
        <v>0</v>
      </c>
      <c r="AR390" s="25" t="s">
        <v>232</v>
      </c>
      <c r="AT390" s="25" t="s">
        <v>218</v>
      </c>
      <c r="AU390" s="25" t="s">
        <v>82</v>
      </c>
      <c r="AY390" s="25" t="s">
        <v>215</v>
      </c>
      <c r="BE390" s="245">
        <f>IF(N390="základní",J390,0)</f>
        <v>0</v>
      </c>
      <c r="BF390" s="245">
        <f>IF(N390="snížená",J390,0)</f>
        <v>0</v>
      </c>
      <c r="BG390" s="245">
        <f>IF(N390="zákl. přenesená",J390,0)</f>
        <v>0</v>
      </c>
      <c r="BH390" s="245">
        <f>IF(N390="sníž. přenesená",J390,0)</f>
        <v>0</v>
      </c>
      <c r="BI390" s="245">
        <f>IF(N390="nulová",J390,0)</f>
        <v>0</v>
      </c>
      <c r="BJ390" s="25" t="s">
        <v>80</v>
      </c>
      <c r="BK390" s="245">
        <f>ROUND(I390*H390,2)</f>
        <v>0</v>
      </c>
      <c r="BL390" s="25" t="s">
        <v>232</v>
      </c>
      <c r="BM390" s="25" t="s">
        <v>1632</v>
      </c>
    </row>
    <row r="391" s="1" customFormat="1">
      <c r="B391" s="47"/>
      <c r="C391" s="75"/>
      <c r="D391" s="246" t="s">
        <v>225</v>
      </c>
      <c r="E391" s="75"/>
      <c r="F391" s="247" t="s">
        <v>1346</v>
      </c>
      <c r="G391" s="75"/>
      <c r="H391" s="75"/>
      <c r="I391" s="204"/>
      <c r="J391" s="75"/>
      <c r="K391" s="75"/>
      <c r="L391" s="73"/>
      <c r="M391" s="248"/>
      <c r="N391" s="48"/>
      <c r="O391" s="48"/>
      <c r="P391" s="48"/>
      <c r="Q391" s="48"/>
      <c r="R391" s="48"/>
      <c r="S391" s="48"/>
      <c r="T391" s="96"/>
      <c r="AT391" s="25" t="s">
        <v>225</v>
      </c>
      <c r="AU391" s="25" t="s">
        <v>82</v>
      </c>
    </row>
    <row r="392" s="12" customFormat="1">
      <c r="B392" s="252"/>
      <c r="C392" s="253"/>
      <c r="D392" s="246" t="s">
        <v>422</v>
      </c>
      <c r="E392" s="254" t="s">
        <v>21</v>
      </c>
      <c r="F392" s="255" t="s">
        <v>1633</v>
      </c>
      <c r="G392" s="253"/>
      <c r="H392" s="256">
        <v>21.634</v>
      </c>
      <c r="I392" s="257"/>
      <c r="J392" s="253"/>
      <c r="K392" s="253"/>
      <c r="L392" s="258"/>
      <c r="M392" s="259"/>
      <c r="N392" s="260"/>
      <c r="O392" s="260"/>
      <c r="P392" s="260"/>
      <c r="Q392" s="260"/>
      <c r="R392" s="260"/>
      <c r="S392" s="260"/>
      <c r="T392" s="261"/>
      <c r="AT392" s="262" t="s">
        <v>422</v>
      </c>
      <c r="AU392" s="262" t="s">
        <v>82</v>
      </c>
      <c r="AV392" s="12" t="s">
        <v>82</v>
      </c>
      <c r="AW392" s="12" t="s">
        <v>35</v>
      </c>
      <c r="AX392" s="12" t="s">
        <v>80</v>
      </c>
      <c r="AY392" s="262" t="s">
        <v>215</v>
      </c>
    </row>
    <row r="393" s="11" customFormat="1" ht="29.88" customHeight="1">
      <c r="B393" s="218"/>
      <c r="C393" s="219"/>
      <c r="D393" s="220" t="s">
        <v>71</v>
      </c>
      <c r="E393" s="232" t="s">
        <v>214</v>
      </c>
      <c r="F393" s="232" t="s">
        <v>1026</v>
      </c>
      <c r="G393" s="219"/>
      <c r="H393" s="219"/>
      <c r="I393" s="222"/>
      <c r="J393" s="233">
        <f>BK393</f>
        <v>0</v>
      </c>
      <c r="K393" s="219"/>
      <c r="L393" s="224"/>
      <c r="M393" s="225"/>
      <c r="N393" s="226"/>
      <c r="O393" s="226"/>
      <c r="P393" s="227">
        <f>SUM(P394:P483)</f>
        <v>0</v>
      </c>
      <c r="Q393" s="226"/>
      <c r="R393" s="227">
        <f>SUM(R394:R483)</f>
        <v>5681.6964350000017</v>
      </c>
      <c r="S393" s="226"/>
      <c r="T393" s="228">
        <f>SUM(T394:T483)</f>
        <v>0</v>
      </c>
      <c r="AR393" s="229" t="s">
        <v>80</v>
      </c>
      <c r="AT393" s="230" t="s">
        <v>71</v>
      </c>
      <c r="AU393" s="230" t="s">
        <v>80</v>
      </c>
      <c r="AY393" s="229" t="s">
        <v>215</v>
      </c>
      <c r="BK393" s="231">
        <f>SUM(BK394:BK483)</f>
        <v>0</v>
      </c>
    </row>
    <row r="394" s="1" customFormat="1" ht="16.5" customHeight="1">
      <c r="B394" s="47"/>
      <c r="C394" s="234" t="s">
        <v>1634</v>
      </c>
      <c r="D394" s="234" t="s">
        <v>218</v>
      </c>
      <c r="E394" s="235" t="s">
        <v>1635</v>
      </c>
      <c r="F394" s="236" t="s">
        <v>1636</v>
      </c>
      <c r="G394" s="237" t="s">
        <v>376</v>
      </c>
      <c r="H394" s="238">
        <v>44.18</v>
      </c>
      <c r="I394" s="239"/>
      <c r="J394" s="240">
        <f>ROUND(I394*H394,2)</f>
        <v>0</v>
      </c>
      <c r="K394" s="236" t="s">
        <v>222</v>
      </c>
      <c r="L394" s="73"/>
      <c r="M394" s="241" t="s">
        <v>21</v>
      </c>
      <c r="N394" s="242" t="s">
        <v>43</v>
      </c>
      <c r="O394" s="48"/>
      <c r="P394" s="243">
        <f>O394*H394</f>
        <v>0</v>
      </c>
      <c r="Q394" s="243">
        <v>0</v>
      </c>
      <c r="R394" s="243">
        <f>Q394*H394</f>
        <v>0</v>
      </c>
      <c r="S394" s="243">
        <v>0</v>
      </c>
      <c r="T394" s="244">
        <f>S394*H394</f>
        <v>0</v>
      </c>
      <c r="AR394" s="25" t="s">
        <v>232</v>
      </c>
      <c r="AT394" s="25" t="s">
        <v>218</v>
      </c>
      <c r="AU394" s="25" t="s">
        <v>82</v>
      </c>
      <c r="AY394" s="25" t="s">
        <v>215</v>
      </c>
      <c r="BE394" s="245">
        <f>IF(N394="základní",J394,0)</f>
        <v>0</v>
      </c>
      <c r="BF394" s="245">
        <f>IF(N394="snížená",J394,0)</f>
        <v>0</v>
      </c>
      <c r="BG394" s="245">
        <f>IF(N394="zákl. přenesená",J394,0)</f>
        <v>0</v>
      </c>
      <c r="BH394" s="245">
        <f>IF(N394="sníž. přenesená",J394,0)</f>
        <v>0</v>
      </c>
      <c r="BI394" s="245">
        <f>IF(N394="nulová",J394,0)</f>
        <v>0</v>
      </c>
      <c r="BJ394" s="25" t="s">
        <v>80</v>
      </c>
      <c r="BK394" s="245">
        <f>ROUND(I394*H394,2)</f>
        <v>0</v>
      </c>
      <c r="BL394" s="25" t="s">
        <v>232</v>
      </c>
      <c r="BM394" s="25" t="s">
        <v>1637</v>
      </c>
    </row>
    <row r="395" s="1" customFormat="1">
      <c r="B395" s="47"/>
      <c r="C395" s="75"/>
      <c r="D395" s="246" t="s">
        <v>225</v>
      </c>
      <c r="E395" s="75"/>
      <c r="F395" s="247" t="s">
        <v>1273</v>
      </c>
      <c r="G395" s="75"/>
      <c r="H395" s="75"/>
      <c r="I395" s="204"/>
      <c r="J395" s="75"/>
      <c r="K395" s="75"/>
      <c r="L395" s="73"/>
      <c r="M395" s="248"/>
      <c r="N395" s="48"/>
      <c r="O395" s="48"/>
      <c r="P395" s="48"/>
      <c r="Q395" s="48"/>
      <c r="R395" s="48"/>
      <c r="S395" s="48"/>
      <c r="T395" s="96"/>
      <c r="AT395" s="25" t="s">
        <v>225</v>
      </c>
      <c r="AU395" s="25" t="s">
        <v>82</v>
      </c>
    </row>
    <row r="396" s="12" customFormat="1">
      <c r="B396" s="252"/>
      <c r="C396" s="253"/>
      <c r="D396" s="246" t="s">
        <v>422</v>
      </c>
      <c r="E396" s="254" t="s">
        <v>21</v>
      </c>
      <c r="F396" s="255" t="s">
        <v>1638</v>
      </c>
      <c r="G396" s="253"/>
      <c r="H396" s="256">
        <v>30.640000000000001</v>
      </c>
      <c r="I396" s="257"/>
      <c r="J396" s="253"/>
      <c r="K396" s="253"/>
      <c r="L396" s="258"/>
      <c r="M396" s="259"/>
      <c r="N396" s="260"/>
      <c r="O396" s="260"/>
      <c r="P396" s="260"/>
      <c r="Q396" s="260"/>
      <c r="R396" s="260"/>
      <c r="S396" s="260"/>
      <c r="T396" s="261"/>
      <c r="AT396" s="262" t="s">
        <v>422</v>
      </c>
      <c r="AU396" s="262" t="s">
        <v>82</v>
      </c>
      <c r="AV396" s="12" t="s">
        <v>82</v>
      </c>
      <c r="AW396" s="12" t="s">
        <v>35</v>
      </c>
      <c r="AX396" s="12" t="s">
        <v>72</v>
      </c>
      <c r="AY396" s="262" t="s">
        <v>215</v>
      </c>
    </row>
    <row r="397" s="12" customFormat="1">
      <c r="B397" s="252"/>
      <c r="C397" s="253"/>
      <c r="D397" s="246" t="s">
        <v>422</v>
      </c>
      <c r="E397" s="254" t="s">
        <v>21</v>
      </c>
      <c r="F397" s="255" t="s">
        <v>1639</v>
      </c>
      <c r="G397" s="253"/>
      <c r="H397" s="256">
        <v>8.0199999999999996</v>
      </c>
      <c r="I397" s="257"/>
      <c r="J397" s="253"/>
      <c r="K397" s="253"/>
      <c r="L397" s="258"/>
      <c r="M397" s="259"/>
      <c r="N397" s="260"/>
      <c r="O397" s="260"/>
      <c r="P397" s="260"/>
      <c r="Q397" s="260"/>
      <c r="R397" s="260"/>
      <c r="S397" s="260"/>
      <c r="T397" s="261"/>
      <c r="AT397" s="262" t="s">
        <v>422</v>
      </c>
      <c r="AU397" s="262" t="s">
        <v>82</v>
      </c>
      <c r="AV397" s="12" t="s">
        <v>82</v>
      </c>
      <c r="AW397" s="12" t="s">
        <v>35</v>
      </c>
      <c r="AX397" s="12" t="s">
        <v>72</v>
      </c>
      <c r="AY397" s="262" t="s">
        <v>215</v>
      </c>
    </row>
    <row r="398" s="12" customFormat="1">
      <c r="B398" s="252"/>
      <c r="C398" s="253"/>
      <c r="D398" s="246" t="s">
        <v>422</v>
      </c>
      <c r="E398" s="254" t="s">
        <v>21</v>
      </c>
      <c r="F398" s="255" t="s">
        <v>1640</v>
      </c>
      <c r="G398" s="253"/>
      <c r="H398" s="256">
        <v>5.5199999999999996</v>
      </c>
      <c r="I398" s="257"/>
      <c r="J398" s="253"/>
      <c r="K398" s="253"/>
      <c r="L398" s="258"/>
      <c r="M398" s="259"/>
      <c r="N398" s="260"/>
      <c r="O398" s="260"/>
      <c r="P398" s="260"/>
      <c r="Q398" s="260"/>
      <c r="R398" s="260"/>
      <c r="S398" s="260"/>
      <c r="T398" s="261"/>
      <c r="AT398" s="262" t="s">
        <v>422</v>
      </c>
      <c r="AU398" s="262" t="s">
        <v>82</v>
      </c>
      <c r="AV398" s="12" t="s">
        <v>82</v>
      </c>
      <c r="AW398" s="12" t="s">
        <v>35</v>
      </c>
      <c r="AX398" s="12" t="s">
        <v>72</v>
      </c>
      <c r="AY398" s="262" t="s">
        <v>215</v>
      </c>
    </row>
    <row r="399" s="13" customFormat="1">
      <c r="B399" s="263"/>
      <c r="C399" s="264"/>
      <c r="D399" s="246" t="s">
        <v>422</v>
      </c>
      <c r="E399" s="265" t="s">
        <v>21</v>
      </c>
      <c r="F399" s="266" t="s">
        <v>439</v>
      </c>
      <c r="G399" s="264"/>
      <c r="H399" s="267">
        <v>44.18</v>
      </c>
      <c r="I399" s="268"/>
      <c r="J399" s="264"/>
      <c r="K399" s="264"/>
      <c r="L399" s="269"/>
      <c r="M399" s="270"/>
      <c r="N399" s="271"/>
      <c r="O399" s="271"/>
      <c r="P399" s="271"/>
      <c r="Q399" s="271"/>
      <c r="R399" s="271"/>
      <c r="S399" s="271"/>
      <c r="T399" s="272"/>
      <c r="AT399" s="273" t="s">
        <v>422</v>
      </c>
      <c r="AU399" s="273" t="s">
        <v>82</v>
      </c>
      <c r="AV399" s="13" t="s">
        <v>232</v>
      </c>
      <c r="AW399" s="13" t="s">
        <v>35</v>
      </c>
      <c r="AX399" s="13" t="s">
        <v>80</v>
      </c>
      <c r="AY399" s="273" t="s">
        <v>215</v>
      </c>
    </row>
    <row r="400" s="1" customFormat="1" ht="16.5" customHeight="1">
      <c r="B400" s="47"/>
      <c r="C400" s="234" t="s">
        <v>1641</v>
      </c>
      <c r="D400" s="234" t="s">
        <v>218</v>
      </c>
      <c r="E400" s="235" t="s">
        <v>1642</v>
      </c>
      <c r="F400" s="236" t="s">
        <v>1643</v>
      </c>
      <c r="G400" s="237" t="s">
        <v>376</v>
      </c>
      <c r="H400" s="238">
        <v>329.30000000000001</v>
      </c>
      <c r="I400" s="239"/>
      <c r="J400" s="240">
        <f>ROUND(I400*H400,2)</f>
        <v>0</v>
      </c>
      <c r="K400" s="236" t="s">
        <v>222</v>
      </c>
      <c r="L400" s="73"/>
      <c r="M400" s="241" t="s">
        <v>21</v>
      </c>
      <c r="N400" s="242" t="s">
        <v>43</v>
      </c>
      <c r="O400" s="48"/>
      <c r="P400" s="243">
        <f>O400*H400</f>
        <v>0</v>
      </c>
      <c r="Q400" s="243">
        <v>0</v>
      </c>
      <c r="R400" s="243">
        <f>Q400*H400</f>
        <v>0</v>
      </c>
      <c r="S400" s="243">
        <v>0</v>
      </c>
      <c r="T400" s="244">
        <f>S400*H400</f>
        <v>0</v>
      </c>
      <c r="AR400" s="25" t="s">
        <v>232</v>
      </c>
      <c r="AT400" s="25" t="s">
        <v>218</v>
      </c>
      <c r="AU400" s="25" t="s">
        <v>82</v>
      </c>
      <c r="AY400" s="25" t="s">
        <v>215</v>
      </c>
      <c r="BE400" s="245">
        <f>IF(N400="základní",J400,0)</f>
        <v>0</v>
      </c>
      <c r="BF400" s="245">
        <f>IF(N400="snížená",J400,0)</f>
        <v>0</v>
      </c>
      <c r="BG400" s="245">
        <f>IF(N400="zákl. přenesená",J400,0)</f>
        <v>0</v>
      </c>
      <c r="BH400" s="245">
        <f>IF(N400="sníž. přenesená",J400,0)</f>
        <v>0</v>
      </c>
      <c r="BI400" s="245">
        <f>IF(N400="nulová",J400,0)</f>
        <v>0</v>
      </c>
      <c r="BJ400" s="25" t="s">
        <v>80</v>
      </c>
      <c r="BK400" s="245">
        <f>ROUND(I400*H400,2)</f>
        <v>0</v>
      </c>
      <c r="BL400" s="25" t="s">
        <v>232</v>
      </c>
      <c r="BM400" s="25" t="s">
        <v>1644</v>
      </c>
    </row>
    <row r="401" s="1" customFormat="1">
      <c r="B401" s="47"/>
      <c r="C401" s="75"/>
      <c r="D401" s="246" t="s">
        <v>225</v>
      </c>
      <c r="E401" s="75"/>
      <c r="F401" s="247" t="s">
        <v>1273</v>
      </c>
      <c r="G401" s="75"/>
      <c r="H401" s="75"/>
      <c r="I401" s="204"/>
      <c r="J401" s="75"/>
      <c r="K401" s="75"/>
      <c r="L401" s="73"/>
      <c r="M401" s="248"/>
      <c r="N401" s="48"/>
      <c r="O401" s="48"/>
      <c r="P401" s="48"/>
      <c r="Q401" s="48"/>
      <c r="R401" s="48"/>
      <c r="S401" s="48"/>
      <c r="T401" s="96"/>
      <c r="AT401" s="25" t="s">
        <v>225</v>
      </c>
      <c r="AU401" s="25" t="s">
        <v>82</v>
      </c>
    </row>
    <row r="402" s="12" customFormat="1">
      <c r="B402" s="252"/>
      <c r="C402" s="253"/>
      <c r="D402" s="246" t="s">
        <v>422</v>
      </c>
      <c r="E402" s="254" t="s">
        <v>21</v>
      </c>
      <c r="F402" s="255" t="s">
        <v>1645</v>
      </c>
      <c r="G402" s="253"/>
      <c r="H402" s="256">
        <v>47.5</v>
      </c>
      <c r="I402" s="257"/>
      <c r="J402" s="253"/>
      <c r="K402" s="253"/>
      <c r="L402" s="258"/>
      <c r="M402" s="259"/>
      <c r="N402" s="260"/>
      <c r="O402" s="260"/>
      <c r="P402" s="260"/>
      <c r="Q402" s="260"/>
      <c r="R402" s="260"/>
      <c r="S402" s="260"/>
      <c r="T402" s="261"/>
      <c r="AT402" s="262" t="s">
        <v>422</v>
      </c>
      <c r="AU402" s="262" t="s">
        <v>82</v>
      </c>
      <c r="AV402" s="12" t="s">
        <v>82</v>
      </c>
      <c r="AW402" s="12" t="s">
        <v>35</v>
      </c>
      <c r="AX402" s="12" t="s">
        <v>72</v>
      </c>
      <c r="AY402" s="262" t="s">
        <v>215</v>
      </c>
    </row>
    <row r="403" s="12" customFormat="1">
      <c r="B403" s="252"/>
      <c r="C403" s="253"/>
      <c r="D403" s="246" t="s">
        <v>422</v>
      </c>
      <c r="E403" s="254" t="s">
        <v>21</v>
      </c>
      <c r="F403" s="255" t="s">
        <v>1646</v>
      </c>
      <c r="G403" s="253"/>
      <c r="H403" s="256">
        <v>107.8</v>
      </c>
      <c r="I403" s="257"/>
      <c r="J403" s="253"/>
      <c r="K403" s="253"/>
      <c r="L403" s="258"/>
      <c r="M403" s="259"/>
      <c r="N403" s="260"/>
      <c r="O403" s="260"/>
      <c r="P403" s="260"/>
      <c r="Q403" s="260"/>
      <c r="R403" s="260"/>
      <c r="S403" s="260"/>
      <c r="T403" s="261"/>
      <c r="AT403" s="262" t="s">
        <v>422</v>
      </c>
      <c r="AU403" s="262" t="s">
        <v>82</v>
      </c>
      <c r="AV403" s="12" t="s">
        <v>82</v>
      </c>
      <c r="AW403" s="12" t="s">
        <v>35</v>
      </c>
      <c r="AX403" s="12" t="s">
        <v>72</v>
      </c>
      <c r="AY403" s="262" t="s">
        <v>215</v>
      </c>
    </row>
    <row r="404" s="12" customFormat="1">
      <c r="B404" s="252"/>
      <c r="C404" s="253"/>
      <c r="D404" s="246" t="s">
        <v>422</v>
      </c>
      <c r="E404" s="254" t="s">
        <v>21</v>
      </c>
      <c r="F404" s="255" t="s">
        <v>1647</v>
      </c>
      <c r="G404" s="253"/>
      <c r="H404" s="256">
        <v>174</v>
      </c>
      <c r="I404" s="257"/>
      <c r="J404" s="253"/>
      <c r="K404" s="253"/>
      <c r="L404" s="258"/>
      <c r="M404" s="259"/>
      <c r="N404" s="260"/>
      <c r="O404" s="260"/>
      <c r="P404" s="260"/>
      <c r="Q404" s="260"/>
      <c r="R404" s="260"/>
      <c r="S404" s="260"/>
      <c r="T404" s="261"/>
      <c r="AT404" s="262" t="s">
        <v>422</v>
      </c>
      <c r="AU404" s="262" t="s">
        <v>82</v>
      </c>
      <c r="AV404" s="12" t="s">
        <v>82</v>
      </c>
      <c r="AW404" s="12" t="s">
        <v>35</v>
      </c>
      <c r="AX404" s="12" t="s">
        <v>72</v>
      </c>
      <c r="AY404" s="262" t="s">
        <v>215</v>
      </c>
    </row>
    <row r="405" s="13" customFormat="1">
      <c r="B405" s="263"/>
      <c r="C405" s="264"/>
      <c r="D405" s="246" t="s">
        <v>422</v>
      </c>
      <c r="E405" s="265" t="s">
        <v>21</v>
      </c>
      <c r="F405" s="266" t="s">
        <v>439</v>
      </c>
      <c r="G405" s="264"/>
      <c r="H405" s="267">
        <v>329.30000000000001</v>
      </c>
      <c r="I405" s="268"/>
      <c r="J405" s="264"/>
      <c r="K405" s="264"/>
      <c r="L405" s="269"/>
      <c r="M405" s="270"/>
      <c r="N405" s="271"/>
      <c r="O405" s="271"/>
      <c r="P405" s="271"/>
      <c r="Q405" s="271"/>
      <c r="R405" s="271"/>
      <c r="S405" s="271"/>
      <c r="T405" s="272"/>
      <c r="AT405" s="273" t="s">
        <v>422</v>
      </c>
      <c r="AU405" s="273" t="s">
        <v>82</v>
      </c>
      <c r="AV405" s="13" t="s">
        <v>232</v>
      </c>
      <c r="AW405" s="13" t="s">
        <v>35</v>
      </c>
      <c r="AX405" s="13" t="s">
        <v>80</v>
      </c>
      <c r="AY405" s="273" t="s">
        <v>215</v>
      </c>
    </row>
    <row r="406" s="1" customFormat="1" ht="16.5" customHeight="1">
      <c r="B406" s="47"/>
      <c r="C406" s="234" t="s">
        <v>1648</v>
      </c>
      <c r="D406" s="234" t="s">
        <v>218</v>
      </c>
      <c r="E406" s="235" t="s">
        <v>1649</v>
      </c>
      <c r="F406" s="236" t="s">
        <v>1650</v>
      </c>
      <c r="G406" s="237" t="s">
        <v>376</v>
      </c>
      <c r="H406" s="238">
        <v>193</v>
      </c>
      <c r="I406" s="239"/>
      <c r="J406" s="240">
        <f>ROUND(I406*H406,2)</f>
        <v>0</v>
      </c>
      <c r="K406" s="236" t="s">
        <v>222</v>
      </c>
      <c r="L406" s="73"/>
      <c r="M406" s="241" t="s">
        <v>21</v>
      </c>
      <c r="N406" s="242" t="s">
        <v>43</v>
      </c>
      <c r="O406" s="48"/>
      <c r="P406" s="243">
        <f>O406*H406</f>
        <v>0</v>
      </c>
      <c r="Q406" s="243">
        <v>0</v>
      </c>
      <c r="R406" s="243">
        <f>Q406*H406</f>
        <v>0</v>
      </c>
      <c r="S406" s="243">
        <v>0</v>
      </c>
      <c r="T406" s="244">
        <f>S406*H406</f>
        <v>0</v>
      </c>
      <c r="AR406" s="25" t="s">
        <v>232</v>
      </c>
      <c r="AT406" s="25" t="s">
        <v>218</v>
      </c>
      <c r="AU406" s="25" t="s">
        <v>82</v>
      </c>
      <c r="AY406" s="25" t="s">
        <v>215</v>
      </c>
      <c r="BE406" s="245">
        <f>IF(N406="základní",J406,0)</f>
        <v>0</v>
      </c>
      <c r="BF406" s="245">
        <f>IF(N406="snížená",J406,0)</f>
        <v>0</v>
      </c>
      <c r="BG406" s="245">
        <f>IF(N406="zákl. přenesená",J406,0)</f>
        <v>0</v>
      </c>
      <c r="BH406" s="245">
        <f>IF(N406="sníž. přenesená",J406,0)</f>
        <v>0</v>
      </c>
      <c r="BI406" s="245">
        <f>IF(N406="nulová",J406,0)</f>
        <v>0</v>
      </c>
      <c r="BJ406" s="25" t="s">
        <v>80</v>
      </c>
      <c r="BK406" s="245">
        <f>ROUND(I406*H406,2)</f>
        <v>0</v>
      </c>
      <c r="BL406" s="25" t="s">
        <v>232</v>
      </c>
      <c r="BM406" s="25" t="s">
        <v>1651</v>
      </c>
    </row>
    <row r="407" s="1" customFormat="1">
      <c r="B407" s="47"/>
      <c r="C407" s="75"/>
      <c r="D407" s="246" t="s">
        <v>225</v>
      </c>
      <c r="E407" s="75"/>
      <c r="F407" s="247" t="s">
        <v>1652</v>
      </c>
      <c r="G407" s="75"/>
      <c r="H407" s="75"/>
      <c r="I407" s="204"/>
      <c r="J407" s="75"/>
      <c r="K407" s="75"/>
      <c r="L407" s="73"/>
      <c r="M407" s="248"/>
      <c r="N407" s="48"/>
      <c r="O407" s="48"/>
      <c r="P407" s="48"/>
      <c r="Q407" s="48"/>
      <c r="R407" s="48"/>
      <c r="S407" s="48"/>
      <c r="T407" s="96"/>
      <c r="AT407" s="25" t="s">
        <v>225</v>
      </c>
      <c r="AU407" s="25" t="s">
        <v>82</v>
      </c>
    </row>
    <row r="408" s="12" customFormat="1">
      <c r="B408" s="252"/>
      <c r="C408" s="253"/>
      <c r="D408" s="246" t="s">
        <v>422</v>
      </c>
      <c r="E408" s="254" t="s">
        <v>21</v>
      </c>
      <c r="F408" s="255" t="s">
        <v>1653</v>
      </c>
      <c r="G408" s="253"/>
      <c r="H408" s="256">
        <v>120</v>
      </c>
      <c r="I408" s="257"/>
      <c r="J408" s="253"/>
      <c r="K408" s="253"/>
      <c r="L408" s="258"/>
      <c r="M408" s="259"/>
      <c r="N408" s="260"/>
      <c r="O408" s="260"/>
      <c r="P408" s="260"/>
      <c r="Q408" s="260"/>
      <c r="R408" s="260"/>
      <c r="S408" s="260"/>
      <c r="T408" s="261"/>
      <c r="AT408" s="262" t="s">
        <v>422</v>
      </c>
      <c r="AU408" s="262" t="s">
        <v>82</v>
      </c>
      <c r="AV408" s="12" t="s">
        <v>82</v>
      </c>
      <c r="AW408" s="12" t="s">
        <v>35</v>
      </c>
      <c r="AX408" s="12" t="s">
        <v>72</v>
      </c>
      <c r="AY408" s="262" t="s">
        <v>215</v>
      </c>
    </row>
    <row r="409" s="12" customFormat="1">
      <c r="B409" s="252"/>
      <c r="C409" s="253"/>
      <c r="D409" s="246" t="s">
        <v>422</v>
      </c>
      <c r="E409" s="254" t="s">
        <v>21</v>
      </c>
      <c r="F409" s="255" t="s">
        <v>1654</v>
      </c>
      <c r="G409" s="253"/>
      <c r="H409" s="256">
        <v>73</v>
      </c>
      <c r="I409" s="257"/>
      <c r="J409" s="253"/>
      <c r="K409" s="253"/>
      <c r="L409" s="258"/>
      <c r="M409" s="259"/>
      <c r="N409" s="260"/>
      <c r="O409" s="260"/>
      <c r="P409" s="260"/>
      <c r="Q409" s="260"/>
      <c r="R409" s="260"/>
      <c r="S409" s="260"/>
      <c r="T409" s="261"/>
      <c r="AT409" s="262" t="s">
        <v>422</v>
      </c>
      <c r="AU409" s="262" t="s">
        <v>82</v>
      </c>
      <c r="AV409" s="12" t="s">
        <v>82</v>
      </c>
      <c r="AW409" s="12" t="s">
        <v>35</v>
      </c>
      <c r="AX409" s="12" t="s">
        <v>72</v>
      </c>
      <c r="AY409" s="262" t="s">
        <v>215</v>
      </c>
    </row>
    <row r="410" s="13" customFormat="1">
      <c r="B410" s="263"/>
      <c r="C410" s="264"/>
      <c r="D410" s="246" t="s">
        <v>422</v>
      </c>
      <c r="E410" s="265" t="s">
        <v>21</v>
      </c>
      <c r="F410" s="266" t="s">
        <v>439</v>
      </c>
      <c r="G410" s="264"/>
      <c r="H410" s="267">
        <v>193</v>
      </c>
      <c r="I410" s="268"/>
      <c r="J410" s="264"/>
      <c r="K410" s="264"/>
      <c r="L410" s="269"/>
      <c r="M410" s="270"/>
      <c r="N410" s="271"/>
      <c r="O410" s="271"/>
      <c r="P410" s="271"/>
      <c r="Q410" s="271"/>
      <c r="R410" s="271"/>
      <c r="S410" s="271"/>
      <c r="T410" s="272"/>
      <c r="AT410" s="273" t="s">
        <v>422</v>
      </c>
      <c r="AU410" s="273" t="s">
        <v>82</v>
      </c>
      <c r="AV410" s="13" t="s">
        <v>232</v>
      </c>
      <c r="AW410" s="13" t="s">
        <v>35</v>
      </c>
      <c r="AX410" s="13" t="s">
        <v>80</v>
      </c>
      <c r="AY410" s="273" t="s">
        <v>215</v>
      </c>
    </row>
    <row r="411" s="1" customFormat="1" ht="16.5" customHeight="1">
      <c r="B411" s="47"/>
      <c r="C411" s="234" t="s">
        <v>1655</v>
      </c>
      <c r="D411" s="234" t="s">
        <v>218</v>
      </c>
      <c r="E411" s="235" t="s">
        <v>1656</v>
      </c>
      <c r="F411" s="236" t="s">
        <v>1657</v>
      </c>
      <c r="G411" s="237" t="s">
        <v>376</v>
      </c>
      <c r="H411" s="238">
        <v>924</v>
      </c>
      <c r="I411" s="239"/>
      <c r="J411" s="240">
        <f>ROUND(I411*H411,2)</f>
        <v>0</v>
      </c>
      <c r="K411" s="236" t="s">
        <v>222</v>
      </c>
      <c r="L411" s="73"/>
      <c r="M411" s="241" t="s">
        <v>21</v>
      </c>
      <c r="N411" s="242" t="s">
        <v>43</v>
      </c>
      <c r="O411" s="48"/>
      <c r="P411" s="243">
        <f>O411*H411</f>
        <v>0</v>
      </c>
      <c r="Q411" s="243">
        <v>0</v>
      </c>
      <c r="R411" s="243">
        <f>Q411*H411</f>
        <v>0</v>
      </c>
      <c r="S411" s="243">
        <v>0</v>
      </c>
      <c r="T411" s="244">
        <f>S411*H411</f>
        <v>0</v>
      </c>
      <c r="AR411" s="25" t="s">
        <v>232</v>
      </c>
      <c r="AT411" s="25" t="s">
        <v>218</v>
      </c>
      <c r="AU411" s="25" t="s">
        <v>82</v>
      </c>
      <c r="AY411" s="25" t="s">
        <v>215</v>
      </c>
      <c r="BE411" s="245">
        <f>IF(N411="základní",J411,0)</f>
        <v>0</v>
      </c>
      <c r="BF411" s="245">
        <f>IF(N411="snížená",J411,0)</f>
        <v>0</v>
      </c>
      <c r="BG411" s="245">
        <f>IF(N411="zákl. přenesená",J411,0)</f>
        <v>0</v>
      </c>
      <c r="BH411" s="245">
        <f>IF(N411="sníž. přenesená",J411,0)</f>
        <v>0</v>
      </c>
      <c r="BI411" s="245">
        <f>IF(N411="nulová",J411,0)</f>
        <v>0</v>
      </c>
      <c r="BJ411" s="25" t="s">
        <v>80</v>
      </c>
      <c r="BK411" s="245">
        <f>ROUND(I411*H411,2)</f>
        <v>0</v>
      </c>
      <c r="BL411" s="25" t="s">
        <v>232</v>
      </c>
      <c r="BM411" s="25" t="s">
        <v>1658</v>
      </c>
    </row>
    <row r="412" s="1" customFormat="1">
      <c r="B412" s="47"/>
      <c r="C412" s="75"/>
      <c r="D412" s="246" t="s">
        <v>225</v>
      </c>
      <c r="E412" s="75"/>
      <c r="F412" s="247" t="s">
        <v>1659</v>
      </c>
      <c r="G412" s="75"/>
      <c r="H412" s="75"/>
      <c r="I412" s="204"/>
      <c r="J412" s="75"/>
      <c r="K412" s="75"/>
      <c r="L412" s="73"/>
      <c r="M412" s="248"/>
      <c r="N412" s="48"/>
      <c r="O412" s="48"/>
      <c r="P412" s="48"/>
      <c r="Q412" s="48"/>
      <c r="R412" s="48"/>
      <c r="S412" s="48"/>
      <c r="T412" s="96"/>
      <c r="AT412" s="25" t="s">
        <v>225</v>
      </c>
      <c r="AU412" s="25" t="s">
        <v>82</v>
      </c>
    </row>
    <row r="413" s="12" customFormat="1">
      <c r="B413" s="252"/>
      <c r="C413" s="253"/>
      <c r="D413" s="246" t="s">
        <v>422</v>
      </c>
      <c r="E413" s="254" t="s">
        <v>21</v>
      </c>
      <c r="F413" s="255" t="s">
        <v>1660</v>
      </c>
      <c r="G413" s="253"/>
      <c r="H413" s="256">
        <v>340</v>
      </c>
      <c r="I413" s="257"/>
      <c r="J413" s="253"/>
      <c r="K413" s="253"/>
      <c r="L413" s="258"/>
      <c r="M413" s="259"/>
      <c r="N413" s="260"/>
      <c r="O413" s="260"/>
      <c r="P413" s="260"/>
      <c r="Q413" s="260"/>
      <c r="R413" s="260"/>
      <c r="S413" s="260"/>
      <c r="T413" s="261"/>
      <c r="AT413" s="262" t="s">
        <v>422</v>
      </c>
      <c r="AU413" s="262" t="s">
        <v>82</v>
      </c>
      <c r="AV413" s="12" t="s">
        <v>82</v>
      </c>
      <c r="AW413" s="12" t="s">
        <v>35</v>
      </c>
      <c r="AX413" s="12" t="s">
        <v>72</v>
      </c>
      <c r="AY413" s="262" t="s">
        <v>215</v>
      </c>
    </row>
    <row r="414" s="12" customFormat="1">
      <c r="B414" s="252"/>
      <c r="C414" s="253"/>
      <c r="D414" s="246" t="s">
        <v>422</v>
      </c>
      <c r="E414" s="254" t="s">
        <v>21</v>
      </c>
      <c r="F414" s="255" t="s">
        <v>1661</v>
      </c>
      <c r="G414" s="253"/>
      <c r="H414" s="256">
        <v>310</v>
      </c>
      <c r="I414" s="257"/>
      <c r="J414" s="253"/>
      <c r="K414" s="253"/>
      <c r="L414" s="258"/>
      <c r="M414" s="259"/>
      <c r="N414" s="260"/>
      <c r="O414" s="260"/>
      <c r="P414" s="260"/>
      <c r="Q414" s="260"/>
      <c r="R414" s="260"/>
      <c r="S414" s="260"/>
      <c r="T414" s="261"/>
      <c r="AT414" s="262" t="s">
        <v>422</v>
      </c>
      <c r="AU414" s="262" t="s">
        <v>82</v>
      </c>
      <c r="AV414" s="12" t="s">
        <v>82</v>
      </c>
      <c r="AW414" s="12" t="s">
        <v>35</v>
      </c>
      <c r="AX414" s="12" t="s">
        <v>72</v>
      </c>
      <c r="AY414" s="262" t="s">
        <v>215</v>
      </c>
    </row>
    <row r="415" s="12" customFormat="1">
      <c r="B415" s="252"/>
      <c r="C415" s="253"/>
      <c r="D415" s="246" t="s">
        <v>422</v>
      </c>
      <c r="E415" s="254" t="s">
        <v>21</v>
      </c>
      <c r="F415" s="255" t="s">
        <v>1627</v>
      </c>
      <c r="G415" s="253"/>
      <c r="H415" s="256">
        <v>165</v>
      </c>
      <c r="I415" s="257"/>
      <c r="J415" s="253"/>
      <c r="K415" s="253"/>
      <c r="L415" s="258"/>
      <c r="M415" s="259"/>
      <c r="N415" s="260"/>
      <c r="O415" s="260"/>
      <c r="P415" s="260"/>
      <c r="Q415" s="260"/>
      <c r="R415" s="260"/>
      <c r="S415" s="260"/>
      <c r="T415" s="261"/>
      <c r="AT415" s="262" t="s">
        <v>422</v>
      </c>
      <c r="AU415" s="262" t="s">
        <v>82</v>
      </c>
      <c r="AV415" s="12" t="s">
        <v>82</v>
      </c>
      <c r="AW415" s="12" t="s">
        <v>35</v>
      </c>
      <c r="AX415" s="12" t="s">
        <v>72</v>
      </c>
      <c r="AY415" s="262" t="s">
        <v>215</v>
      </c>
    </row>
    <row r="416" s="12" customFormat="1">
      <c r="B416" s="252"/>
      <c r="C416" s="253"/>
      <c r="D416" s="246" t="s">
        <v>422</v>
      </c>
      <c r="E416" s="254" t="s">
        <v>21</v>
      </c>
      <c r="F416" s="255" t="s">
        <v>1628</v>
      </c>
      <c r="G416" s="253"/>
      <c r="H416" s="256">
        <v>109</v>
      </c>
      <c r="I416" s="257"/>
      <c r="J416" s="253"/>
      <c r="K416" s="253"/>
      <c r="L416" s="258"/>
      <c r="M416" s="259"/>
      <c r="N416" s="260"/>
      <c r="O416" s="260"/>
      <c r="P416" s="260"/>
      <c r="Q416" s="260"/>
      <c r="R416" s="260"/>
      <c r="S416" s="260"/>
      <c r="T416" s="261"/>
      <c r="AT416" s="262" t="s">
        <v>422</v>
      </c>
      <c r="AU416" s="262" t="s">
        <v>82</v>
      </c>
      <c r="AV416" s="12" t="s">
        <v>82</v>
      </c>
      <c r="AW416" s="12" t="s">
        <v>35</v>
      </c>
      <c r="AX416" s="12" t="s">
        <v>72</v>
      </c>
      <c r="AY416" s="262" t="s">
        <v>215</v>
      </c>
    </row>
    <row r="417" s="13" customFormat="1">
      <c r="B417" s="263"/>
      <c r="C417" s="264"/>
      <c r="D417" s="246" t="s">
        <v>422</v>
      </c>
      <c r="E417" s="265" t="s">
        <v>21</v>
      </c>
      <c r="F417" s="266" t="s">
        <v>439</v>
      </c>
      <c r="G417" s="264"/>
      <c r="H417" s="267">
        <v>924</v>
      </c>
      <c r="I417" s="268"/>
      <c r="J417" s="264"/>
      <c r="K417" s="264"/>
      <c r="L417" s="269"/>
      <c r="M417" s="270"/>
      <c r="N417" s="271"/>
      <c r="O417" s="271"/>
      <c r="P417" s="271"/>
      <c r="Q417" s="271"/>
      <c r="R417" s="271"/>
      <c r="S417" s="271"/>
      <c r="T417" s="272"/>
      <c r="AT417" s="273" t="s">
        <v>422</v>
      </c>
      <c r="AU417" s="273" t="s">
        <v>82</v>
      </c>
      <c r="AV417" s="13" t="s">
        <v>232</v>
      </c>
      <c r="AW417" s="13" t="s">
        <v>35</v>
      </c>
      <c r="AX417" s="13" t="s">
        <v>80</v>
      </c>
      <c r="AY417" s="273" t="s">
        <v>215</v>
      </c>
    </row>
    <row r="418" s="1" customFormat="1" ht="16.5" customHeight="1">
      <c r="B418" s="47"/>
      <c r="C418" s="234" t="s">
        <v>1662</v>
      </c>
      <c r="D418" s="234" t="s">
        <v>218</v>
      </c>
      <c r="E418" s="235" t="s">
        <v>1032</v>
      </c>
      <c r="F418" s="236" t="s">
        <v>1033</v>
      </c>
      <c r="G418" s="237" t="s">
        <v>376</v>
      </c>
      <c r="H418" s="238">
        <v>15512</v>
      </c>
      <c r="I418" s="239"/>
      <c r="J418" s="240">
        <f>ROUND(I418*H418,2)</f>
        <v>0</v>
      </c>
      <c r="K418" s="236" t="s">
        <v>222</v>
      </c>
      <c r="L418" s="73"/>
      <c r="M418" s="241" t="s">
        <v>21</v>
      </c>
      <c r="N418" s="242" t="s">
        <v>43</v>
      </c>
      <c r="O418" s="48"/>
      <c r="P418" s="243">
        <f>O418*H418</f>
        <v>0</v>
      </c>
      <c r="Q418" s="243">
        <v>0</v>
      </c>
      <c r="R418" s="243">
        <f>Q418*H418</f>
        <v>0</v>
      </c>
      <c r="S418" s="243">
        <v>0</v>
      </c>
      <c r="T418" s="244">
        <f>S418*H418</f>
        <v>0</v>
      </c>
      <c r="AR418" s="25" t="s">
        <v>232</v>
      </c>
      <c r="AT418" s="25" t="s">
        <v>218</v>
      </c>
      <c r="AU418" s="25" t="s">
        <v>82</v>
      </c>
      <c r="AY418" s="25" t="s">
        <v>215</v>
      </c>
      <c r="BE418" s="245">
        <f>IF(N418="základní",J418,0)</f>
        <v>0</v>
      </c>
      <c r="BF418" s="245">
        <f>IF(N418="snížená",J418,0)</f>
        <v>0</v>
      </c>
      <c r="BG418" s="245">
        <f>IF(N418="zákl. přenesená",J418,0)</f>
        <v>0</v>
      </c>
      <c r="BH418" s="245">
        <f>IF(N418="sníž. přenesená",J418,0)</f>
        <v>0</v>
      </c>
      <c r="BI418" s="245">
        <f>IF(N418="nulová",J418,0)</f>
        <v>0</v>
      </c>
      <c r="BJ418" s="25" t="s">
        <v>80</v>
      </c>
      <c r="BK418" s="245">
        <f>ROUND(I418*H418,2)</f>
        <v>0</v>
      </c>
      <c r="BL418" s="25" t="s">
        <v>232</v>
      </c>
      <c r="BM418" s="25" t="s">
        <v>1663</v>
      </c>
    </row>
    <row r="419" s="1" customFormat="1">
      <c r="B419" s="47"/>
      <c r="C419" s="75"/>
      <c r="D419" s="246" t="s">
        <v>225</v>
      </c>
      <c r="E419" s="75"/>
      <c r="F419" s="247" t="s">
        <v>1659</v>
      </c>
      <c r="G419" s="75"/>
      <c r="H419" s="75"/>
      <c r="I419" s="204"/>
      <c r="J419" s="75"/>
      <c r="K419" s="75"/>
      <c r="L419" s="73"/>
      <c r="M419" s="248"/>
      <c r="N419" s="48"/>
      <c r="O419" s="48"/>
      <c r="P419" s="48"/>
      <c r="Q419" s="48"/>
      <c r="R419" s="48"/>
      <c r="S419" s="48"/>
      <c r="T419" s="96"/>
      <c r="AT419" s="25" t="s">
        <v>225</v>
      </c>
      <c r="AU419" s="25" t="s">
        <v>82</v>
      </c>
    </row>
    <row r="420" s="12" customFormat="1">
      <c r="B420" s="252"/>
      <c r="C420" s="253"/>
      <c r="D420" s="246" t="s">
        <v>422</v>
      </c>
      <c r="E420" s="254" t="s">
        <v>21</v>
      </c>
      <c r="F420" s="255" t="s">
        <v>1664</v>
      </c>
      <c r="G420" s="253"/>
      <c r="H420" s="256">
        <v>11450</v>
      </c>
      <c r="I420" s="257"/>
      <c r="J420" s="253"/>
      <c r="K420" s="253"/>
      <c r="L420" s="258"/>
      <c r="M420" s="259"/>
      <c r="N420" s="260"/>
      <c r="O420" s="260"/>
      <c r="P420" s="260"/>
      <c r="Q420" s="260"/>
      <c r="R420" s="260"/>
      <c r="S420" s="260"/>
      <c r="T420" s="261"/>
      <c r="AT420" s="262" t="s">
        <v>422</v>
      </c>
      <c r="AU420" s="262" t="s">
        <v>82</v>
      </c>
      <c r="AV420" s="12" t="s">
        <v>82</v>
      </c>
      <c r="AW420" s="12" t="s">
        <v>35</v>
      </c>
      <c r="AX420" s="12" t="s">
        <v>72</v>
      </c>
      <c r="AY420" s="262" t="s">
        <v>215</v>
      </c>
    </row>
    <row r="421" s="12" customFormat="1">
      <c r="B421" s="252"/>
      <c r="C421" s="253"/>
      <c r="D421" s="246" t="s">
        <v>422</v>
      </c>
      <c r="E421" s="254" t="s">
        <v>21</v>
      </c>
      <c r="F421" s="255" t="s">
        <v>1665</v>
      </c>
      <c r="G421" s="253"/>
      <c r="H421" s="256">
        <v>2630</v>
      </c>
      <c r="I421" s="257"/>
      <c r="J421" s="253"/>
      <c r="K421" s="253"/>
      <c r="L421" s="258"/>
      <c r="M421" s="259"/>
      <c r="N421" s="260"/>
      <c r="O421" s="260"/>
      <c r="P421" s="260"/>
      <c r="Q421" s="260"/>
      <c r="R421" s="260"/>
      <c r="S421" s="260"/>
      <c r="T421" s="261"/>
      <c r="AT421" s="262" t="s">
        <v>422</v>
      </c>
      <c r="AU421" s="262" t="s">
        <v>82</v>
      </c>
      <c r="AV421" s="12" t="s">
        <v>82</v>
      </c>
      <c r="AW421" s="12" t="s">
        <v>35</v>
      </c>
      <c r="AX421" s="12" t="s">
        <v>72</v>
      </c>
      <c r="AY421" s="262" t="s">
        <v>215</v>
      </c>
    </row>
    <row r="422" s="12" customFormat="1">
      <c r="B422" s="252"/>
      <c r="C422" s="253"/>
      <c r="D422" s="246" t="s">
        <v>422</v>
      </c>
      <c r="E422" s="254" t="s">
        <v>21</v>
      </c>
      <c r="F422" s="255" t="s">
        <v>1666</v>
      </c>
      <c r="G422" s="253"/>
      <c r="H422" s="256">
        <v>1158</v>
      </c>
      <c r="I422" s="257"/>
      <c r="J422" s="253"/>
      <c r="K422" s="253"/>
      <c r="L422" s="258"/>
      <c r="M422" s="259"/>
      <c r="N422" s="260"/>
      <c r="O422" s="260"/>
      <c r="P422" s="260"/>
      <c r="Q422" s="260"/>
      <c r="R422" s="260"/>
      <c r="S422" s="260"/>
      <c r="T422" s="261"/>
      <c r="AT422" s="262" t="s">
        <v>422</v>
      </c>
      <c r="AU422" s="262" t="s">
        <v>82</v>
      </c>
      <c r="AV422" s="12" t="s">
        <v>82</v>
      </c>
      <c r="AW422" s="12" t="s">
        <v>35</v>
      </c>
      <c r="AX422" s="12" t="s">
        <v>72</v>
      </c>
      <c r="AY422" s="262" t="s">
        <v>215</v>
      </c>
    </row>
    <row r="423" s="12" customFormat="1">
      <c r="B423" s="252"/>
      <c r="C423" s="253"/>
      <c r="D423" s="246" t="s">
        <v>422</v>
      </c>
      <c r="E423" s="254" t="s">
        <v>21</v>
      </c>
      <c r="F423" s="255" t="s">
        <v>1627</v>
      </c>
      <c r="G423" s="253"/>
      <c r="H423" s="256">
        <v>165</v>
      </c>
      <c r="I423" s="257"/>
      <c r="J423" s="253"/>
      <c r="K423" s="253"/>
      <c r="L423" s="258"/>
      <c r="M423" s="259"/>
      <c r="N423" s="260"/>
      <c r="O423" s="260"/>
      <c r="P423" s="260"/>
      <c r="Q423" s="260"/>
      <c r="R423" s="260"/>
      <c r="S423" s="260"/>
      <c r="T423" s="261"/>
      <c r="AT423" s="262" t="s">
        <v>422</v>
      </c>
      <c r="AU423" s="262" t="s">
        <v>82</v>
      </c>
      <c r="AV423" s="12" t="s">
        <v>82</v>
      </c>
      <c r="AW423" s="12" t="s">
        <v>35</v>
      </c>
      <c r="AX423" s="12" t="s">
        <v>72</v>
      </c>
      <c r="AY423" s="262" t="s">
        <v>215</v>
      </c>
    </row>
    <row r="424" s="12" customFormat="1">
      <c r="B424" s="252"/>
      <c r="C424" s="253"/>
      <c r="D424" s="246" t="s">
        <v>422</v>
      </c>
      <c r="E424" s="254" t="s">
        <v>21</v>
      </c>
      <c r="F424" s="255" t="s">
        <v>1628</v>
      </c>
      <c r="G424" s="253"/>
      <c r="H424" s="256">
        <v>109</v>
      </c>
      <c r="I424" s="257"/>
      <c r="J424" s="253"/>
      <c r="K424" s="253"/>
      <c r="L424" s="258"/>
      <c r="M424" s="259"/>
      <c r="N424" s="260"/>
      <c r="O424" s="260"/>
      <c r="P424" s="260"/>
      <c r="Q424" s="260"/>
      <c r="R424" s="260"/>
      <c r="S424" s="260"/>
      <c r="T424" s="261"/>
      <c r="AT424" s="262" t="s">
        <v>422</v>
      </c>
      <c r="AU424" s="262" t="s">
        <v>82</v>
      </c>
      <c r="AV424" s="12" t="s">
        <v>82</v>
      </c>
      <c r="AW424" s="12" t="s">
        <v>35</v>
      </c>
      <c r="AX424" s="12" t="s">
        <v>72</v>
      </c>
      <c r="AY424" s="262" t="s">
        <v>215</v>
      </c>
    </row>
    <row r="425" s="13" customFormat="1">
      <c r="B425" s="263"/>
      <c r="C425" s="264"/>
      <c r="D425" s="246" t="s">
        <v>422</v>
      </c>
      <c r="E425" s="265" t="s">
        <v>21</v>
      </c>
      <c r="F425" s="266" t="s">
        <v>439</v>
      </c>
      <c r="G425" s="264"/>
      <c r="H425" s="267">
        <v>15512</v>
      </c>
      <c r="I425" s="268"/>
      <c r="J425" s="264"/>
      <c r="K425" s="264"/>
      <c r="L425" s="269"/>
      <c r="M425" s="270"/>
      <c r="N425" s="271"/>
      <c r="O425" s="271"/>
      <c r="P425" s="271"/>
      <c r="Q425" s="271"/>
      <c r="R425" s="271"/>
      <c r="S425" s="271"/>
      <c r="T425" s="272"/>
      <c r="AT425" s="273" t="s">
        <v>422</v>
      </c>
      <c r="AU425" s="273" t="s">
        <v>82</v>
      </c>
      <c r="AV425" s="13" t="s">
        <v>232</v>
      </c>
      <c r="AW425" s="13" t="s">
        <v>35</v>
      </c>
      <c r="AX425" s="13" t="s">
        <v>80</v>
      </c>
      <c r="AY425" s="273" t="s">
        <v>215</v>
      </c>
    </row>
    <row r="426" s="1" customFormat="1" ht="16.5" customHeight="1">
      <c r="B426" s="47"/>
      <c r="C426" s="234" t="s">
        <v>1667</v>
      </c>
      <c r="D426" s="234" t="s">
        <v>218</v>
      </c>
      <c r="E426" s="235" t="s">
        <v>1668</v>
      </c>
      <c r="F426" s="236" t="s">
        <v>1669</v>
      </c>
      <c r="G426" s="237" t="s">
        <v>376</v>
      </c>
      <c r="H426" s="238">
        <v>198</v>
      </c>
      <c r="I426" s="239"/>
      <c r="J426" s="240">
        <f>ROUND(I426*H426,2)</f>
        <v>0</v>
      </c>
      <c r="K426" s="236" t="s">
        <v>222</v>
      </c>
      <c r="L426" s="73"/>
      <c r="M426" s="241" t="s">
        <v>21</v>
      </c>
      <c r="N426" s="242" t="s">
        <v>43</v>
      </c>
      <c r="O426" s="48"/>
      <c r="P426" s="243">
        <f>O426*H426</f>
        <v>0</v>
      </c>
      <c r="Q426" s="243">
        <v>0</v>
      </c>
      <c r="R426" s="243">
        <f>Q426*H426</f>
        <v>0</v>
      </c>
      <c r="S426" s="243">
        <v>0</v>
      </c>
      <c r="T426" s="244">
        <f>S426*H426</f>
        <v>0</v>
      </c>
      <c r="AR426" s="25" t="s">
        <v>232</v>
      </c>
      <c r="AT426" s="25" t="s">
        <v>218</v>
      </c>
      <c r="AU426" s="25" t="s">
        <v>82</v>
      </c>
      <c r="AY426" s="25" t="s">
        <v>215</v>
      </c>
      <c r="BE426" s="245">
        <f>IF(N426="základní",J426,0)</f>
        <v>0</v>
      </c>
      <c r="BF426" s="245">
        <f>IF(N426="snížená",J426,0)</f>
        <v>0</v>
      </c>
      <c r="BG426" s="245">
        <f>IF(N426="zákl. přenesená",J426,0)</f>
        <v>0</v>
      </c>
      <c r="BH426" s="245">
        <f>IF(N426="sníž. přenesená",J426,0)</f>
        <v>0</v>
      </c>
      <c r="BI426" s="245">
        <f>IF(N426="nulová",J426,0)</f>
        <v>0</v>
      </c>
      <c r="BJ426" s="25" t="s">
        <v>80</v>
      </c>
      <c r="BK426" s="245">
        <f>ROUND(I426*H426,2)</f>
        <v>0</v>
      </c>
      <c r="BL426" s="25" t="s">
        <v>232</v>
      </c>
      <c r="BM426" s="25" t="s">
        <v>1670</v>
      </c>
    </row>
    <row r="427" s="1" customFormat="1">
      <c r="B427" s="47"/>
      <c r="C427" s="75"/>
      <c r="D427" s="246" t="s">
        <v>225</v>
      </c>
      <c r="E427" s="75"/>
      <c r="F427" s="247" t="s">
        <v>1659</v>
      </c>
      <c r="G427" s="75"/>
      <c r="H427" s="75"/>
      <c r="I427" s="204"/>
      <c r="J427" s="75"/>
      <c r="K427" s="75"/>
      <c r="L427" s="73"/>
      <c r="M427" s="248"/>
      <c r="N427" s="48"/>
      <c r="O427" s="48"/>
      <c r="P427" s="48"/>
      <c r="Q427" s="48"/>
      <c r="R427" s="48"/>
      <c r="S427" s="48"/>
      <c r="T427" s="96"/>
      <c r="AT427" s="25" t="s">
        <v>225</v>
      </c>
      <c r="AU427" s="25" t="s">
        <v>82</v>
      </c>
    </row>
    <row r="428" s="12" customFormat="1">
      <c r="B428" s="252"/>
      <c r="C428" s="253"/>
      <c r="D428" s="246" t="s">
        <v>422</v>
      </c>
      <c r="E428" s="254" t="s">
        <v>21</v>
      </c>
      <c r="F428" s="255" t="s">
        <v>1671</v>
      </c>
      <c r="G428" s="253"/>
      <c r="H428" s="256">
        <v>198</v>
      </c>
      <c r="I428" s="257"/>
      <c r="J428" s="253"/>
      <c r="K428" s="253"/>
      <c r="L428" s="258"/>
      <c r="M428" s="259"/>
      <c r="N428" s="260"/>
      <c r="O428" s="260"/>
      <c r="P428" s="260"/>
      <c r="Q428" s="260"/>
      <c r="R428" s="260"/>
      <c r="S428" s="260"/>
      <c r="T428" s="261"/>
      <c r="AT428" s="262" t="s">
        <v>422</v>
      </c>
      <c r="AU428" s="262" t="s">
        <v>82</v>
      </c>
      <c r="AV428" s="12" t="s">
        <v>82</v>
      </c>
      <c r="AW428" s="12" t="s">
        <v>35</v>
      </c>
      <c r="AX428" s="12" t="s">
        <v>80</v>
      </c>
      <c r="AY428" s="262" t="s">
        <v>215</v>
      </c>
    </row>
    <row r="429" s="1" customFormat="1" ht="16.5" customHeight="1">
      <c r="B429" s="47"/>
      <c r="C429" s="234" t="s">
        <v>1672</v>
      </c>
      <c r="D429" s="234" t="s">
        <v>218</v>
      </c>
      <c r="E429" s="235" t="s">
        <v>1673</v>
      </c>
      <c r="F429" s="236" t="s">
        <v>1674</v>
      </c>
      <c r="G429" s="237" t="s">
        <v>376</v>
      </c>
      <c r="H429" s="238">
        <v>310</v>
      </c>
      <c r="I429" s="239"/>
      <c r="J429" s="240">
        <f>ROUND(I429*H429,2)</f>
        <v>0</v>
      </c>
      <c r="K429" s="236" t="s">
        <v>222</v>
      </c>
      <c r="L429" s="73"/>
      <c r="M429" s="241" t="s">
        <v>21</v>
      </c>
      <c r="N429" s="242" t="s">
        <v>43</v>
      </c>
      <c r="O429" s="48"/>
      <c r="P429" s="243">
        <f>O429*H429</f>
        <v>0</v>
      </c>
      <c r="Q429" s="243">
        <v>0.40799999999999997</v>
      </c>
      <c r="R429" s="243">
        <f>Q429*H429</f>
        <v>126.47999999999999</v>
      </c>
      <c r="S429" s="243">
        <v>0</v>
      </c>
      <c r="T429" s="244">
        <f>S429*H429</f>
        <v>0</v>
      </c>
      <c r="AR429" s="25" t="s">
        <v>232</v>
      </c>
      <c r="AT429" s="25" t="s">
        <v>218</v>
      </c>
      <c r="AU429" s="25" t="s">
        <v>82</v>
      </c>
      <c r="AY429" s="25" t="s">
        <v>215</v>
      </c>
      <c r="BE429" s="245">
        <f>IF(N429="základní",J429,0)</f>
        <v>0</v>
      </c>
      <c r="BF429" s="245">
        <f>IF(N429="snížená",J429,0)</f>
        <v>0</v>
      </c>
      <c r="BG429" s="245">
        <f>IF(N429="zákl. přenesená",J429,0)</f>
        <v>0</v>
      </c>
      <c r="BH429" s="245">
        <f>IF(N429="sníž. přenesená",J429,0)</f>
        <v>0</v>
      </c>
      <c r="BI429" s="245">
        <f>IF(N429="nulová",J429,0)</f>
        <v>0</v>
      </c>
      <c r="BJ429" s="25" t="s">
        <v>80</v>
      </c>
      <c r="BK429" s="245">
        <f>ROUND(I429*H429,2)</f>
        <v>0</v>
      </c>
      <c r="BL429" s="25" t="s">
        <v>232</v>
      </c>
      <c r="BM429" s="25" t="s">
        <v>1675</v>
      </c>
    </row>
    <row r="430" s="1" customFormat="1">
      <c r="B430" s="47"/>
      <c r="C430" s="75"/>
      <c r="D430" s="246" t="s">
        <v>225</v>
      </c>
      <c r="E430" s="75"/>
      <c r="F430" s="247" t="s">
        <v>1676</v>
      </c>
      <c r="G430" s="75"/>
      <c r="H430" s="75"/>
      <c r="I430" s="204"/>
      <c r="J430" s="75"/>
      <c r="K430" s="75"/>
      <c r="L430" s="73"/>
      <c r="M430" s="248"/>
      <c r="N430" s="48"/>
      <c r="O430" s="48"/>
      <c r="P430" s="48"/>
      <c r="Q430" s="48"/>
      <c r="R430" s="48"/>
      <c r="S430" s="48"/>
      <c r="T430" s="96"/>
      <c r="AT430" s="25" t="s">
        <v>225</v>
      </c>
      <c r="AU430" s="25" t="s">
        <v>82</v>
      </c>
    </row>
    <row r="431" s="1" customFormat="1" ht="25.5" customHeight="1">
      <c r="B431" s="47"/>
      <c r="C431" s="234" t="s">
        <v>1677</v>
      </c>
      <c r="D431" s="234" t="s">
        <v>218</v>
      </c>
      <c r="E431" s="235" t="s">
        <v>1678</v>
      </c>
      <c r="F431" s="236" t="s">
        <v>1679</v>
      </c>
      <c r="G431" s="237" t="s">
        <v>376</v>
      </c>
      <c r="H431" s="238">
        <v>1315</v>
      </c>
      <c r="I431" s="239"/>
      <c r="J431" s="240">
        <f>ROUND(I431*H431,2)</f>
        <v>0</v>
      </c>
      <c r="K431" s="236" t="s">
        <v>222</v>
      </c>
      <c r="L431" s="73"/>
      <c r="M431" s="241" t="s">
        <v>21</v>
      </c>
      <c r="N431" s="242" t="s">
        <v>43</v>
      </c>
      <c r="O431" s="48"/>
      <c r="P431" s="243">
        <f>O431*H431</f>
        <v>0</v>
      </c>
      <c r="Q431" s="243">
        <v>0.0050099999999999997</v>
      </c>
      <c r="R431" s="243">
        <f>Q431*H431</f>
        <v>6.5881499999999997</v>
      </c>
      <c r="S431" s="243">
        <v>0</v>
      </c>
      <c r="T431" s="244">
        <f>S431*H431</f>
        <v>0</v>
      </c>
      <c r="AR431" s="25" t="s">
        <v>232</v>
      </c>
      <c r="AT431" s="25" t="s">
        <v>218</v>
      </c>
      <c r="AU431" s="25" t="s">
        <v>82</v>
      </c>
      <c r="AY431" s="25" t="s">
        <v>215</v>
      </c>
      <c r="BE431" s="245">
        <f>IF(N431="základní",J431,0)</f>
        <v>0</v>
      </c>
      <c r="BF431" s="245">
        <f>IF(N431="snížená",J431,0)</f>
        <v>0</v>
      </c>
      <c r="BG431" s="245">
        <f>IF(N431="zákl. přenesená",J431,0)</f>
        <v>0</v>
      </c>
      <c r="BH431" s="245">
        <f>IF(N431="sníž. přenesená",J431,0)</f>
        <v>0</v>
      </c>
      <c r="BI431" s="245">
        <f>IF(N431="nulová",J431,0)</f>
        <v>0</v>
      </c>
      <c r="BJ431" s="25" t="s">
        <v>80</v>
      </c>
      <c r="BK431" s="245">
        <f>ROUND(I431*H431,2)</f>
        <v>0</v>
      </c>
      <c r="BL431" s="25" t="s">
        <v>232</v>
      </c>
      <c r="BM431" s="25" t="s">
        <v>1680</v>
      </c>
    </row>
    <row r="432" s="1" customFormat="1">
      <c r="B432" s="47"/>
      <c r="C432" s="75"/>
      <c r="D432" s="246" t="s">
        <v>225</v>
      </c>
      <c r="E432" s="75"/>
      <c r="F432" s="247" t="s">
        <v>1681</v>
      </c>
      <c r="G432" s="75"/>
      <c r="H432" s="75"/>
      <c r="I432" s="204"/>
      <c r="J432" s="75"/>
      <c r="K432" s="75"/>
      <c r="L432" s="73"/>
      <c r="M432" s="248"/>
      <c r="N432" s="48"/>
      <c r="O432" s="48"/>
      <c r="P432" s="48"/>
      <c r="Q432" s="48"/>
      <c r="R432" s="48"/>
      <c r="S432" s="48"/>
      <c r="T432" s="96"/>
      <c r="AT432" s="25" t="s">
        <v>225</v>
      </c>
      <c r="AU432" s="25" t="s">
        <v>82</v>
      </c>
    </row>
    <row r="433" s="1" customFormat="1" ht="16.5" customHeight="1">
      <c r="B433" s="47"/>
      <c r="C433" s="234" t="s">
        <v>1682</v>
      </c>
      <c r="D433" s="234" t="s">
        <v>218</v>
      </c>
      <c r="E433" s="235" t="s">
        <v>1683</v>
      </c>
      <c r="F433" s="236" t="s">
        <v>1684</v>
      </c>
      <c r="G433" s="237" t="s">
        <v>376</v>
      </c>
      <c r="H433" s="238">
        <v>1315</v>
      </c>
      <c r="I433" s="239"/>
      <c r="J433" s="240">
        <f>ROUND(I433*H433,2)</f>
        <v>0</v>
      </c>
      <c r="K433" s="236" t="s">
        <v>222</v>
      </c>
      <c r="L433" s="73"/>
      <c r="M433" s="241" t="s">
        <v>21</v>
      </c>
      <c r="N433" s="242" t="s">
        <v>43</v>
      </c>
      <c r="O433" s="48"/>
      <c r="P433" s="243">
        <f>O433*H433</f>
        <v>0</v>
      </c>
      <c r="Q433" s="243">
        <v>0</v>
      </c>
      <c r="R433" s="243">
        <f>Q433*H433</f>
        <v>0</v>
      </c>
      <c r="S433" s="243">
        <v>0</v>
      </c>
      <c r="T433" s="244">
        <f>S433*H433</f>
        <v>0</v>
      </c>
      <c r="AR433" s="25" t="s">
        <v>232</v>
      </c>
      <c r="AT433" s="25" t="s">
        <v>218</v>
      </c>
      <c r="AU433" s="25" t="s">
        <v>82</v>
      </c>
      <c r="AY433" s="25" t="s">
        <v>215</v>
      </c>
      <c r="BE433" s="245">
        <f>IF(N433="základní",J433,0)</f>
        <v>0</v>
      </c>
      <c r="BF433" s="245">
        <f>IF(N433="snížená",J433,0)</f>
        <v>0</v>
      </c>
      <c r="BG433" s="245">
        <f>IF(N433="zákl. přenesená",J433,0)</f>
        <v>0</v>
      </c>
      <c r="BH433" s="245">
        <f>IF(N433="sníž. přenesená",J433,0)</f>
        <v>0</v>
      </c>
      <c r="BI433" s="245">
        <f>IF(N433="nulová",J433,0)</f>
        <v>0</v>
      </c>
      <c r="BJ433" s="25" t="s">
        <v>80</v>
      </c>
      <c r="BK433" s="245">
        <f>ROUND(I433*H433,2)</f>
        <v>0</v>
      </c>
      <c r="BL433" s="25" t="s">
        <v>232</v>
      </c>
      <c r="BM433" s="25" t="s">
        <v>1685</v>
      </c>
    </row>
    <row r="434" s="1" customFormat="1">
      <c r="B434" s="47"/>
      <c r="C434" s="75"/>
      <c r="D434" s="246" t="s">
        <v>225</v>
      </c>
      <c r="E434" s="75"/>
      <c r="F434" s="247" t="s">
        <v>1686</v>
      </c>
      <c r="G434" s="75"/>
      <c r="H434" s="75"/>
      <c r="I434" s="204"/>
      <c r="J434" s="75"/>
      <c r="K434" s="75"/>
      <c r="L434" s="73"/>
      <c r="M434" s="248"/>
      <c r="N434" s="48"/>
      <c r="O434" s="48"/>
      <c r="P434" s="48"/>
      <c r="Q434" s="48"/>
      <c r="R434" s="48"/>
      <c r="S434" s="48"/>
      <c r="T434" s="96"/>
      <c r="AT434" s="25" t="s">
        <v>225</v>
      </c>
      <c r="AU434" s="25" t="s">
        <v>82</v>
      </c>
    </row>
    <row r="435" s="1" customFormat="1" ht="16.5" customHeight="1">
      <c r="B435" s="47"/>
      <c r="C435" s="234" t="s">
        <v>1687</v>
      </c>
      <c r="D435" s="234" t="s">
        <v>218</v>
      </c>
      <c r="E435" s="235" t="s">
        <v>1688</v>
      </c>
      <c r="F435" s="236" t="s">
        <v>1689</v>
      </c>
      <c r="G435" s="237" t="s">
        <v>376</v>
      </c>
      <c r="H435" s="238">
        <v>1315</v>
      </c>
      <c r="I435" s="239"/>
      <c r="J435" s="240">
        <f>ROUND(I435*H435,2)</f>
        <v>0</v>
      </c>
      <c r="K435" s="236" t="s">
        <v>222</v>
      </c>
      <c r="L435" s="73"/>
      <c r="M435" s="241" t="s">
        <v>21</v>
      </c>
      <c r="N435" s="242" t="s">
        <v>43</v>
      </c>
      <c r="O435" s="48"/>
      <c r="P435" s="243">
        <f>O435*H435</f>
        <v>0</v>
      </c>
      <c r="Q435" s="243">
        <v>0</v>
      </c>
      <c r="R435" s="243">
        <f>Q435*H435</f>
        <v>0</v>
      </c>
      <c r="S435" s="243">
        <v>0</v>
      </c>
      <c r="T435" s="244">
        <f>S435*H435</f>
        <v>0</v>
      </c>
      <c r="AR435" s="25" t="s">
        <v>232</v>
      </c>
      <c r="AT435" s="25" t="s">
        <v>218</v>
      </c>
      <c r="AU435" s="25" t="s">
        <v>82</v>
      </c>
      <c r="AY435" s="25" t="s">
        <v>215</v>
      </c>
      <c r="BE435" s="245">
        <f>IF(N435="základní",J435,0)</f>
        <v>0</v>
      </c>
      <c r="BF435" s="245">
        <f>IF(N435="snížená",J435,0)</f>
        <v>0</v>
      </c>
      <c r="BG435" s="245">
        <f>IF(N435="zákl. přenesená",J435,0)</f>
        <v>0</v>
      </c>
      <c r="BH435" s="245">
        <f>IF(N435="sníž. přenesená",J435,0)</f>
        <v>0</v>
      </c>
      <c r="BI435" s="245">
        <f>IF(N435="nulová",J435,0)</f>
        <v>0</v>
      </c>
      <c r="BJ435" s="25" t="s">
        <v>80</v>
      </c>
      <c r="BK435" s="245">
        <f>ROUND(I435*H435,2)</f>
        <v>0</v>
      </c>
      <c r="BL435" s="25" t="s">
        <v>232</v>
      </c>
      <c r="BM435" s="25" t="s">
        <v>1690</v>
      </c>
    </row>
    <row r="436" s="1" customFormat="1">
      <c r="B436" s="47"/>
      <c r="C436" s="75"/>
      <c r="D436" s="246" t="s">
        <v>225</v>
      </c>
      <c r="E436" s="75"/>
      <c r="F436" s="247" t="s">
        <v>1691</v>
      </c>
      <c r="G436" s="75"/>
      <c r="H436" s="75"/>
      <c r="I436" s="204"/>
      <c r="J436" s="75"/>
      <c r="K436" s="75"/>
      <c r="L436" s="73"/>
      <c r="M436" s="248"/>
      <c r="N436" s="48"/>
      <c r="O436" s="48"/>
      <c r="P436" s="48"/>
      <c r="Q436" s="48"/>
      <c r="R436" s="48"/>
      <c r="S436" s="48"/>
      <c r="T436" s="96"/>
      <c r="AT436" s="25" t="s">
        <v>225</v>
      </c>
      <c r="AU436" s="25" t="s">
        <v>82</v>
      </c>
    </row>
    <row r="437" s="1" customFormat="1" ht="16.5" customHeight="1">
      <c r="B437" s="47"/>
      <c r="C437" s="234" t="s">
        <v>1692</v>
      </c>
      <c r="D437" s="234" t="s">
        <v>218</v>
      </c>
      <c r="E437" s="235" t="s">
        <v>1693</v>
      </c>
      <c r="F437" s="236" t="s">
        <v>1694</v>
      </c>
      <c r="G437" s="237" t="s">
        <v>376</v>
      </c>
      <c r="H437" s="238">
        <v>61.200000000000003</v>
      </c>
      <c r="I437" s="239"/>
      <c r="J437" s="240">
        <f>ROUND(I437*H437,2)</f>
        <v>0</v>
      </c>
      <c r="K437" s="236" t="s">
        <v>222</v>
      </c>
      <c r="L437" s="73"/>
      <c r="M437" s="241" t="s">
        <v>21</v>
      </c>
      <c r="N437" s="242" t="s">
        <v>43</v>
      </c>
      <c r="O437" s="48"/>
      <c r="P437" s="243">
        <f>O437*H437</f>
        <v>0</v>
      </c>
      <c r="Q437" s="243">
        <v>0</v>
      </c>
      <c r="R437" s="243">
        <f>Q437*H437</f>
        <v>0</v>
      </c>
      <c r="S437" s="243">
        <v>0</v>
      </c>
      <c r="T437" s="244">
        <f>S437*H437</f>
        <v>0</v>
      </c>
      <c r="AR437" s="25" t="s">
        <v>232</v>
      </c>
      <c r="AT437" s="25" t="s">
        <v>218</v>
      </c>
      <c r="AU437" s="25" t="s">
        <v>82</v>
      </c>
      <c r="AY437" s="25" t="s">
        <v>215</v>
      </c>
      <c r="BE437" s="245">
        <f>IF(N437="základní",J437,0)</f>
        <v>0</v>
      </c>
      <c r="BF437" s="245">
        <f>IF(N437="snížená",J437,0)</f>
        <v>0</v>
      </c>
      <c r="BG437" s="245">
        <f>IF(N437="zákl. přenesená",J437,0)</f>
        <v>0</v>
      </c>
      <c r="BH437" s="245">
        <f>IF(N437="sníž. přenesená",J437,0)</f>
        <v>0</v>
      </c>
      <c r="BI437" s="245">
        <f>IF(N437="nulová",J437,0)</f>
        <v>0</v>
      </c>
      <c r="BJ437" s="25" t="s">
        <v>80</v>
      </c>
      <c r="BK437" s="245">
        <f>ROUND(I437*H437,2)</f>
        <v>0</v>
      </c>
      <c r="BL437" s="25" t="s">
        <v>232</v>
      </c>
      <c r="BM437" s="25" t="s">
        <v>1695</v>
      </c>
    </row>
    <row r="438" s="1" customFormat="1">
      <c r="B438" s="47"/>
      <c r="C438" s="75"/>
      <c r="D438" s="246" t="s">
        <v>225</v>
      </c>
      <c r="E438" s="75"/>
      <c r="F438" s="247" t="s">
        <v>1696</v>
      </c>
      <c r="G438" s="75"/>
      <c r="H438" s="75"/>
      <c r="I438" s="204"/>
      <c r="J438" s="75"/>
      <c r="K438" s="75"/>
      <c r="L438" s="73"/>
      <c r="M438" s="248"/>
      <c r="N438" s="48"/>
      <c r="O438" s="48"/>
      <c r="P438" s="48"/>
      <c r="Q438" s="48"/>
      <c r="R438" s="48"/>
      <c r="S438" s="48"/>
      <c r="T438" s="96"/>
      <c r="AT438" s="25" t="s">
        <v>225</v>
      </c>
      <c r="AU438" s="25" t="s">
        <v>82</v>
      </c>
    </row>
    <row r="439" s="12" customFormat="1">
      <c r="B439" s="252"/>
      <c r="C439" s="253"/>
      <c r="D439" s="246" t="s">
        <v>422</v>
      </c>
      <c r="E439" s="254" t="s">
        <v>21</v>
      </c>
      <c r="F439" s="255" t="s">
        <v>1697</v>
      </c>
      <c r="G439" s="253"/>
      <c r="H439" s="256">
        <v>16.800000000000001</v>
      </c>
      <c r="I439" s="257"/>
      <c r="J439" s="253"/>
      <c r="K439" s="253"/>
      <c r="L439" s="258"/>
      <c r="M439" s="259"/>
      <c r="N439" s="260"/>
      <c r="O439" s="260"/>
      <c r="P439" s="260"/>
      <c r="Q439" s="260"/>
      <c r="R439" s="260"/>
      <c r="S439" s="260"/>
      <c r="T439" s="261"/>
      <c r="AT439" s="262" t="s">
        <v>422</v>
      </c>
      <c r="AU439" s="262" t="s">
        <v>82</v>
      </c>
      <c r="AV439" s="12" t="s">
        <v>82</v>
      </c>
      <c r="AW439" s="12" t="s">
        <v>35</v>
      </c>
      <c r="AX439" s="12" t="s">
        <v>72</v>
      </c>
      <c r="AY439" s="262" t="s">
        <v>215</v>
      </c>
    </row>
    <row r="440" s="12" customFormat="1">
      <c r="B440" s="252"/>
      <c r="C440" s="253"/>
      <c r="D440" s="246" t="s">
        <v>422</v>
      </c>
      <c r="E440" s="254" t="s">
        <v>21</v>
      </c>
      <c r="F440" s="255" t="s">
        <v>1698</v>
      </c>
      <c r="G440" s="253"/>
      <c r="H440" s="256">
        <v>44.399999999999999</v>
      </c>
      <c r="I440" s="257"/>
      <c r="J440" s="253"/>
      <c r="K440" s="253"/>
      <c r="L440" s="258"/>
      <c r="M440" s="259"/>
      <c r="N440" s="260"/>
      <c r="O440" s="260"/>
      <c r="P440" s="260"/>
      <c r="Q440" s="260"/>
      <c r="R440" s="260"/>
      <c r="S440" s="260"/>
      <c r="T440" s="261"/>
      <c r="AT440" s="262" t="s">
        <v>422</v>
      </c>
      <c r="AU440" s="262" t="s">
        <v>82</v>
      </c>
      <c r="AV440" s="12" t="s">
        <v>82</v>
      </c>
      <c r="AW440" s="12" t="s">
        <v>35</v>
      </c>
      <c r="AX440" s="12" t="s">
        <v>72</v>
      </c>
      <c r="AY440" s="262" t="s">
        <v>215</v>
      </c>
    </row>
    <row r="441" s="13" customFormat="1">
      <c r="B441" s="263"/>
      <c r="C441" s="264"/>
      <c r="D441" s="246" t="s">
        <v>422</v>
      </c>
      <c r="E441" s="265" t="s">
        <v>21</v>
      </c>
      <c r="F441" s="266" t="s">
        <v>439</v>
      </c>
      <c r="G441" s="264"/>
      <c r="H441" s="267">
        <v>61.200000000000003</v>
      </c>
      <c r="I441" s="268"/>
      <c r="J441" s="264"/>
      <c r="K441" s="264"/>
      <c r="L441" s="269"/>
      <c r="M441" s="270"/>
      <c r="N441" s="271"/>
      <c r="O441" s="271"/>
      <c r="P441" s="271"/>
      <c r="Q441" s="271"/>
      <c r="R441" s="271"/>
      <c r="S441" s="271"/>
      <c r="T441" s="272"/>
      <c r="AT441" s="273" t="s">
        <v>422</v>
      </c>
      <c r="AU441" s="273" t="s">
        <v>82</v>
      </c>
      <c r="AV441" s="13" t="s">
        <v>232</v>
      </c>
      <c r="AW441" s="13" t="s">
        <v>35</v>
      </c>
      <c r="AX441" s="13" t="s">
        <v>80</v>
      </c>
      <c r="AY441" s="273" t="s">
        <v>215</v>
      </c>
    </row>
    <row r="442" s="1" customFormat="1" ht="25.5" customHeight="1">
      <c r="B442" s="47"/>
      <c r="C442" s="234" t="s">
        <v>1699</v>
      </c>
      <c r="D442" s="234" t="s">
        <v>218</v>
      </c>
      <c r="E442" s="235" t="s">
        <v>1700</v>
      </c>
      <c r="F442" s="236" t="s">
        <v>1701</v>
      </c>
      <c r="G442" s="237" t="s">
        <v>376</v>
      </c>
      <c r="H442" s="238">
        <v>5725</v>
      </c>
      <c r="I442" s="239"/>
      <c r="J442" s="240">
        <f>ROUND(I442*H442,2)</f>
        <v>0</v>
      </c>
      <c r="K442" s="236" t="s">
        <v>21</v>
      </c>
      <c r="L442" s="73"/>
      <c r="M442" s="241" t="s">
        <v>21</v>
      </c>
      <c r="N442" s="242" t="s">
        <v>43</v>
      </c>
      <c r="O442" s="48"/>
      <c r="P442" s="243">
        <f>O442*H442</f>
        <v>0</v>
      </c>
      <c r="Q442" s="243">
        <v>0.10023</v>
      </c>
      <c r="R442" s="243">
        <f>Q442*H442</f>
        <v>573.81674999999996</v>
      </c>
      <c r="S442" s="243">
        <v>0</v>
      </c>
      <c r="T442" s="244">
        <f>S442*H442</f>
        <v>0</v>
      </c>
      <c r="AR442" s="25" t="s">
        <v>232</v>
      </c>
      <c r="AT442" s="25" t="s">
        <v>218</v>
      </c>
      <c r="AU442" s="25" t="s">
        <v>82</v>
      </c>
      <c r="AY442" s="25" t="s">
        <v>215</v>
      </c>
      <c r="BE442" s="245">
        <f>IF(N442="základní",J442,0)</f>
        <v>0</v>
      </c>
      <c r="BF442" s="245">
        <f>IF(N442="snížená",J442,0)</f>
        <v>0</v>
      </c>
      <c r="BG442" s="245">
        <f>IF(N442="zákl. přenesená",J442,0)</f>
        <v>0</v>
      </c>
      <c r="BH442" s="245">
        <f>IF(N442="sníž. přenesená",J442,0)</f>
        <v>0</v>
      </c>
      <c r="BI442" s="245">
        <f>IF(N442="nulová",J442,0)</f>
        <v>0</v>
      </c>
      <c r="BJ442" s="25" t="s">
        <v>80</v>
      </c>
      <c r="BK442" s="245">
        <f>ROUND(I442*H442,2)</f>
        <v>0</v>
      </c>
      <c r="BL442" s="25" t="s">
        <v>232</v>
      </c>
      <c r="BM442" s="25" t="s">
        <v>1702</v>
      </c>
    </row>
    <row r="443" s="1" customFormat="1">
      <c r="B443" s="47"/>
      <c r="C443" s="75"/>
      <c r="D443" s="246" t="s">
        <v>225</v>
      </c>
      <c r="E443" s="75"/>
      <c r="F443" s="247" t="s">
        <v>1703</v>
      </c>
      <c r="G443" s="75"/>
      <c r="H443" s="75"/>
      <c r="I443" s="204"/>
      <c r="J443" s="75"/>
      <c r="K443" s="75"/>
      <c r="L443" s="73"/>
      <c r="M443" s="248"/>
      <c r="N443" s="48"/>
      <c r="O443" s="48"/>
      <c r="P443" s="48"/>
      <c r="Q443" s="48"/>
      <c r="R443" s="48"/>
      <c r="S443" s="48"/>
      <c r="T443" s="96"/>
      <c r="AT443" s="25" t="s">
        <v>225</v>
      </c>
      <c r="AU443" s="25" t="s">
        <v>82</v>
      </c>
    </row>
    <row r="444" s="12" customFormat="1">
      <c r="B444" s="252"/>
      <c r="C444" s="253"/>
      <c r="D444" s="246" t="s">
        <v>422</v>
      </c>
      <c r="E444" s="254" t="s">
        <v>21</v>
      </c>
      <c r="F444" s="255" t="s">
        <v>1704</v>
      </c>
      <c r="G444" s="253"/>
      <c r="H444" s="256">
        <v>5725</v>
      </c>
      <c r="I444" s="257"/>
      <c r="J444" s="253"/>
      <c r="K444" s="253"/>
      <c r="L444" s="258"/>
      <c r="M444" s="259"/>
      <c r="N444" s="260"/>
      <c r="O444" s="260"/>
      <c r="P444" s="260"/>
      <c r="Q444" s="260"/>
      <c r="R444" s="260"/>
      <c r="S444" s="260"/>
      <c r="T444" s="261"/>
      <c r="AT444" s="262" t="s">
        <v>422</v>
      </c>
      <c r="AU444" s="262" t="s">
        <v>82</v>
      </c>
      <c r="AV444" s="12" t="s">
        <v>82</v>
      </c>
      <c r="AW444" s="12" t="s">
        <v>35</v>
      </c>
      <c r="AX444" s="12" t="s">
        <v>80</v>
      </c>
      <c r="AY444" s="262" t="s">
        <v>215</v>
      </c>
    </row>
    <row r="445" s="1" customFormat="1" ht="16.5" customHeight="1">
      <c r="B445" s="47"/>
      <c r="C445" s="274" t="s">
        <v>1705</v>
      </c>
      <c r="D445" s="274" t="s">
        <v>470</v>
      </c>
      <c r="E445" s="275" t="s">
        <v>1706</v>
      </c>
      <c r="F445" s="276" t="s">
        <v>1707</v>
      </c>
      <c r="G445" s="277" t="s">
        <v>298</v>
      </c>
      <c r="H445" s="278">
        <v>2801.5999999999999</v>
      </c>
      <c r="I445" s="279"/>
      <c r="J445" s="280">
        <f>ROUND(I445*H445,2)</f>
        <v>0</v>
      </c>
      <c r="K445" s="276" t="s">
        <v>21</v>
      </c>
      <c r="L445" s="281"/>
      <c r="M445" s="282" t="s">
        <v>21</v>
      </c>
      <c r="N445" s="283" t="s">
        <v>43</v>
      </c>
      <c r="O445" s="48"/>
      <c r="P445" s="243">
        <f>O445*H445</f>
        <v>0</v>
      </c>
      <c r="Q445" s="243">
        <v>0.75</v>
      </c>
      <c r="R445" s="243">
        <f>Q445*H445</f>
        <v>2101.1999999999998</v>
      </c>
      <c r="S445" s="243">
        <v>0</v>
      </c>
      <c r="T445" s="244">
        <f>S445*H445</f>
        <v>0</v>
      </c>
      <c r="AR445" s="25" t="s">
        <v>405</v>
      </c>
      <c r="AT445" s="25" t="s">
        <v>470</v>
      </c>
      <c r="AU445" s="25" t="s">
        <v>82</v>
      </c>
      <c r="AY445" s="25" t="s">
        <v>215</v>
      </c>
      <c r="BE445" s="245">
        <f>IF(N445="základní",J445,0)</f>
        <v>0</v>
      </c>
      <c r="BF445" s="245">
        <f>IF(N445="snížená",J445,0)</f>
        <v>0</v>
      </c>
      <c r="BG445" s="245">
        <f>IF(N445="zákl. přenesená",J445,0)</f>
        <v>0</v>
      </c>
      <c r="BH445" s="245">
        <f>IF(N445="sníž. přenesená",J445,0)</f>
        <v>0</v>
      </c>
      <c r="BI445" s="245">
        <f>IF(N445="nulová",J445,0)</f>
        <v>0</v>
      </c>
      <c r="BJ445" s="25" t="s">
        <v>80</v>
      </c>
      <c r="BK445" s="245">
        <f>ROUND(I445*H445,2)</f>
        <v>0</v>
      </c>
      <c r="BL445" s="25" t="s">
        <v>232</v>
      </c>
      <c r="BM445" s="25" t="s">
        <v>1708</v>
      </c>
    </row>
    <row r="446" s="1" customFormat="1">
      <c r="B446" s="47"/>
      <c r="C446" s="75"/>
      <c r="D446" s="246" t="s">
        <v>225</v>
      </c>
      <c r="E446" s="75"/>
      <c r="F446" s="247" t="s">
        <v>1709</v>
      </c>
      <c r="G446" s="75"/>
      <c r="H446" s="75"/>
      <c r="I446" s="204"/>
      <c r="J446" s="75"/>
      <c r="K446" s="75"/>
      <c r="L446" s="73"/>
      <c r="M446" s="248"/>
      <c r="N446" s="48"/>
      <c r="O446" s="48"/>
      <c r="P446" s="48"/>
      <c r="Q446" s="48"/>
      <c r="R446" s="48"/>
      <c r="S446" s="48"/>
      <c r="T446" s="96"/>
      <c r="AT446" s="25" t="s">
        <v>225</v>
      </c>
      <c r="AU446" s="25" t="s">
        <v>82</v>
      </c>
    </row>
    <row r="447" s="12" customFormat="1">
      <c r="B447" s="252"/>
      <c r="C447" s="253"/>
      <c r="D447" s="246" t="s">
        <v>422</v>
      </c>
      <c r="E447" s="253"/>
      <c r="F447" s="255" t="s">
        <v>1710</v>
      </c>
      <c r="G447" s="253"/>
      <c r="H447" s="256">
        <v>2801.5999999999999</v>
      </c>
      <c r="I447" s="257"/>
      <c r="J447" s="253"/>
      <c r="K447" s="253"/>
      <c r="L447" s="258"/>
      <c r="M447" s="259"/>
      <c r="N447" s="260"/>
      <c r="O447" s="260"/>
      <c r="P447" s="260"/>
      <c r="Q447" s="260"/>
      <c r="R447" s="260"/>
      <c r="S447" s="260"/>
      <c r="T447" s="261"/>
      <c r="AT447" s="262" t="s">
        <v>422</v>
      </c>
      <c r="AU447" s="262" t="s">
        <v>82</v>
      </c>
      <c r="AV447" s="12" t="s">
        <v>82</v>
      </c>
      <c r="AW447" s="12" t="s">
        <v>6</v>
      </c>
      <c r="AX447" s="12" t="s">
        <v>80</v>
      </c>
      <c r="AY447" s="262" t="s">
        <v>215</v>
      </c>
    </row>
    <row r="448" s="1" customFormat="1" ht="16.5" customHeight="1">
      <c r="B448" s="47"/>
      <c r="C448" s="274" t="s">
        <v>1711</v>
      </c>
      <c r="D448" s="274" t="s">
        <v>470</v>
      </c>
      <c r="E448" s="275" t="s">
        <v>1712</v>
      </c>
      <c r="F448" s="276" t="s">
        <v>1713</v>
      </c>
      <c r="G448" s="277" t="s">
        <v>298</v>
      </c>
      <c r="H448" s="278">
        <v>1905.5</v>
      </c>
      <c r="I448" s="279"/>
      <c r="J448" s="280">
        <f>ROUND(I448*H448,2)</f>
        <v>0</v>
      </c>
      <c r="K448" s="276" t="s">
        <v>21</v>
      </c>
      <c r="L448" s="281"/>
      <c r="M448" s="282" t="s">
        <v>21</v>
      </c>
      <c r="N448" s="283" t="s">
        <v>43</v>
      </c>
      <c r="O448" s="48"/>
      <c r="P448" s="243">
        <f>O448*H448</f>
        <v>0</v>
      </c>
      <c r="Q448" s="243">
        <v>0.75</v>
      </c>
      <c r="R448" s="243">
        <f>Q448*H448</f>
        <v>1429.125</v>
      </c>
      <c r="S448" s="243">
        <v>0</v>
      </c>
      <c r="T448" s="244">
        <f>S448*H448</f>
        <v>0</v>
      </c>
      <c r="AR448" s="25" t="s">
        <v>405</v>
      </c>
      <c r="AT448" s="25" t="s">
        <v>470</v>
      </c>
      <c r="AU448" s="25" t="s">
        <v>82</v>
      </c>
      <c r="AY448" s="25" t="s">
        <v>215</v>
      </c>
      <c r="BE448" s="245">
        <f>IF(N448="základní",J448,0)</f>
        <v>0</v>
      </c>
      <c r="BF448" s="245">
        <f>IF(N448="snížená",J448,0)</f>
        <v>0</v>
      </c>
      <c r="BG448" s="245">
        <f>IF(N448="zákl. přenesená",J448,0)</f>
        <v>0</v>
      </c>
      <c r="BH448" s="245">
        <f>IF(N448="sníž. přenesená",J448,0)</f>
        <v>0</v>
      </c>
      <c r="BI448" s="245">
        <f>IF(N448="nulová",J448,0)</f>
        <v>0</v>
      </c>
      <c r="BJ448" s="25" t="s">
        <v>80</v>
      </c>
      <c r="BK448" s="245">
        <f>ROUND(I448*H448,2)</f>
        <v>0</v>
      </c>
      <c r="BL448" s="25" t="s">
        <v>232</v>
      </c>
      <c r="BM448" s="25" t="s">
        <v>1714</v>
      </c>
    </row>
    <row r="449" s="1" customFormat="1">
      <c r="B449" s="47"/>
      <c r="C449" s="75"/>
      <c r="D449" s="246" t="s">
        <v>225</v>
      </c>
      <c r="E449" s="75"/>
      <c r="F449" s="247" t="s">
        <v>1709</v>
      </c>
      <c r="G449" s="75"/>
      <c r="H449" s="75"/>
      <c r="I449" s="204"/>
      <c r="J449" s="75"/>
      <c r="K449" s="75"/>
      <c r="L449" s="73"/>
      <c r="M449" s="248"/>
      <c r="N449" s="48"/>
      <c r="O449" s="48"/>
      <c r="P449" s="48"/>
      <c r="Q449" s="48"/>
      <c r="R449" s="48"/>
      <c r="S449" s="48"/>
      <c r="T449" s="96"/>
      <c r="AT449" s="25" t="s">
        <v>225</v>
      </c>
      <c r="AU449" s="25" t="s">
        <v>82</v>
      </c>
    </row>
    <row r="450" s="12" customFormat="1">
      <c r="B450" s="252"/>
      <c r="C450" s="253"/>
      <c r="D450" s="246" t="s">
        <v>422</v>
      </c>
      <c r="E450" s="253"/>
      <c r="F450" s="255" t="s">
        <v>1715</v>
      </c>
      <c r="G450" s="253"/>
      <c r="H450" s="256">
        <v>1905.5</v>
      </c>
      <c r="I450" s="257"/>
      <c r="J450" s="253"/>
      <c r="K450" s="253"/>
      <c r="L450" s="258"/>
      <c r="M450" s="259"/>
      <c r="N450" s="260"/>
      <c r="O450" s="260"/>
      <c r="P450" s="260"/>
      <c r="Q450" s="260"/>
      <c r="R450" s="260"/>
      <c r="S450" s="260"/>
      <c r="T450" s="261"/>
      <c r="AT450" s="262" t="s">
        <v>422</v>
      </c>
      <c r="AU450" s="262" t="s">
        <v>82</v>
      </c>
      <c r="AV450" s="12" t="s">
        <v>82</v>
      </c>
      <c r="AW450" s="12" t="s">
        <v>6</v>
      </c>
      <c r="AX450" s="12" t="s">
        <v>80</v>
      </c>
      <c r="AY450" s="262" t="s">
        <v>215</v>
      </c>
    </row>
    <row r="451" s="1" customFormat="1" ht="16.5" customHeight="1">
      <c r="B451" s="47"/>
      <c r="C451" s="274" t="s">
        <v>1716</v>
      </c>
      <c r="D451" s="274" t="s">
        <v>470</v>
      </c>
      <c r="E451" s="275" t="s">
        <v>1717</v>
      </c>
      <c r="F451" s="276" t="s">
        <v>1718</v>
      </c>
      <c r="G451" s="277" t="s">
        <v>298</v>
      </c>
      <c r="H451" s="278">
        <v>1189.6500000000001</v>
      </c>
      <c r="I451" s="279"/>
      <c r="J451" s="280">
        <f>ROUND(I451*H451,2)</f>
        <v>0</v>
      </c>
      <c r="K451" s="276" t="s">
        <v>21</v>
      </c>
      <c r="L451" s="281"/>
      <c r="M451" s="282" t="s">
        <v>21</v>
      </c>
      <c r="N451" s="283" t="s">
        <v>43</v>
      </c>
      <c r="O451" s="48"/>
      <c r="P451" s="243">
        <f>O451*H451</f>
        <v>0</v>
      </c>
      <c r="Q451" s="243">
        <v>0.75</v>
      </c>
      <c r="R451" s="243">
        <f>Q451*H451</f>
        <v>892.23750000000007</v>
      </c>
      <c r="S451" s="243">
        <v>0</v>
      </c>
      <c r="T451" s="244">
        <f>S451*H451</f>
        <v>0</v>
      </c>
      <c r="AR451" s="25" t="s">
        <v>405</v>
      </c>
      <c r="AT451" s="25" t="s">
        <v>470</v>
      </c>
      <c r="AU451" s="25" t="s">
        <v>82</v>
      </c>
      <c r="AY451" s="25" t="s">
        <v>215</v>
      </c>
      <c r="BE451" s="245">
        <f>IF(N451="základní",J451,0)</f>
        <v>0</v>
      </c>
      <c r="BF451" s="245">
        <f>IF(N451="snížená",J451,0)</f>
        <v>0</v>
      </c>
      <c r="BG451" s="245">
        <f>IF(N451="zákl. přenesená",J451,0)</f>
        <v>0</v>
      </c>
      <c r="BH451" s="245">
        <f>IF(N451="sníž. přenesená",J451,0)</f>
        <v>0</v>
      </c>
      <c r="BI451" s="245">
        <f>IF(N451="nulová",J451,0)</f>
        <v>0</v>
      </c>
      <c r="BJ451" s="25" t="s">
        <v>80</v>
      </c>
      <c r="BK451" s="245">
        <f>ROUND(I451*H451,2)</f>
        <v>0</v>
      </c>
      <c r="BL451" s="25" t="s">
        <v>232</v>
      </c>
      <c r="BM451" s="25" t="s">
        <v>1719</v>
      </c>
    </row>
    <row r="452" s="1" customFormat="1">
      <c r="B452" s="47"/>
      <c r="C452" s="75"/>
      <c r="D452" s="246" t="s">
        <v>225</v>
      </c>
      <c r="E452" s="75"/>
      <c r="F452" s="247" t="s">
        <v>1709</v>
      </c>
      <c r="G452" s="75"/>
      <c r="H452" s="75"/>
      <c r="I452" s="204"/>
      <c r="J452" s="75"/>
      <c r="K452" s="75"/>
      <c r="L452" s="73"/>
      <c r="M452" s="248"/>
      <c r="N452" s="48"/>
      <c r="O452" s="48"/>
      <c r="P452" s="48"/>
      <c r="Q452" s="48"/>
      <c r="R452" s="48"/>
      <c r="S452" s="48"/>
      <c r="T452" s="96"/>
      <c r="AT452" s="25" t="s">
        <v>225</v>
      </c>
      <c r="AU452" s="25" t="s">
        <v>82</v>
      </c>
    </row>
    <row r="453" s="12" customFormat="1">
      <c r="B453" s="252"/>
      <c r="C453" s="253"/>
      <c r="D453" s="246" t="s">
        <v>422</v>
      </c>
      <c r="E453" s="253"/>
      <c r="F453" s="255" t="s">
        <v>1720</v>
      </c>
      <c r="G453" s="253"/>
      <c r="H453" s="256">
        <v>1189.6500000000001</v>
      </c>
      <c r="I453" s="257"/>
      <c r="J453" s="253"/>
      <c r="K453" s="253"/>
      <c r="L453" s="258"/>
      <c r="M453" s="259"/>
      <c r="N453" s="260"/>
      <c r="O453" s="260"/>
      <c r="P453" s="260"/>
      <c r="Q453" s="260"/>
      <c r="R453" s="260"/>
      <c r="S453" s="260"/>
      <c r="T453" s="261"/>
      <c r="AT453" s="262" t="s">
        <v>422</v>
      </c>
      <c r="AU453" s="262" t="s">
        <v>82</v>
      </c>
      <c r="AV453" s="12" t="s">
        <v>82</v>
      </c>
      <c r="AW453" s="12" t="s">
        <v>6</v>
      </c>
      <c r="AX453" s="12" t="s">
        <v>80</v>
      </c>
      <c r="AY453" s="262" t="s">
        <v>215</v>
      </c>
    </row>
    <row r="454" s="1" customFormat="1" ht="25.5" customHeight="1">
      <c r="B454" s="47"/>
      <c r="C454" s="234" t="s">
        <v>1721</v>
      </c>
      <c r="D454" s="234" t="s">
        <v>218</v>
      </c>
      <c r="E454" s="235" t="s">
        <v>1060</v>
      </c>
      <c r="F454" s="236" t="s">
        <v>1061</v>
      </c>
      <c r="G454" s="237" t="s">
        <v>376</v>
      </c>
      <c r="H454" s="238">
        <v>68</v>
      </c>
      <c r="I454" s="239"/>
      <c r="J454" s="240">
        <f>ROUND(I454*H454,2)</f>
        <v>0</v>
      </c>
      <c r="K454" s="236" t="s">
        <v>222</v>
      </c>
      <c r="L454" s="73"/>
      <c r="M454" s="241" t="s">
        <v>21</v>
      </c>
      <c r="N454" s="242" t="s">
        <v>43</v>
      </c>
      <c r="O454" s="48"/>
      <c r="P454" s="243">
        <f>O454*H454</f>
        <v>0</v>
      </c>
      <c r="Q454" s="243">
        <v>0.1837</v>
      </c>
      <c r="R454" s="243">
        <f>Q454*H454</f>
        <v>12.4916</v>
      </c>
      <c r="S454" s="243">
        <v>0</v>
      </c>
      <c r="T454" s="244">
        <f>S454*H454</f>
        <v>0</v>
      </c>
      <c r="AR454" s="25" t="s">
        <v>232</v>
      </c>
      <c r="AT454" s="25" t="s">
        <v>218</v>
      </c>
      <c r="AU454" s="25" t="s">
        <v>82</v>
      </c>
      <c r="AY454" s="25" t="s">
        <v>215</v>
      </c>
      <c r="BE454" s="245">
        <f>IF(N454="základní",J454,0)</f>
        <v>0</v>
      </c>
      <c r="BF454" s="245">
        <f>IF(N454="snížená",J454,0)</f>
        <v>0</v>
      </c>
      <c r="BG454" s="245">
        <f>IF(N454="zákl. přenesená",J454,0)</f>
        <v>0</v>
      </c>
      <c r="BH454" s="245">
        <f>IF(N454="sníž. přenesená",J454,0)</f>
        <v>0</v>
      </c>
      <c r="BI454" s="245">
        <f>IF(N454="nulová",J454,0)</f>
        <v>0</v>
      </c>
      <c r="BJ454" s="25" t="s">
        <v>80</v>
      </c>
      <c r="BK454" s="245">
        <f>ROUND(I454*H454,2)</f>
        <v>0</v>
      </c>
      <c r="BL454" s="25" t="s">
        <v>232</v>
      </c>
      <c r="BM454" s="25" t="s">
        <v>1722</v>
      </c>
    </row>
    <row r="455" s="1" customFormat="1">
      <c r="B455" s="47"/>
      <c r="C455" s="75"/>
      <c r="D455" s="246" t="s">
        <v>225</v>
      </c>
      <c r="E455" s="75"/>
      <c r="F455" s="247" t="s">
        <v>1723</v>
      </c>
      <c r="G455" s="75"/>
      <c r="H455" s="75"/>
      <c r="I455" s="204"/>
      <c r="J455" s="75"/>
      <c r="K455" s="75"/>
      <c r="L455" s="73"/>
      <c r="M455" s="248"/>
      <c r="N455" s="48"/>
      <c r="O455" s="48"/>
      <c r="P455" s="48"/>
      <c r="Q455" s="48"/>
      <c r="R455" s="48"/>
      <c r="S455" s="48"/>
      <c r="T455" s="96"/>
      <c r="AT455" s="25" t="s">
        <v>225</v>
      </c>
      <c r="AU455" s="25" t="s">
        <v>82</v>
      </c>
    </row>
    <row r="456" s="1" customFormat="1" ht="16.5" customHeight="1">
      <c r="B456" s="47"/>
      <c r="C456" s="274" t="s">
        <v>1724</v>
      </c>
      <c r="D456" s="274" t="s">
        <v>470</v>
      </c>
      <c r="E456" s="275" t="s">
        <v>1725</v>
      </c>
      <c r="F456" s="276" t="s">
        <v>1066</v>
      </c>
      <c r="G456" s="277" t="s">
        <v>473</v>
      </c>
      <c r="H456" s="278">
        <v>24.286000000000001</v>
      </c>
      <c r="I456" s="279"/>
      <c r="J456" s="280">
        <f>ROUND(I456*H456,2)</f>
        <v>0</v>
      </c>
      <c r="K456" s="276" t="s">
        <v>222</v>
      </c>
      <c r="L456" s="281"/>
      <c r="M456" s="282" t="s">
        <v>21</v>
      </c>
      <c r="N456" s="283" t="s">
        <v>43</v>
      </c>
      <c r="O456" s="48"/>
      <c r="P456" s="243">
        <f>O456*H456</f>
        <v>0</v>
      </c>
      <c r="Q456" s="243">
        <v>1</v>
      </c>
      <c r="R456" s="243">
        <f>Q456*H456</f>
        <v>24.286000000000001</v>
      </c>
      <c r="S456" s="243">
        <v>0</v>
      </c>
      <c r="T456" s="244">
        <f>S456*H456</f>
        <v>0</v>
      </c>
      <c r="AR456" s="25" t="s">
        <v>405</v>
      </c>
      <c r="AT456" s="25" t="s">
        <v>470</v>
      </c>
      <c r="AU456" s="25" t="s">
        <v>82</v>
      </c>
      <c r="AY456" s="25" t="s">
        <v>215</v>
      </c>
      <c r="BE456" s="245">
        <f>IF(N456="základní",J456,0)</f>
        <v>0</v>
      </c>
      <c r="BF456" s="245">
        <f>IF(N456="snížená",J456,0)</f>
        <v>0</v>
      </c>
      <c r="BG456" s="245">
        <f>IF(N456="zákl. přenesená",J456,0)</f>
        <v>0</v>
      </c>
      <c r="BH456" s="245">
        <f>IF(N456="sníž. přenesená",J456,0)</f>
        <v>0</v>
      </c>
      <c r="BI456" s="245">
        <f>IF(N456="nulová",J456,0)</f>
        <v>0</v>
      </c>
      <c r="BJ456" s="25" t="s">
        <v>80</v>
      </c>
      <c r="BK456" s="245">
        <f>ROUND(I456*H456,2)</f>
        <v>0</v>
      </c>
      <c r="BL456" s="25" t="s">
        <v>232</v>
      </c>
      <c r="BM456" s="25" t="s">
        <v>1726</v>
      </c>
    </row>
    <row r="457" s="12" customFormat="1">
      <c r="B457" s="252"/>
      <c r="C457" s="253"/>
      <c r="D457" s="246" t="s">
        <v>422</v>
      </c>
      <c r="E457" s="254" t="s">
        <v>21</v>
      </c>
      <c r="F457" s="255" t="s">
        <v>1727</v>
      </c>
      <c r="G457" s="253"/>
      <c r="H457" s="256">
        <v>24.286000000000001</v>
      </c>
      <c r="I457" s="257"/>
      <c r="J457" s="253"/>
      <c r="K457" s="253"/>
      <c r="L457" s="258"/>
      <c r="M457" s="259"/>
      <c r="N457" s="260"/>
      <c r="O457" s="260"/>
      <c r="P457" s="260"/>
      <c r="Q457" s="260"/>
      <c r="R457" s="260"/>
      <c r="S457" s="260"/>
      <c r="T457" s="261"/>
      <c r="AT457" s="262" t="s">
        <v>422</v>
      </c>
      <c r="AU457" s="262" t="s">
        <v>82</v>
      </c>
      <c r="AV457" s="12" t="s">
        <v>82</v>
      </c>
      <c r="AW457" s="12" t="s">
        <v>35</v>
      </c>
      <c r="AX457" s="12" t="s">
        <v>80</v>
      </c>
      <c r="AY457" s="262" t="s">
        <v>215</v>
      </c>
    </row>
    <row r="458" s="1" customFormat="1" ht="25.5" customHeight="1">
      <c r="B458" s="47"/>
      <c r="C458" s="234" t="s">
        <v>1728</v>
      </c>
      <c r="D458" s="234" t="s">
        <v>218</v>
      </c>
      <c r="E458" s="235" t="s">
        <v>1073</v>
      </c>
      <c r="F458" s="236" t="s">
        <v>1074</v>
      </c>
      <c r="G458" s="237" t="s">
        <v>376</v>
      </c>
      <c r="H458" s="238">
        <v>1090</v>
      </c>
      <c r="I458" s="239"/>
      <c r="J458" s="240">
        <f>ROUND(I458*H458,2)</f>
        <v>0</v>
      </c>
      <c r="K458" s="236" t="s">
        <v>222</v>
      </c>
      <c r="L458" s="73"/>
      <c r="M458" s="241" t="s">
        <v>21</v>
      </c>
      <c r="N458" s="242" t="s">
        <v>43</v>
      </c>
      <c r="O458" s="48"/>
      <c r="P458" s="243">
        <f>O458*H458</f>
        <v>0</v>
      </c>
      <c r="Q458" s="243">
        <v>0.1837</v>
      </c>
      <c r="R458" s="243">
        <f>Q458*H458</f>
        <v>200.233</v>
      </c>
      <c r="S458" s="243">
        <v>0</v>
      </c>
      <c r="T458" s="244">
        <f>S458*H458</f>
        <v>0</v>
      </c>
      <c r="AR458" s="25" t="s">
        <v>232</v>
      </c>
      <c r="AT458" s="25" t="s">
        <v>218</v>
      </c>
      <c r="AU458" s="25" t="s">
        <v>82</v>
      </c>
      <c r="AY458" s="25" t="s">
        <v>215</v>
      </c>
      <c r="BE458" s="245">
        <f>IF(N458="základní",J458,0)</f>
        <v>0</v>
      </c>
      <c r="BF458" s="245">
        <f>IF(N458="snížená",J458,0)</f>
        <v>0</v>
      </c>
      <c r="BG458" s="245">
        <f>IF(N458="zákl. přenesená",J458,0)</f>
        <v>0</v>
      </c>
      <c r="BH458" s="245">
        <f>IF(N458="sníž. přenesená",J458,0)</f>
        <v>0</v>
      </c>
      <c r="BI458" s="245">
        <f>IF(N458="nulová",J458,0)</f>
        <v>0</v>
      </c>
      <c r="BJ458" s="25" t="s">
        <v>80</v>
      </c>
      <c r="BK458" s="245">
        <f>ROUND(I458*H458,2)</f>
        <v>0</v>
      </c>
      <c r="BL458" s="25" t="s">
        <v>232</v>
      </c>
      <c r="BM458" s="25" t="s">
        <v>1729</v>
      </c>
    </row>
    <row r="459" s="1" customFormat="1">
      <c r="B459" s="47"/>
      <c r="C459" s="75"/>
      <c r="D459" s="246" t="s">
        <v>225</v>
      </c>
      <c r="E459" s="75"/>
      <c r="F459" s="247" t="s">
        <v>1676</v>
      </c>
      <c r="G459" s="75"/>
      <c r="H459" s="75"/>
      <c r="I459" s="204"/>
      <c r="J459" s="75"/>
      <c r="K459" s="75"/>
      <c r="L459" s="73"/>
      <c r="M459" s="248"/>
      <c r="N459" s="48"/>
      <c r="O459" s="48"/>
      <c r="P459" s="48"/>
      <c r="Q459" s="48"/>
      <c r="R459" s="48"/>
      <c r="S459" s="48"/>
      <c r="T459" s="96"/>
      <c r="AT459" s="25" t="s">
        <v>225</v>
      </c>
      <c r="AU459" s="25" t="s">
        <v>82</v>
      </c>
    </row>
    <row r="460" s="1" customFormat="1" ht="16.5" customHeight="1">
      <c r="B460" s="47"/>
      <c r="C460" s="274" t="s">
        <v>1730</v>
      </c>
      <c r="D460" s="274" t="s">
        <v>470</v>
      </c>
      <c r="E460" s="275" t="s">
        <v>1731</v>
      </c>
      <c r="F460" s="276" t="s">
        <v>1732</v>
      </c>
      <c r="G460" s="277" t="s">
        <v>473</v>
      </c>
      <c r="H460" s="278">
        <v>242.22200000000001</v>
      </c>
      <c r="I460" s="279"/>
      <c r="J460" s="280">
        <f>ROUND(I460*H460,2)</f>
        <v>0</v>
      </c>
      <c r="K460" s="276" t="s">
        <v>21</v>
      </c>
      <c r="L460" s="281"/>
      <c r="M460" s="282" t="s">
        <v>21</v>
      </c>
      <c r="N460" s="283" t="s">
        <v>43</v>
      </c>
      <c r="O460" s="48"/>
      <c r="P460" s="243">
        <f>O460*H460</f>
        <v>0</v>
      </c>
      <c r="Q460" s="243">
        <v>1</v>
      </c>
      <c r="R460" s="243">
        <f>Q460*H460</f>
        <v>242.22200000000001</v>
      </c>
      <c r="S460" s="243">
        <v>0</v>
      </c>
      <c r="T460" s="244">
        <f>S460*H460</f>
        <v>0</v>
      </c>
      <c r="AR460" s="25" t="s">
        <v>405</v>
      </c>
      <c r="AT460" s="25" t="s">
        <v>470</v>
      </c>
      <c r="AU460" s="25" t="s">
        <v>82</v>
      </c>
      <c r="AY460" s="25" t="s">
        <v>215</v>
      </c>
      <c r="BE460" s="245">
        <f>IF(N460="základní",J460,0)</f>
        <v>0</v>
      </c>
      <c r="BF460" s="245">
        <f>IF(N460="snížená",J460,0)</f>
        <v>0</v>
      </c>
      <c r="BG460" s="245">
        <f>IF(N460="zákl. přenesená",J460,0)</f>
        <v>0</v>
      </c>
      <c r="BH460" s="245">
        <f>IF(N460="sníž. přenesená",J460,0)</f>
        <v>0</v>
      </c>
      <c r="BI460" s="245">
        <f>IF(N460="nulová",J460,0)</f>
        <v>0</v>
      </c>
      <c r="BJ460" s="25" t="s">
        <v>80</v>
      </c>
      <c r="BK460" s="245">
        <f>ROUND(I460*H460,2)</f>
        <v>0</v>
      </c>
      <c r="BL460" s="25" t="s">
        <v>232</v>
      </c>
      <c r="BM460" s="25" t="s">
        <v>1733</v>
      </c>
    </row>
    <row r="461" s="12" customFormat="1">
      <c r="B461" s="252"/>
      <c r="C461" s="253"/>
      <c r="D461" s="246" t="s">
        <v>422</v>
      </c>
      <c r="E461" s="254" t="s">
        <v>21</v>
      </c>
      <c r="F461" s="255" t="s">
        <v>1734</v>
      </c>
      <c r="G461" s="253"/>
      <c r="H461" s="256">
        <v>242.22200000000001</v>
      </c>
      <c r="I461" s="257"/>
      <c r="J461" s="253"/>
      <c r="K461" s="253"/>
      <c r="L461" s="258"/>
      <c r="M461" s="259"/>
      <c r="N461" s="260"/>
      <c r="O461" s="260"/>
      <c r="P461" s="260"/>
      <c r="Q461" s="260"/>
      <c r="R461" s="260"/>
      <c r="S461" s="260"/>
      <c r="T461" s="261"/>
      <c r="AT461" s="262" t="s">
        <v>422</v>
      </c>
      <c r="AU461" s="262" t="s">
        <v>82</v>
      </c>
      <c r="AV461" s="12" t="s">
        <v>82</v>
      </c>
      <c r="AW461" s="12" t="s">
        <v>35</v>
      </c>
      <c r="AX461" s="12" t="s">
        <v>80</v>
      </c>
      <c r="AY461" s="262" t="s">
        <v>215</v>
      </c>
    </row>
    <row r="462" s="1" customFormat="1" ht="16.5" customHeight="1">
      <c r="B462" s="47"/>
      <c r="C462" s="234" t="s">
        <v>1735</v>
      </c>
      <c r="D462" s="234" t="s">
        <v>218</v>
      </c>
      <c r="E462" s="235" t="s">
        <v>1736</v>
      </c>
      <c r="F462" s="236" t="s">
        <v>1737</v>
      </c>
      <c r="G462" s="237" t="s">
        <v>376</v>
      </c>
      <c r="H462" s="238">
        <v>6.4000000000000004</v>
      </c>
      <c r="I462" s="239"/>
      <c r="J462" s="240">
        <f>ROUND(I462*H462,2)</f>
        <v>0</v>
      </c>
      <c r="K462" s="236" t="s">
        <v>21</v>
      </c>
      <c r="L462" s="73"/>
      <c r="M462" s="241" t="s">
        <v>21</v>
      </c>
      <c r="N462" s="242" t="s">
        <v>43</v>
      </c>
      <c r="O462" s="48"/>
      <c r="P462" s="243">
        <f>O462*H462</f>
        <v>0</v>
      </c>
      <c r="Q462" s="243">
        <v>0.028510000000000001</v>
      </c>
      <c r="R462" s="243">
        <f>Q462*H462</f>
        <v>0.18246400000000002</v>
      </c>
      <c r="S462" s="243">
        <v>0</v>
      </c>
      <c r="T462" s="244">
        <f>S462*H462</f>
        <v>0</v>
      </c>
      <c r="AR462" s="25" t="s">
        <v>232</v>
      </c>
      <c r="AT462" s="25" t="s">
        <v>218</v>
      </c>
      <c r="AU462" s="25" t="s">
        <v>82</v>
      </c>
      <c r="AY462" s="25" t="s">
        <v>215</v>
      </c>
      <c r="BE462" s="245">
        <f>IF(N462="základní",J462,0)</f>
        <v>0</v>
      </c>
      <c r="BF462" s="245">
        <f>IF(N462="snížená",J462,0)</f>
        <v>0</v>
      </c>
      <c r="BG462" s="245">
        <f>IF(N462="zákl. přenesená",J462,0)</f>
        <v>0</v>
      </c>
      <c r="BH462" s="245">
        <f>IF(N462="sníž. přenesená",J462,0)</f>
        <v>0</v>
      </c>
      <c r="BI462" s="245">
        <f>IF(N462="nulová",J462,0)</f>
        <v>0</v>
      </c>
      <c r="BJ462" s="25" t="s">
        <v>80</v>
      </c>
      <c r="BK462" s="245">
        <f>ROUND(I462*H462,2)</f>
        <v>0</v>
      </c>
      <c r="BL462" s="25" t="s">
        <v>232</v>
      </c>
      <c r="BM462" s="25" t="s">
        <v>1738</v>
      </c>
    </row>
    <row r="463" s="1" customFormat="1">
      <c r="B463" s="47"/>
      <c r="C463" s="75"/>
      <c r="D463" s="246" t="s">
        <v>225</v>
      </c>
      <c r="E463" s="75"/>
      <c r="F463" s="247" t="s">
        <v>1739</v>
      </c>
      <c r="G463" s="75"/>
      <c r="H463" s="75"/>
      <c r="I463" s="204"/>
      <c r="J463" s="75"/>
      <c r="K463" s="75"/>
      <c r="L463" s="73"/>
      <c r="M463" s="248"/>
      <c r="N463" s="48"/>
      <c r="O463" s="48"/>
      <c r="P463" s="48"/>
      <c r="Q463" s="48"/>
      <c r="R463" s="48"/>
      <c r="S463" s="48"/>
      <c r="T463" s="96"/>
      <c r="AT463" s="25" t="s">
        <v>225</v>
      </c>
      <c r="AU463" s="25" t="s">
        <v>82</v>
      </c>
    </row>
    <row r="464" s="12" customFormat="1">
      <c r="B464" s="252"/>
      <c r="C464" s="253"/>
      <c r="D464" s="246" t="s">
        <v>422</v>
      </c>
      <c r="E464" s="254" t="s">
        <v>21</v>
      </c>
      <c r="F464" s="255" t="s">
        <v>1740</v>
      </c>
      <c r="G464" s="253"/>
      <c r="H464" s="256">
        <v>6.4000000000000004</v>
      </c>
      <c r="I464" s="257"/>
      <c r="J464" s="253"/>
      <c r="K464" s="253"/>
      <c r="L464" s="258"/>
      <c r="M464" s="259"/>
      <c r="N464" s="260"/>
      <c r="O464" s="260"/>
      <c r="P464" s="260"/>
      <c r="Q464" s="260"/>
      <c r="R464" s="260"/>
      <c r="S464" s="260"/>
      <c r="T464" s="261"/>
      <c r="AT464" s="262" t="s">
        <v>422</v>
      </c>
      <c r="AU464" s="262" t="s">
        <v>82</v>
      </c>
      <c r="AV464" s="12" t="s">
        <v>82</v>
      </c>
      <c r="AW464" s="12" t="s">
        <v>35</v>
      </c>
      <c r="AX464" s="12" t="s">
        <v>80</v>
      </c>
      <c r="AY464" s="262" t="s">
        <v>215</v>
      </c>
    </row>
    <row r="465" s="1" customFormat="1" ht="25.5" customHeight="1">
      <c r="B465" s="47"/>
      <c r="C465" s="234" t="s">
        <v>1741</v>
      </c>
      <c r="D465" s="234" t="s">
        <v>218</v>
      </c>
      <c r="E465" s="235" t="s">
        <v>1183</v>
      </c>
      <c r="F465" s="236" t="s">
        <v>1184</v>
      </c>
      <c r="G465" s="237" t="s">
        <v>376</v>
      </c>
      <c r="H465" s="238">
        <v>340</v>
      </c>
      <c r="I465" s="239"/>
      <c r="J465" s="240">
        <f>ROUND(I465*H465,2)</f>
        <v>0</v>
      </c>
      <c r="K465" s="236" t="s">
        <v>222</v>
      </c>
      <c r="L465" s="73"/>
      <c r="M465" s="241" t="s">
        <v>21</v>
      </c>
      <c r="N465" s="242" t="s">
        <v>43</v>
      </c>
      <c r="O465" s="48"/>
      <c r="P465" s="243">
        <f>O465*H465</f>
        <v>0</v>
      </c>
      <c r="Q465" s="243">
        <v>0.084250000000000005</v>
      </c>
      <c r="R465" s="243">
        <f>Q465*H465</f>
        <v>28.645000000000003</v>
      </c>
      <c r="S465" s="243">
        <v>0</v>
      </c>
      <c r="T465" s="244">
        <f>S465*H465</f>
        <v>0</v>
      </c>
      <c r="AR465" s="25" t="s">
        <v>232</v>
      </c>
      <c r="AT465" s="25" t="s">
        <v>218</v>
      </c>
      <c r="AU465" s="25" t="s">
        <v>82</v>
      </c>
      <c r="AY465" s="25" t="s">
        <v>215</v>
      </c>
      <c r="BE465" s="245">
        <f>IF(N465="základní",J465,0)</f>
        <v>0</v>
      </c>
      <c r="BF465" s="245">
        <f>IF(N465="snížená",J465,0)</f>
        <v>0</v>
      </c>
      <c r="BG465" s="245">
        <f>IF(N465="zákl. přenesená",J465,0)</f>
        <v>0</v>
      </c>
      <c r="BH465" s="245">
        <f>IF(N465="sníž. přenesená",J465,0)</f>
        <v>0</v>
      </c>
      <c r="BI465" s="245">
        <f>IF(N465="nulová",J465,0)</f>
        <v>0</v>
      </c>
      <c r="BJ465" s="25" t="s">
        <v>80</v>
      </c>
      <c r="BK465" s="245">
        <f>ROUND(I465*H465,2)</f>
        <v>0</v>
      </c>
      <c r="BL465" s="25" t="s">
        <v>232</v>
      </c>
      <c r="BM465" s="25" t="s">
        <v>1742</v>
      </c>
    </row>
    <row r="466" s="1" customFormat="1">
      <c r="B466" s="47"/>
      <c r="C466" s="75"/>
      <c r="D466" s="246" t="s">
        <v>225</v>
      </c>
      <c r="E466" s="75"/>
      <c r="F466" s="247" t="s">
        <v>1676</v>
      </c>
      <c r="G466" s="75"/>
      <c r="H466" s="75"/>
      <c r="I466" s="204"/>
      <c r="J466" s="75"/>
      <c r="K466" s="75"/>
      <c r="L466" s="73"/>
      <c r="M466" s="248"/>
      <c r="N466" s="48"/>
      <c r="O466" s="48"/>
      <c r="P466" s="48"/>
      <c r="Q466" s="48"/>
      <c r="R466" s="48"/>
      <c r="S466" s="48"/>
      <c r="T466" s="96"/>
      <c r="AT466" s="25" t="s">
        <v>225</v>
      </c>
      <c r="AU466" s="25" t="s">
        <v>82</v>
      </c>
    </row>
    <row r="467" s="12" customFormat="1">
      <c r="B467" s="252"/>
      <c r="C467" s="253"/>
      <c r="D467" s="246" t="s">
        <v>422</v>
      </c>
      <c r="E467" s="254" t="s">
        <v>21</v>
      </c>
      <c r="F467" s="255" t="s">
        <v>1743</v>
      </c>
      <c r="G467" s="253"/>
      <c r="H467" s="256">
        <v>340</v>
      </c>
      <c r="I467" s="257"/>
      <c r="J467" s="253"/>
      <c r="K467" s="253"/>
      <c r="L467" s="258"/>
      <c r="M467" s="259"/>
      <c r="N467" s="260"/>
      <c r="O467" s="260"/>
      <c r="P467" s="260"/>
      <c r="Q467" s="260"/>
      <c r="R467" s="260"/>
      <c r="S467" s="260"/>
      <c r="T467" s="261"/>
      <c r="AT467" s="262" t="s">
        <v>422</v>
      </c>
      <c r="AU467" s="262" t="s">
        <v>82</v>
      </c>
      <c r="AV467" s="12" t="s">
        <v>82</v>
      </c>
      <c r="AW467" s="12" t="s">
        <v>35</v>
      </c>
      <c r="AX467" s="12" t="s">
        <v>80</v>
      </c>
      <c r="AY467" s="262" t="s">
        <v>215</v>
      </c>
    </row>
    <row r="468" s="1" customFormat="1" ht="16.5" customHeight="1">
      <c r="B468" s="47"/>
      <c r="C468" s="274" t="s">
        <v>1744</v>
      </c>
      <c r="D468" s="274" t="s">
        <v>470</v>
      </c>
      <c r="E468" s="275" t="s">
        <v>1745</v>
      </c>
      <c r="F468" s="276" t="s">
        <v>1746</v>
      </c>
      <c r="G468" s="277" t="s">
        <v>376</v>
      </c>
      <c r="H468" s="278">
        <v>202.97999999999999</v>
      </c>
      <c r="I468" s="279"/>
      <c r="J468" s="280">
        <f>ROUND(I468*H468,2)</f>
        <v>0</v>
      </c>
      <c r="K468" s="276" t="s">
        <v>222</v>
      </c>
      <c r="L468" s="281"/>
      <c r="M468" s="282" t="s">
        <v>21</v>
      </c>
      <c r="N468" s="283" t="s">
        <v>43</v>
      </c>
      <c r="O468" s="48"/>
      <c r="P468" s="243">
        <f>O468*H468</f>
        <v>0</v>
      </c>
      <c r="Q468" s="243">
        <v>0.12</v>
      </c>
      <c r="R468" s="243">
        <f>Q468*H468</f>
        <v>24.357599999999998</v>
      </c>
      <c r="S468" s="243">
        <v>0</v>
      </c>
      <c r="T468" s="244">
        <f>S468*H468</f>
        <v>0</v>
      </c>
      <c r="AR468" s="25" t="s">
        <v>405</v>
      </c>
      <c r="AT468" s="25" t="s">
        <v>470</v>
      </c>
      <c r="AU468" s="25" t="s">
        <v>82</v>
      </c>
      <c r="AY468" s="25" t="s">
        <v>215</v>
      </c>
      <c r="BE468" s="245">
        <f>IF(N468="základní",J468,0)</f>
        <v>0</v>
      </c>
      <c r="BF468" s="245">
        <f>IF(N468="snížená",J468,0)</f>
        <v>0</v>
      </c>
      <c r="BG468" s="245">
        <f>IF(N468="zákl. přenesená",J468,0)</f>
        <v>0</v>
      </c>
      <c r="BH468" s="245">
        <f>IF(N468="sníž. přenesená",J468,0)</f>
        <v>0</v>
      </c>
      <c r="BI468" s="245">
        <f>IF(N468="nulová",J468,0)</f>
        <v>0</v>
      </c>
      <c r="BJ468" s="25" t="s">
        <v>80</v>
      </c>
      <c r="BK468" s="245">
        <f>ROUND(I468*H468,2)</f>
        <v>0</v>
      </c>
      <c r="BL468" s="25" t="s">
        <v>232</v>
      </c>
      <c r="BM468" s="25" t="s">
        <v>1747</v>
      </c>
    </row>
    <row r="469" s="1" customFormat="1">
      <c r="B469" s="47"/>
      <c r="C469" s="75"/>
      <c r="D469" s="246" t="s">
        <v>225</v>
      </c>
      <c r="E469" s="75"/>
      <c r="F469" s="247" t="s">
        <v>1676</v>
      </c>
      <c r="G469" s="75"/>
      <c r="H469" s="75"/>
      <c r="I469" s="204"/>
      <c r="J469" s="75"/>
      <c r="K469" s="75"/>
      <c r="L469" s="73"/>
      <c r="M469" s="248"/>
      <c r="N469" s="48"/>
      <c r="O469" s="48"/>
      <c r="P469" s="48"/>
      <c r="Q469" s="48"/>
      <c r="R469" s="48"/>
      <c r="S469" s="48"/>
      <c r="T469" s="96"/>
      <c r="AT469" s="25" t="s">
        <v>225</v>
      </c>
      <c r="AU469" s="25" t="s">
        <v>82</v>
      </c>
    </row>
    <row r="470" s="12" customFormat="1">
      <c r="B470" s="252"/>
      <c r="C470" s="253"/>
      <c r="D470" s="246" t="s">
        <v>422</v>
      </c>
      <c r="E470" s="253"/>
      <c r="F470" s="255" t="s">
        <v>1748</v>
      </c>
      <c r="G470" s="253"/>
      <c r="H470" s="256">
        <v>202.97999999999999</v>
      </c>
      <c r="I470" s="257"/>
      <c r="J470" s="253"/>
      <c r="K470" s="253"/>
      <c r="L470" s="258"/>
      <c r="M470" s="259"/>
      <c r="N470" s="260"/>
      <c r="O470" s="260"/>
      <c r="P470" s="260"/>
      <c r="Q470" s="260"/>
      <c r="R470" s="260"/>
      <c r="S470" s="260"/>
      <c r="T470" s="261"/>
      <c r="AT470" s="262" t="s">
        <v>422</v>
      </c>
      <c r="AU470" s="262" t="s">
        <v>82</v>
      </c>
      <c r="AV470" s="12" t="s">
        <v>82</v>
      </c>
      <c r="AW470" s="12" t="s">
        <v>6</v>
      </c>
      <c r="AX470" s="12" t="s">
        <v>80</v>
      </c>
      <c r="AY470" s="262" t="s">
        <v>215</v>
      </c>
    </row>
    <row r="471" s="1" customFormat="1" ht="16.5" customHeight="1">
      <c r="B471" s="47"/>
      <c r="C471" s="274" t="s">
        <v>1749</v>
      </c>
      <c r="D471" s="274" t="s">
        <v>470</v>
      </c>
      <c r="E471" s="275" t="s">
        <v>1188</v>
      </c>
      <c r="F471" s="276" t="s">
        <v>1189</v>
      </c>
      <c r="G471" s="277" t="s">
        <v>376</v>
      </c>
      <c r="H471" s="278">
        <v>128.52000000000001</v>
      </c>
      <c r="I471" s="279"/>
      <c r="J471" s="280">
        <f>ROUND(I471*H471,2)</f>
        <v>0</v>
      </c>
      <c r="K471" s="276" t="s">
        <v>222</v>
      </c>
      <c r="L471" s="281"/>
      <c r="M471" s="282" t="s">
        <v>21</v>
      </c>
      <c r="N471" s="283" t="s">
        <v>43</v>
      </c>
      <c r="O471" s="48"/>
      <c r="P471" s="243">
        <f>O471*H471</f>
        <v>0</v>
      </c>
      <c r="Q471" s="243">
        <v>0.13100000000000001</v>
      </c>
      <c r="R471" s="243">
        <f>Q471*H471</f>
        <v>16.836120000000001</v>
      </c>
      <c r="S471" s="243">
        <v>0</v>
      </c>
      <c r="T471" s="244">
        <f>S471*H471</f>
        <v>0</v>
      </c>
      <c r="AR471" s="25" t="s">
        <v>405</v>
      </c>
      <c r="AT471" s="25" t="s">
        <v>470</v>
      </c>
      <c r="AU471" s="25" t="s">
        <v>82</v>
      </c>
      <c r="AY471" s="25" t="s">
        <v>215</v>
      </c>
      <c r="BE471" s="245">
        <f>IF(N471="základní",J471,0)</f>
        <v>0</v>
      </c>
      <c r="BF471" s="245">
        <f>IF(N471="snížená",J471,0)</f>
        <v>0</v>
      </c>
      <c r="BG471" s="245">
        <f>IF(N471="zákl. přenesená",J471,0)</f>
        <v>0</v>
      </c>
      <c r="BH471" s="245">
        <f>IF(N471="sníž. přenesená",J471,0)</f>
        <v>0</v>
      </c>
      <c r="BI471" s="245">
        <f>IF(N471="nulová",J471,0)</f>
        <v>0</v>
      </c>
      <c r="BJ471" s="25" t="s">
        <v>80</v>
      </c>
      <c r="BK471" s="245">
        <f>ROUND(I471*H471,2)</f>
        <v>0</v>
      </c>
      <c r="BL471" s="25" t="s">
        <v>232</v>
      </c>
      <c r="BM471" s="25" t="s">
        <v>1750</v>
      </c>
    </row>
    <row r="472" s="1" customFormat="1">
      <c r="B472" s="47"/>
      <c r="C472" s="75"/>
      <c r="D472" s="246" t="s">
        <v>225</v>
      </c>
      <c r="E472" s="75"/>
      <c r="F472" s="247" t="s">
        <v>1751</v>
      </c>
      <c r="G472" s="75"/>
      <c r="H472" s="75"/>
      <c r="I472" s="204"/>
      <c r="J472" s="75"/>
      <c r="K472" s="75"/>
      <c r="L472" s="73"/>
      <c r="M472" s="248"/>
      <c r="N472" s="48"/>
      <c r="O472" s="48"/>
      <c r="P472" s="48"/>
      <c r="Q472" s="48"/>
      <c r="R472" s="48"/>
      <c r="S472" s="48"/>
      <c r="T472" s="96"/>
      <c r="AT472" s="25" t="s">
        <v>225</v>
      </c>
      <c r="AU472" s="25" t="s">
        <v>82</v>
      </c>
    </row>
    <row r="473" s="12" customFormat="1">
      <c r="B473" s="252"/>
      <c r="C473" s="253"/>
      <c r="D473" s="246" t="s">
        <v>422</v>
      </c>
      <c r="E473" s="253"/>
      <c r="F473" s="255" t="s">
        <v>1752</v>
      </c>
      <c r="G473" s="253"/>
      <c r="H473" s="256">
        <v>128.52000000000001</v>
      </c>
      <c r="I473" s="257"/>
      <c r="J473" s="253"/>
      <c r="K473" s="253"/>
      <c r="L473" s="258"/>
      <c r="M473" s="259"/>
      <c r="N473" s="260"/>
      <c r="O473" s="260"/>
      <c r="P473" s="260"/>
      <c r="Q473" s="260"/>
      <c r="R473" s="260"/>
      <c r="S473" s="260"/>
      <c r="T473" s="261"/>
      <c r="AT473" s="262" t="s">
        <v>422</v>
      </c>
      <c r="AU473" s="262" t="s">
        <v>82</v>
      </c>
      <c r="AV473" s="12" t="s">
        <v>82</v>
      </c>
      <c r="AW473" s="12" t="s">
        <v>6</v>
      </c>
      <c r="AX473" s="12" t="s">
        <v>80</v>
      </c>
      <c r="AY473" s="262" t="s">
        <v>215</v>
      </c>
    </row>
    <row r="474" s="1" customFormat="1" ht="16.5" customHeight="1">
      <c r="B474" s="47"/>
      <c r="C474" s="274" t="s">
        <v>1753</v>
      </c>
      <c r="D474" s="274" t="s">
        <v>470</v>
      </c>
      <c r="E474" s="275" t="s">
        <v>1754</v>
      </c>
      <c r="F474" s="276" t="s">
        <v>1755</v>
      </c>
      <c r="G474" s="277" t="s">
        <v>376</v>
      </c>
      <c r="H474" s="278">
        <v>15.449999999999999</v>
      </c>
      <c r="I474" s="279"/>
      <c r="J474" s="280">
        <f>ROUND(I474*H474,2)</f>
        <v>0</v>
      </c>
      <c r="K474" s="276" t="s">
        <v>21</v>
      </c>
      <c r="L474" s="281"/>
      <c r="M474" s="282" t="s">
        <v>21</v>
      </c>
      <c r="N474" s="283" t="s">
        <v>43</v>
      </c>
      <c r="O474" s="48"/>
      <c r="P474" s="243">
        <f>O474*H474</f>
        <v>0</v>
      </c>
      <c r="Q474" s="243">
        <v>0.17999999999999999</v>
      </c>
      <c r="R474" s="243">
        <f>Q474*H474</f>
        <v>2.7809999999999997</v>
      </c>
      <c r="S474" s="243">
        <v>0</v>
      </c>
      <c r="T474" s="244">
        <f>S474*H474</f>
        <v>0</v>
      </c>
      <c r="AR474" s="25" t="s">
        <v>405</v>
      </c>
      <c r="AT474" s="25" t="s">
        <v>470</v>
      </c>
      <c r="AU474" s="25" t="s">
        <v>82</v>
      </c>
      <c r="AY474" s="25" t="s">
        <v>215</v>
      </c>
      <c r="BE474" s="245">
        <f>IF(N474="základní",J474,0)</f>
        <v>0</v>
      </c>
      <c r="BF474" s="245">
        <f>IF(N474="snížená",J474,0)</f>
        <v>0</v>
      </c>
      <c r="BG474" s="245">
        <f>IF(N474="zákl. přenesená",J474,0)</f>
        <v>0</v>
      </c>
      <c r="BH474" s="245">
        <f>IF(N474="sníž. přenesená",J474,0)</f>
        <v>0</v>
      </c>
      <c r="BI474" s="245">
        <f>IF(N474="nulová",J474,0)</f>
        <v>0</v>
      </c>
      <c r="BJ474" s="25" t="s">
        <v>80</v>
      </c>
      <c r="BK474" s="245">
        <f>ROUND(I474*H474,2)</f>
        <v>0</v>
      </c>
      <c r="BL474" s="25" t="s">
        <v>232</v>
      </c>
      <c r="BM474" s="25" t="s">
        <v>1756</v>
      </c>
    </row>
    <row r="475" s="1" customFormat="1">
      <c r="B475" s="47"/>
      <c r="C475" s="75"/>
      <c r="D475" s="246" t="s">
        <v>225</v>
      </c>
      <c r="E475" s="75"/>
      <c r="F475" s="247" t="s">
        <v>1676</v>
      </c>
      <c r="G475" s="75"/>
      <c r="H475" s="75"/>
      <c r="I475" s="204"/>
      <c r="J475" s="75"/>
      <c r="K475" s="75"/>
      <c r="L475" s="73"/>
      <c r="M475" s="248"/>
      <c r="N475" s="48"/>
      <c r="O475" s="48"/>
      <c r="P475" s="48"/>
      <c r="Q475" s="48"/>
      <c r="R475" s="48"/>
      <c r="S475" s="48"/>
      <c r="T475" s="96"/>
      <c r="AT475" s="25" t="s">
        <v>225</v>
      </c>
      <c r="AU475" s="25" t="s">
        <v>82</v>
      </c>
    </row>
    <row r="476" s="12" customFormat="1">
      <c r="B476" s="252"/>
      <c r="C476" s="253"/>
      <c r="D476" s="246" t="s">
        <v>422</v>
      </c>
      <c r="E476" s="254" t="s">
        <v>21</v>
      </c>
      <c r="F476" s="255" t="s">
        <v>10</v>
      </c>
      <c r="G476" s="253"/>
      <c r="H476" s="256">
        <v>15</v>
      </c>
      <c r="I476" s="257"/>
      <c r="J476" s="253"/>
      <c r="K476" s="253"/>
      <c r="L476" s="258"/>
      <c r="M476" s="259"/>
      <c r="N476" s="260"/>
      <c r="O476" s="260"/>
      <c r="P476" s="260"/>
      <c r="Q476" s="260"/>
      <c r="R476" s="260"/>
      <c r="S476" s="260"/>
      <c r="T476" s="261"/>
      <c r="AT476" s="262" t="s">
        <v>422</v>
      </c>
      <c r="AU476" s="262" t="s">
        <v>82</v>
      </c>
      <c r="AV476" s="12" t="s">
        <v>82</v>
      </c>
      <c r="AW476" s="12" t="s">
        <v>35</v>
      </c>
      <c r="AX476" s="12" t="s">
        <v>80</v>
      </c>
      <c r="AY476" s="262" t="s">
        <v>215</v>
      </c>
    </row>
    <row r="477" s="12" customFormat="1">
      <c r="B477" s="252"/>
      <c r="C477" s="253"/>
      <c r="D477" s="246" t="s">
        <v>422</v>
      </c>
      <c r="E477" s="253"/>
      <c r="F477" s="255" t="s">
        <v>1757</v>
      </c>
      <c r="G477" s="253"/>
      <c r="H477" s="256">
        <v>15.449999999999999</v>
      </c>
      <c r="I477" s="257"/>
      <c r="J477" s="253"/>
      <c r="K477" s="253"/>
      <c r="L477" s="258"/>
      <c r="M477" s="259"/>
      <c r="N477" s="260"/>
      <c r="O477" s="260"/>
      <c r="P477" s="260"/>
      <c r="Q477" s="260"/>
      <c r="R477" s="260"/>
      <c r="S477" s="260"/>
      <c r="T477" s="261"/>
      <c r="AT477" s="262" t="s">
        <v>422</v>
      </c>
      <c r="AU477" s="262" t="s">
        <v>82</v>
      </c>
      <c r="AV477" s="12" t="s">
        <v>82</v>
      </c>
      <c r="AW477" s="12" t="s">
        <v>6</v>
      </c>
      <c r="AX477" s="12" t="s">
        <v>80</v>
      </c>
      <c r="AY477" s="262" t="s">
        <v>215</v>
      </c>
    </row>
    <row r="478" s="1" customFormat="1" ht="25.5" customHeight="1">
      <c r="B478" s="47"/>
      <c r="C478" s="234" t="s">
        <v>1758</v>
      </c>
      <c r="D478" s="234" t="s">
        <v>218</v>
      </c>
      <c r="E478" s="235" t="s">
        <v>1759</v>
      </c>
      <c r="F478" s="236" t="s">
        <v>1760</v>
      </c>
      <c r="G478" s="237" t="s">
        <v>376</v>
      </c>
      <c r="H478" s="238">
        <v>0.81000000000000005</v>
      </c>
      <c r="I478" s="239"/>
      <c r="J478" s="240">
        <f>ROUND(I478*H478,2)</f>
        <v>0</v>
      </c>
      <c r="K478" s="236" t="s">
        <v>222</v>
      </c>
      <c r="L478" s="73"/>
      <c r="M478" s="241" t="s">
        <v>21</v>
      </c>
      <c r="N478" s="242" t="s">
        <v>43</v>
      </c>
      <c r="O478" s="48"/>
      <c r="P478" s="243">
        <f>O478*H478</f>
        <v>0</v>
      </c>
      <c r="Q478" s="243">
        <v>0.14610000000000001</v>
      </c>
      <c r="R478" s="243">
        <f>Q478*H478</f>
        <v>0.11834100000000002</v>
      </c>
      <c r="S478" s="243">
        <v>0</v>
      </c>
      <c r="T478" s="244">
        <f>S478*H478</f>
        <v>0</v>
      </c>
      <c r="AR478" s="25" t="s">
        <v>232</v>
      </c>
      <c r="AT478" s="25" t="s">
        <v>218</v>
      </c>
      <c r="AU478" s="25" t="s">
        <v>82</v>
      </c>
      <c r="AY478" s="25" t="s">
        <v>215</v>
      </c>
      <c r="BE478" s="245">
        <f>IF(N478="základní",J478,0)</f>
        <v>0</v>
      </c>
      <c r="BF478" s="245">
        <f>IF(N478="snížená",J478,0)</f>
        <v>0</v>
      </c>
      <c r="BG478" s="245">
        <f>IF(N478="zákl. přenesená",J478,0)</f>
        <v>0</v>
      </c>
      <c r="BH478" s="245">
        <f>IF(N478="sníž. přenesená",J478,0)</f>
        <v>0</v>
      </c>
      <c r="BI478" s="245">
        <f>IF(N478="nulová",J478,0)</f>
        <v>0</v>
      </c>
      <c r="BJ478" s="25" t="s">
        <v>80</v>
      </c>
      <c r="BK478" s="245">
        <f>ROUND(I478*H478,2)</f>
        <v>0</v>
      </c>
      <c r="BL478" s="25" t="s">
        <v>232</v>
      </c>
      <c r="BM478" s="25" t="s">
        <v>1761</v>
      </c>
    </row>
    <row r="479" s="1" customFormat="1">
      <c r="B479" s="47"/>
      <c r="C479" s="75"/>
      <c r="D479" s="246" t="s">
        <v>225</v>
      </c>
      <c r="E479" s="75"/>
      <c r="F479" s="247" t="s">
        <v>1739</v>
      </c>
      <c r="G479" s="75"/>
      <c r="H479" s="75"/>
      <c r="I479" s="204"/>
      <c r="J479" s="75"/>
      <c r="K479" s="75"/>
      <c r="L479" s="73"/>
      <c r="M479" s="248"/>
      <c r="N479" s="48"/>
      <c r="O479" s="48"/>
      <c r="P479" s="48"/>
      <c r="Q479" s="48"/>
      <c r="R479" s="48"/>
      <c r="S479" s="48"/>
      <c r="T479" s="96"/>
      <c r="AT479" s="25" t="s">
        <v>225</v>
      </c>
      <c r="AU479" s="25" t="s">
        <v>82</v>
      </c>
    </row>
    <row r="480" s="12" customFormat="1">
      <c r="B480" s="252"/>
      <c r="C480" s="253"/>
      <c r="D480" s="246" t="s">
        <v>422</v>
      </c>
      <c r="E480" s="254" t="s">
        <v>21</v>
      </c>
      <c r="F480" s="255" t="s">
        <v>1762</v>
      </c>
      <c r="G480" s="253"/>
      <c r="H480" s="256">
        <v>0.81000000000000005</v>
      </c>
      <c r="I480" s="257"/>
      <c r="J480" s="253"/>
      <c r="K480" s="253"/>
      <c r="L480" s="258"/>
      <c r="M480" s="259"/>
      <c r="N480" s="260"/>
      <c r="O480" s="260"/>
      <c r="P480" s="260"/>
      <c r="Q480" s="260"/>
      <c r="R480" s="260"/>
      <c r="S480" s="260"/>
      <c r="T480" s="261"/>
      <c r="AT480" s="262" t="s">
        <v>422</v>
      </c>
      <c r="AU480" s="262" t="s">
        <v>82</v>
      </c>
      <c r="AV480" s="12" t="s">
        <v>82</v>
      </c>
      <c r="AW480" s="12" t="s">
        <v>35</v>
      </c>
      <c r="AX480" s="12" t="s">
        <v>80</v>
      </c>
      <c r="AY480" s="262" t="s">
        <v>215</v>
      </c>
    </row>
    <row r="481" s="1" customFormat="1" ht="16.5" customHeight="1">
      <c r="B481" s="47"/>
      <c r="C481" s="274" t="s">
        <v>1763</v>
      </c>
      <c r="D481" s="274" t="s">
        <v>470</v>
      </c>
      <c r="E481" s="275" t="s">
        <v>1764</v>
      </c>
      <c r="F481" s="276" t="s">
        <v>1765</v>
      </c>
      <c r="G481" s="277" t="s">
        <v>376</v>
      </c>
      <c r="H481" s="278">
        <v>0.83399999999999996</v>
      </c>
      <c r="I481" s="279"/>
      <c r="J481" s="280">
        <f>ROUND(I481*H481,2)</f>
        <v>0</v>
      </c>
      <c r="K481" s="276" t="s">
        <v>21</v>
      </c>
      <c r="L481" s="281"/>
      <c r="M481" s="282" t="s">
        <v>21</v>
      </c>
      <c r="N481" s="283" t="s">
        <v>43</v>
      </c>
      <c r="O481" s="48"/>
      <c r="P481" s="243">
        <f>O481*H481</f>
        <v>0</v>
      </c>
      <c r="Q481" s="243">
        <v>0.11500000000000001</v>
      </c>
      <c r="R481" s="243">
        <f>Q481*H481</f>
        <v>0.095909999999999995</v>
      </c>
      <c r="S481" s="243">
        <v>0</v>
      </c>
      <c r="T481" s="244">
        <f>S481*H481</f>
        <v>0</v>
      </c>
      <c r="AR481" s="25" t="s">
        <v>405</v>
      </c>
      <c r="AT481" s="25" t="s">
        <v>470</v>
      </c>
      <c r="AU481" s="25" t="s">
        <v>82</v>
      </c>
      <c r="AY481" s="25" t="s">
        <v>215</v>
      </c>
      <c r="BE481" s="245">
        <f>IF(N481="základní",J481,0)</f>
        <v>0</v>
      </c>
      <c r="BF481" s="245">
        <f>IF(N481="snížená",J481,0)</f>
        <v>0</v>
      </c>
      <c r="BG481" s="245">
        <f>IF(N481="zákl. přenesená",J481,0)</f>
        <v>0</v>
      </c>
      <c r="BH481" s="245">
        <f>IF(N481="sníž. přenesená",J481,0)</f>
        <v>0</v>
      </c>
      <c r="BI481" s="245">
        <f>IF(N481="nulová",J481,0)</f>
        <v>0</v>
      </c>
      <c r="BJ481" s="25" t="s">
        <v>80</v>
      </c>
      <c r="BK481" s="245">
        <f>ROUND(I481*H481,2)</f>
        <v>0</v>
      </c>
      <c r="BL481" s="25" t="s">
        <v>232</v>
      </c>
      <c r="BM481" s="25" t="s">
        <v>1766</v>
      </c>
    </row>
    <row r="482" s="1" customFormat="1">
      <c r="B482" s="47"/>
      <c r="C482" s="75"/>
      <c r="D482" s="246" t="s">
        <v>225</v>
      </c>
      <c r="E482" s="75"/>
      <c r="F482" s="247" t="s">
        <v>1767</v>
      </c>
      <c r="G482" s="75"/>
      <c r="H482" s="75"/>
      <c r="I482" s="204"/>
      <c r="J482" s="75"/>
      <c r="K482" s="75"/>
      <c r="L482" s="73"/>
      <c r="M482" s="248"/>
      <c r="N482" s="48"/>
      <c r="O482" s="48"/>
      <c r="P482" s="48"/>
      <c r="Q482" s="48"/>
      <c r="R482" s="48"/>
      <c r="S482" s="48"/>
      <c r="T482" s="96"/>
      <c r="AT482" s="25" t="s">
        <v>225</v>
      </c>
      <c r="AU482" s="25" t="s">
        <v>82</v>
      </c>
    </row>
    <row r="483" s="12" customFormat="1">
      <c r="B483" s="252"/>
      <c r="C483" s="253"/>
      <c r="D483" s="246" t="s">
        <v>422</v>
      </c>
      <c r="E483" s="253"/>
      <c r="F483" s="255" t="s">
        <v>1768</v>
      </c>
      <c r="G483" s="253"/>
      <c r="H483" s="256">
        <v>0.83399999999999996</v>
      </c>
      <c r="I483" s="257"/>
      <c r="J483" s="253"/>
      <c r="K483" s="253"/>
      <c r="L483" s="258"/>
      <c r="M483" s="259"/>
      <c r="N483" s="260"/>
      <c r="O483" s="260"/>
      <c r="P483" s="260"/>
      <c r="Q483" s="260"/>
      <c r="R483" s="260"/>
      <c r="S483" s="260"/>
      <c r="T483" s="261"/>
      <c r="AT483" s="262" t="s">
        <v>422</v>
      </c>
      <c r="AU483" s="262" t="s">
        <v>82</v>
      </c>
      <c r="AV483" s="12" t="s">
        <v>82</v>
      </c>
      <c r="AW483" s="12" t="s">
        <v>6</v>
      </c>
      <c r="AX483" s="12" t="s">
        <v>80</v>
      </c>
      <c r="AY483" s="262" t="s">
        <v>215</v>
      </c>
    </row>
    <row r="484" s="11" customFormat="1" ht="29.88" customHeight="1">
      <c r="B484" s="218"/>
      <c r="C484" s="219"/>
      <c r="D484" s="220" t="s">
        <v>71</v>
      </c>
      <c r="E484" s="232" t="s">
        <v>241</v>
      </c>
      <c r="F484" s="232" t="s">
        <v>1769</v>
      </c>
      <c r="G484" s="219"/>
      <c r="H484" s="219"/>
      <c r="I484" s="222"/>
      <c r="J484" s="233">
        <f>BK484</f>
        <v>0</v>
      </c>
      <c r="K484" s="219"/>
      <c r="L484" s="224"/>
      <c r="M484" s="225"/>
      <c r="N484" s="226"/>
      <c r="O484" s="226"/>
      <c r="P484" s="227">
        <f>SUM(P485:P488)</f>
        <v>0</v>
      </c>
      <c r="Q484" s="226"/>
      <c r="R484" s="227">
        <f>SUM(R485:R488)</f>
        <v>0.0012000000000000001</v>
      </c>
      <c r="S484" s="226"/>
      <c r="T484" s="228">
        <f>SUM(T485:T488)</f>
        <v>0</v>
      </c>
      <c r="AR484" s="229" t="s">
        <v>80</v>
      </c>
      <c r="AT484" s="230" t="s">
        <v>71</v>
      </c>
      <c r="AU484" s="230" t="s">
        <v>80</v>
      </c>
      <c r="AY484" s="229" t="s">
        <v>215</v>
      </c>
      <c r="BK484" s="231">
        <f>SUM(BK485:BK488)</f>
        <v>0</v>
      </c>
    </row>
    <row r="485" s="1" customFormat="1" ht="16.5" customHeight="1">
      <c r="B485" s="47"/>
      <c r="C485" s="234" t="s">
        <v>1770</v>
      </c>
      <c r="D485" s="234" t="s">
        <v>218</v>
      </c>
      <c r="E485" s="235" t="s">
        <v>1771</v>
      </c>
      <c r="F485" s="236" t="s">
        <v>1772</v>
      </c>
      <c r="G485" s="237" t="s">
        <v>298</v>
      </c>
      <c r="H485" s="238">
        <v>10</v>
      </c>
      <c r="I485" s="239"/>
      <c r="J485" s="240">
        <f>ROUND(I485*H485,2)</f>
        <v>0</v>
      </c>
      <c r="K485" s="236" t="s">
        <v>222</v>
      </c>
      <c r="L485" s="73"/>
      <c r="M485" s="241" t="s">
        <v>21</v>
      </c>
      <c r="N485" s="242" t="s">
        <v>43</v>
      </c>
      <c r="O485" s="48"/>
      <c r="P485" s="243">
        <f>O485*H485</f>
        <v>0</v>
      </c>
      <c r="Q485" s="243">
        <v>0</v>
      </c>
      <c r="R485" s="243">
        <f>Q485*H485</f>
        <v>0</v>
      </c>
      <c r="S485" s="243">
        <v>0</v>
      </c>
      <c r="T485" s="244">
        <f>S485*H485</f>
        <v>0</v>
      </c>
      <c r="AR485" s="25" t="s">
        <v>232</v>
      </c>
      <c r="AT485" s="25" t="s">
        <v>218</v>
      </c>
      <c r="AU485" s="25" t="s">
        <v>82</v>
      </c>
      <c r="AY485" s="25" t="s">
        <v>215</v>
      </c>
      <c r="BE485" s="245">
        <f>IF(N485="základní",J485,0)</f>
        <v>0</v>
      </c>
      <c r="BF485" s="245">
        <f>IF(N485="snížená",J485,0)</f>
        <v>0</v>
      </c>
      <c r="BG485" s="245">
        <f>IF(N485="zákl. přenesená",J485,0)</f>
        <v>0</v>
      </c>
      <c r="BH485" s="245">
        <f>IF(N485="sníž. přenesená",J485,0)</f>
        <v>0</v>
      </c>
      <c r="BI485" s="245">
        <f>IF(N485="nulová",J485,0)</f>
        <v>0</v>
      </c>
      <c r="BJ485" s="25" t="s">
        <v>80</v>
      </c>
      <c r="BK485" s="245">
        <f>ROUND(I485*H485,2)</f>
        <v>0</v>
      </c>
      <c r="BL485" s="25" t="s">
        <v>232</v>
      </c>
      <c r="BM485" s="25" t="s">
        <v>1773</v>
      </c>
    </row>
    <row r="486" s="1" customFormat="1">
      <c r="B486" s="47"/>
      <c r="C486" s="75"/>
      <c r="D486" s="246" t="s">
        <v>225</v>
      </c>
      <c r="E486" s="75"/>
      <c r="F486" s="247" t="s">
        <v>1774</v>
      </c>
      <c r="G486" s="75"/>
      <c r="H486" s="75"/>
      <c r="I486" s="204"/>
      <c r="J486" s="75"/>
      <c r="K486" s="75"/>
      <c r="L486" s="73"/>
      <c r="M486" s="248"/>
      <c r="N486" s="48"/>
      <c r="O486" s="48"/>
      <c r="P486" s="48"/>
      <c r="Q486" s="48"/>
      <c r="R486" s="48"/>
      <c r="S486" s="48"/>
      <c r="T486" s="96"/>
      <c r="AT486" s="25" t="s">
        <v>225</v>
      </c>
      <c r="AU486" s="25" t="s">
        <v>82</v>
      </c>
    </row>
    <row r="487" s="1" customFormat="1" ht="16.5" customHeight="1">
      <c r="B487" s="47"/>
      <c r="C487" s="274" t="s">
        <v>1775</v>
      </c>
      <c r="D487" s="274" t="s">
        <v>470</v>
      </c>
      <c r="E487" s="275" t="s">
        <v>1776</v>
      </c>
      <c r="F487" s="276" t="s">
        <v>1777</v>
      </c>
      <c r="G487" s="277" t="s">
        <v>298</v>
      </c>
      <c r="H487" s="278">
        <v>10</v>
      </c>
      <c r="I487" s="279"/>
      <c r="J487" s="280">
        <f>ROUND(I487*H487,2)</f>
        <v>0</v>
      </c>
      <c r="K487" s="276" t="s">
        <v>21</v>
      </c>
      <c r="L487" s="281"/>
      <c r="M487" s="282" t="s">
        <v>21</v>
      </c>
      <c r="N487" s="283" t="s">
        <v>43</v>
      </c>
      <c r="O487" s="48"/>
      <c r="P487" s="243">
        <f>O487*H487</f>
        <v>0</v>
      </c>
      <c r="Q487" s="243">
        <v>0.00012</v>
      </c>
      <c r="R487" s="243">
        <f>Q487*H487</f>
        <v>0.0012000000000000001</v>
      </c>
      <c r="S487" s="243">
        <v>0</v>
      </c>
      <c r="T487" s="244">
        <f>S487*H487</f>
        <v>0</v>
      </c>
      <c r="AR487" s="25" t="s">
        <v>405</v>
      </c>
      <c r="AT487" s="25" t="s">
        <v>470</v>
      </c>
      <c r="AU487" s="25" t="s">
        <v>82</v>
      </c>
      <c r="AY487" s="25" t="s">
        <v>215</v>
      </c>
      <c r="BE487" s="245">
        <f>IF(N487="základní",J487,0)</f>
        <v>0</v>
      </c>
      <c r="BF487" s="245">
        <f>IF(N487="snížená",J487,0)</f>
        <v>0</v>
      </c>
      <c r="BG487" s="245">
        <f>IF(N487="zákl. přenesená",J487,0)</f>
        <v>0</v>
      </c>
      <c r="BH487" s="245">
        <f>IF(N487="sníž. přenesená",J487,0)</f>
        <v>0</v>
      </c>
      <c r="BI487" s="245">
        <f>IF(N487="nulová",J487,0)</f>
        <v>0</v>
      </c>
      <c r="BJ487" s="25" t="s">
        <v>80</v>
      </c>
      <c r="BK487" s="245">
        <f>ROUND(I487*H487,2)</f>
        <v>0</v>
      </c>
      <c r="BL487" s="25" t="s">
        <v>232</v>
      </c>
      <c r="BM487" s="25" t="s">
        <v>1778</v>
      </c>
    </row>
    <row r="488" s="1" customFormat="1">
      <c r="B488" s="47"/>
      <c r="C488" s="75"/>
      <c r="D488" s="246" t="s">
        <v>225</v>
      </c>
      <c r="E488" s="75"/>
      <c r="F488" s="247" t="s">
        <v>1779</v>
      </c>
      <c r="G488" s="75"/>
      <c r="H488" s="75"/>
      <c r="I488" s="204"/>
      <c r="J488" s="75"/>
      <c r="K488" s="75"/>
      <c r="L488" s="73"/>
      <c r="M488" s="248"/>
      <c r="N488" s="48"/>
      <c r="O488" s="48"/>
      <c r="P488" s="48"/>
      <c r="Q488" s="48"/>
      <c r="R488" s="48"/>
      <c r="S488" s="48"/>
      <c r="T488" s="96"/>
      <c r="AT488" s="25" t="s">
        <v>225</v>
      </c>
      <c r="AU488" s="25" t="s">
        <v>82</v>
      </c>
    </row>
    <row r="489" s="11" customFormat="1" ht="29.88" customHeight="1">
      <c r="B489" s="218"/>
      <c r="C489" s="219"/>
      <c r="D489" s="220" t="s">
        <v>71</v>
      </c>
      <c r="E489" s="232" t="s">
        <v>405</v>
      </c>
      <c r="F489" s="232" t="s">
        <v>894</v>
      </c>
      <c r="G489" s="219"/>
      <c r="H489" s="219"/>
      <c r="I489" s="222"/>
      <c r="J489" s="233">
        <f>BK489</f>
        <v>0</v>
      </c>
      <c r="K489" s="219"/>
      <c r="L489" s="224"/>
      <c r="M489" s="225"/>
      <c r="N489" s="226"/>
      <c r="O489" s="226"/>
      <c r="P489" s="227">
        <f>SUM(P490:P497)</f>
        <v>0</v>
      </c>
      <c r="Q489" s="226"/>
      <c r="R489" s="227">
        <f>SUM(R490:R497)</f>
        <v>0.52167000000000008</v>
      </c>
      <c r="S489" s="226"/>
      <c r="T489" s="228">
        <f>SUM(T490:T497)</f>
        <v>0</v>
      </c>
      <c r="AR489" s="229" t="s">
        <v>80</v>
      </c>
      <c r="AT489" s="230" t="s">
        <v>71</v>
      </c>
      <c r="AU489" s="230" t="s">
        <v>80</v>
      </c>
      <c r="AY489" s="229" t="s">
        <v>215</v>
      </c>
      <c r="BK489" s="231">
        <f>SUM(BK490:BK497)</f>
        <v>0</v>
      </c>
    </row>
    <row r="490" s="1" customFormat="1" ht="16.5" customHeight="1">
      <c r="B490" s="47"/>
      <c r="C490" s="234" t="s">
        <v>1780</v>
      </c>
      <c r="D490" s="234" t="s">
        <v>218</v>
      </c>
      <c r="E490" s="235" t="s">
        <v>1781</v>
      </c>
      <c r="F490" s="236" t="s">
        <v>1782</v>
      </c>
      <c r="G490" s="237" t="s">
        <v>452</v>
      </c>
      <c r="H490" s="238">
        <v>0.5</v>
      </c>
      <c r="I490" s="239"/>
      <c r="J490" s="240">
        <f>ROUND(I490*H490,2)</f>
        <v>0</v>
      </c>
      <c r="K490" s="236" t="s">
        <v>21</v>
      </c>
      <c r="L490" s="73"/>
      <c r="M490" s="241" t="s">
        <v>21</v>
      </c>
      <c r="N490" s="242" t="s">
        <v>43</v>
      </c>
      <c r="O490" s="48"/>
      <c r="P490" s="243">
        <f>O490*H490</f>
        <v>0</v>
      </c>
      <c r="Q490" s="243">
        <v>0.002</v>
      </c>
      <c r="R490" s="243">
        <f>Q490*H490</f>
        <v>0.001</v>
      </c>
      <c r="S490" s="243">
        <v>0</v>
      </c>
      <c r="T490" s="244">
        <f>S490*H490</f>
        <v>0</v>
      </c>
      <c r="AR490" s="25" t="s">
        <v>232</v>
      </c>
      <c r="AT490" s="25" t="s">
        <v>218</v>
      </c>
      <c r="AU490" s="25" t="s">
        <v>82</v>
      </c>
      <c r="AY490" s="25" t="s">
        <v>215</v>
      </c>
      <c r="BE490" s="245">
        <f>IF(N490="základní",J490,0)</f>
        <v>0</v>
      </c>
      <c r="BF490" s="245">
        <f>IF(N490="snížená",J490,0)</f>
        <v>0</v>
      </c>
      <c r="BG490" s="245">
        <f>IF(N490="zákl. přenesená",J490,0)</f>
        <v>0</v>
      </c>
      <c r="BH490" s="245">
        <f>IF(N490="sníž. přenesená",J490,0)</f>
        <v>0</v>
      </c>
      <c r="BI490" s="245">
        <f>IF(N490="nulová",J490,0)</f>
        <v>0</v>
      </c>
      <c r="BJ490" s="25" t="s">
        <v>80</v>
      </c>
      <c r="BK490" s="245">
        <f>ROUND(I490*H490,2)</f>
        <v>0</v>
      </c>
      <c r="BL490" s="25" t="s">
        <v>232</v>
      </c>
      <c r="BM490" s="25" t="s">
        <v>1783</v>
      </c>
    </row>
    <row r="491" s="1" customFormat="1">
      <c r="B491" s="47"/>
      <c r="C491" s="75"/>
      <c r="D491" s="246" t="s">
        <v>225</v>
      </c>
      <c r="E491" s="75"/>
      <c r="F491" s="247" t="s">
        <v>1784</v>
      </c>
      <c r="G491" s="75"/>
      <c r="H491" s="75"/>
      <c r="I491" s="204"/>
      <c r="J491" s="75"/>
      <c r="K491" s="75"/>
      <c r="L491" s="73"/>
      <c r="M491" s="248"/>
      <c r="N491" s="48"/>
      <c r="O491" s="48"/>
      <c r="P491" s="48"/>
      <c r="Q491" s="48"/>
      <c r="R491" s="48"/>
      <c r="S491" s="48"/>
      <c r="T491" s="96"/>
      <c r="AT491" s="25" t="s">
        <v>225</v>
      </c>
      <c r="AU491" s="25" t="s">
        <v>82</v>
      </c>
    </row>
    <row r="492" s="1" customFormat="1" ht="16.5" customHeight="1">
      <c r="B492" s="47"/>
      <c r="C492" s="274" t="s">
        <v>1785</v>
      </c>
      <c r="D492" s="274" t="s">
        <v>470</v>
      </c>
      <c r="E492" s="275" t="s">
        <v>1786</v>
      </c>
      <c r="F492" s="276" t="s">
        <v>1787</v>
      </c>
      <c r="G492" s="277" t="s">
        <v>452</v>
      </c>
      <c r="H492" s="278">
        <v>0.5</v>
      </c>
      <c r="I492" s="279"/>
      <c r="J492" s="280">
        <f>ROUND(I492*H492,2)</f>
        <v>0</v>
      </c>
      <c r="K492" s="276" t="s">
        <v>21</v>
      </c>
      <c r="L492" s="281"/>
      <c r="M492" s="282" t="s">
        <v>21</v>
      </c>
      <c r="N492" s="283" t="s">
        <v>43</v>
      </c>
      <c r="O492" s="48"/>
      <c r="P492" s="243">
        <f>O492*H492</f>
        <v>0</v>
      </c>
      <c r="Q492" s="243">
        <v>0.50600000000000001</v>
      </c>
      <c r="R492" s="243">
        <f>Q492*H492</f>
        <v>0.253</v>
      </c>
      <c r="S492" s="243">
        <v>0</v>
      </c>
      <c r="T492" s="244">
        <f>S492*H492</f>
        <v>0</v>
      </c>
      <c r="AR492" s="25" t="s">
        <v>405</v>
      </c>
      <c r="AT492" s="25" t="s">
        <v>470</v>
      </c>
      <c r="AU492" s="25" t="s">
        <v>82</v>
      </c>
      <c r="AY492" s="25" t="s">
        <v>215</v>
      </c>
      <c r="BE492" s="245">
        <f>IF(N492="základní",J492,0)</f>
        <v>0</v>
      </c>
      <c r="BF492" s="245">
        <f>IF(N492="snížená",J492,0)</f>
        <v>0</v>
      </c>
      <c r="BG492" s="245">
        <f>IF(N492="zákl. přenesená",J492,0)</f>
        <v>0</v>
      </c>
      <c r="BH492" s="245">
        <f>IF(N492="sníž. přenesená",J492,0)</f>
        <v>0</v>
      </c>
      <c r="BI492" s="245">
        <f>IF(N492="nulová",J492,0)</f>
        <v>0</v>
      </c>
      <c r="BJ492" s="25" t="s">
        <v>80</v>
      </c>
      <c r="BK492" s="245">
        <f>ROUND(I492*H492,2)</f>
        <v>0</v>
      </c>
      <c r="BL492" s="25" t="s">
        <v>232</v>
      </c>
      <c r="BM492" s="25" t="s">
        <v>1788</v>
      </c>
    </row>
    <row r="493" s="1" customFormat="1">
      <c r="B493" s="47"/>
      <c r="C493" s="75"/>
      <c r="D493" s="246" t="s">
        <v>225</v>
      </c>
      <c r="E493" s="75"/>
      <c r="F493" s="247" t="s">
        <v>1789</v>
      </c>
      <c r="G493" s="75"/>
      <c r="H493" s="75"/>
      <c r="I493" s="204"/>
      <c r="J493" s="75"/>
      <c r="K493" s="75"/>
      <c r="L493" s="73"/>
      <c r="M493" s="248"/>
      <c r="N493" s="48"/>
      <c r="O493" s="48"/>
      <c r="P493" s="48"/>
      <c r="Q493" s="48"/>
      <c r="R493" s="48"/>
      <c r="S493" s="48"/>
      <c r="T493" s="96"/>
      <c r="AT493" s="25" t="s">
        <v>225</v>
      </c>
      <c r="AU493" s="25" t="s">
        <v>82</v>
      </c>
    </row>
    <row r="494" s="1" customFormat="1" ht="16.5" customHeight="1">
      <c r="B494" s="47"/>
      <c r="C494" s="234" t="s">
        <v>1790</v>
      </c>
      <c r="D494" s="234" t="s">
        <v>218</v>
      </c>
      <c r="E494" s="235" t="s">
        <v>1791</v>
      </c>
      <c r="F494" s="236" t="s">
        <v>1792</v>
      </c>
      <c r="G494" s="237" t="s">
        <v>298</v>
      </c>
      <c r="H494" s="238">
        <v>1</v>
      </c>
      <c r="I494" s="239"/>
      <c r="J494" s="240">
        <f>ROUND(I494*H494,2)</f>
        <v>0</v>
      </c>
      <c r="K494" s="236" t="s">
        <v>21</v>
      </c>
      <c r="L494" s="73"/>
      <c r="M494" s="241" t="s">
        <v>21</v>
      </c>
      <c r="N494" s="242" t="s">
        <v>43</v>
      </c>
      <c r="O494" s="48"/>
      <c r="P494" s="243">
        <f>O494*H494</f>
        <v>0</v>
      </c>
      <c r="Q494" s="243">
        <v>0.072910000000000003</v>
      </c>
      <c r="R494" s="243">
        <f>Q494*H494</f>
        <v>0.072910000000000003</v>
      </c>
      <c r="S494" s="243">
        <v>0</v>
      </c>
      <c r="T494" s="244">
        <f>S494*H494</f>
        <v>0</v>
      </c>
      <c r="AR494" s="25" t="s">
        <v>232</v>
      </c>
      <c r="AT494" s="25" t="s">
        <v>218</v>
      </c>
      <c r="AU494" s="25" t="s">
        <v>82</v>
      </c>
      <c r="AY494" s="25" t="s">
        <v>215</v>
      </c>
      <c r="BE494" s="245">
        <f>IF(N494="základní",J494,0)</f>
        <v>0</v>
      </c>
      <c r="BF494" s="245">
        <f>IF(N494="snížená",J494,0)</f>
        <v>0</v>
      </c>
      <c r="BG494" s="245">
        <f>IF(N494="zákl. přenesená",J494,0)</f>
        <v>0</v>
      </c>
      <c r="BH494" s="245">
        <f>IF(N494="sníž. přenesená",J494,0)</f>
        <v>0</v>
      </c>
      <c r="BI494" s="245">
        <f>IF(N494="nulová",J494,0)</f>
        <v>0</v>
      </c>
      <c r="BJ494" s="25" t="s">
        <v>80</v>
      </c>
      <c r="BK494" s="245">
        <f>ROUND(I494*H494,2)</f>
        <v>0</v>
      </c>
      <c r="BL494" s="25" t="s">
        <v>232</v>
      </c>
      <c r="BM494" s="25" t="s">
        <v>1793</v>
      </c>
    </row>
    <row r="495" s="1" customFormat="1">
      <c r="B495" s="47"/>
      <c r="C495" s="75"/>
      <c r="D495" s="246" t="s">
        <v>225</v>
      </c>
      <c r="E495" s="75"/>
      <c r="F495" s="247" t="s">
        <v>1794</v>
      </c>
      <c r="G495" s="75"/>
      <c r="H495" s="75"/>
      <c r="I495" s="204"/>
      <c r="J495" s="75"/>
      <c r="K495" s="75"/>
      <c r="L495" s="73"/>
      <c r="M495" s="248"/>
      <c r="N495" s="48"/>
      <c r="O495" s="48"/>
      <c r="P495" s="48"/>
      <c r="Q495" s="48"/>
      <c r="R495" s="48"/>
      <c r="S495" s="48"/>
      <c r="T495" s="96"/>
      <c r="AT495" s="25" t="s">
        <v>225</v>
      </c>
      <c r="AU495" s="25" t="s">
        <v>82</v>
      </c>
    </row>
    <row r="496" s="1" customFormat="1" ht="16.5" customHeight="1">
      <c r="B496" s="47"/>
      <c r="C496" s="234" t="s">
        <v>1795</v>
      </c>
      <c r="D496" s="234" t="s">
        <v>218</v>
      </c>
      <c r="E496" s="235" t="s">
        <v>1796</v>
      </c>
      <c r="F496" s="236" t="s">
        <v>1797</v>
      </c>
      <c r="G496" s="237" t="s">
        <v>298</v>
      </c>
      <c r="H496" s="238">
        <v>18</v>
      </c>
      <c r="I496" s="239"/>
      <c r="J496" s="240">
        <f>ROUND(I496*H496,2)</f>
        <v>0</v>
      </c>
      <c r="K496" s="236" t="s">
        <v>222</v>
      </c>
      <c r="L496" s="73"/>
      <c r="M496" s="241" t="s">
        <v>21</v>
      </c>
      <c r="N496" s="242" t="s">
        <v>43</v>
      </c>
      <c r="O496" s="48"/>
      <c r="P496" s="243">
        <f>O496*H496</f>
        <v>0</v>
      </c>
      <c r="Q496" s="243">
        <v>0.01082</v>
      </c>
      <c r="R496" s="243">
        <f>Q496*H496</f>
        <v>0.19475999999999999</v>
      </c>
      <c r="S496" s="243">
        <v>0</v>
      </c>
      <c r="T496" s="244">
        <f>S496*H496</f>
        <v>0</v>
      </c>
      <c r="AR496" s="25" t="s">
        <v>232</v>
      </c>
      <c r="AT496" s="25" t="s">
        <v>218</v>
      </c>
      <c r="AU496" s="25" t="s">
        <v>82</v>
      </c>
      <c r="AY496" s="25" t="s">
        <v>215</v>
      </c>
      <c r="BE496" s="245">
        <f>IF(N496="základní",J496,0)</f>
        <v>0</v>
      </c>
      <c r="BF496" s="245">
        <f>IF(N496="snížená",J496,0)</f>
        <v>0</v>
      </c>
      <c r="BG496" s="245">
        <f>IF(N496="zákl. přenesená",J496,0)</f>
        <v>0</v>
      </c>
      <c r="BH496" s="245">
        <f>IF(N496="sníž. přenesená",J496,0)</f>
        <v>0</v>
      </c>
      <c r="BI496" s="245">
        <f>IF(N496="nulová",J496,0)</f>
        <v>0</v>
      </c>
      <c r="BJ496" s="25" t="s">
        <v>80</v>
      </c>
      <c r="BK496" s="245">
        <f>ROUND(I496*H496,2)</f>
        <v>0</v>
      </c>
      <c r="BL496" s="25" t="s">
        <v>232</v>
      </c>
      <c r="BM496" s="25" t="s">
        <v>1798</v>
      </c>
    </row>
    <row r="497" s="1" customFormat="1">
      <c r="B497" s="47"/>
      <c r="C497" s="75"/>
      <c r="D497" s="246" t="s">
        <v>225</v>
      </c>
      <c r="E497" s="75"/>
      <c r="F497" s="247" t="s">
        <v>1406</v>
      </c>
      <c r="G497" s="75"/>
      <c r="H497" s="75"/>
      <c r="I497" s="204"/>
      <c r="J497" s="75"/>
      <c r="K497" s="75"/>
      <c r="L497" s="73"/>
      <c r="M497" s="248"/>
      <c r="N497" s="48"/>
      <c r="O497" s="48"/>
      <c r="P497" s="48"/>
      <c r="Q497" s="48"/>
      <c r="R497" s="48"/>
      <c r="S497" s="48"/>
      <c r="T497" s="96"/>
      <c r="AT497" s="25" t="s">
        <v>225</v>
      </c>
      <c r="AU497" s="25" t="s">
        <v>82</v>
      </c>
    </row>
    <row r="498" s="11" customFormat="1" ht="29.88" customHeight="1">
      <c r="B498" s="218"/>
      <c r="C498" s="219"/>
      <c r="D498" s="220" t="s">
        <v>71</v>
      </c>
      <c r="E498" s="232" t="s">
        <v>251</v>
      </c>
      <c r="F498" s="232" t="s">
        <v>568</v>
      </c>
      <c r="G498" s="219"/>
      <c r="H498" s="219"/>
      <c r="I498" s="222"/>
      <c r="J498" s="233">
        <f>BK498</f>
        <v>0</v>
      </c>
      <c r="K498" s="219"/>
      <c r="L498" s="224"/>
      <c r="M498" s="225"/>
      <c r="N498" s="226"/>
      <c r="O498" s="226"/>
      <c r="P498" s="227">
        <f>SUM(P499:P622)</f>
        <v>0</v>
      </c>
      <c r="Q498" s="226"/>
      <c r="R498" s="227">
        <f>SUM(R499:R622)</f>
        <v>666.36586259999979</v>
      </c>
      <c r="S498" s="226"/>
      <c r="T498" s="228">
        <f>SUM(T499:T622)</f>
        <v>13.9308</v>
      </c>
      <c r="AR498" s="229" t="s">
        <v>80</v>
      </c>
      <c r="AT498" s="230" t="s">
        <v>71</v>
      </c>
      <c r="AU498" s="230" t="s">
        <v>80</v>
      </c>
      <c r="AY498" s="229" t="s">
        <v>215</v>
      </c>
      <c r="BK498" s="231">
        <f>SUM(BK499:BK622)</f>
        <v>0</v>
      </c>
    </row>
    <row r="499" s="1" customFormat="1" ht="16.5" customHeight="1">
      <c r="B499" s="47"/>
      <c r="C499" s="234" t="s">
        <v>1799</v>
      </c>
      <c r="D499" s="234" t="s">
        <v>218</v>
      </c>
      <c r="E499" s="235" t="s">
        <v>1800</v>
      </c>
      <c r="F499" s="236" t="s">
        <v>1801</v>
      </c>
      <c r="G499" s="237" t="s">
        <v>452</v>
      </c>
      <c r="H499" s="238">
        <v>32.399999999999999</v>
      </c>
      <c r="I499" s="239"/>
      <c r="J499" s="240">
        <f>ROUND(I499*H499,2)</f>
        <v>0</v>
      </c>
      <c r="K499" s="236" t="s">
        <v>222</v>
      </c>
      <c r="L499" s="73"/>
      <c r="M499" s="241" t="s">
        <v>21</v>
      </c>
      <c r="N499" s="242" t="s">
        <v>43</v>
      </c>
      <c r="O499" s="48"/>
      <c r="P499" s="243">
        <f>O499*H499</f>
        <v>0</v>
      </c>
      <c r="Q499" s="243">
        <v>0.00084000000000000003</v>
      </c>
      <c r="R499" s="243">
        <f>Q499*H499</f>
        <v>0.027216000000000001</v>
      </c>
      <c r="S499" s="243">
        <v>0</v>
      </c>
      <c r="T499" s="244">
        <f>S499*H499</f>
        <v>0</v>
      </c>
      <c r="AR499" s="25" t="s">
        <v>232</v>
      </c>
      <c r="AT499" s="25" t="s">
        <v>218</v>
      </c>
      <c r="AU499" s="25" t="s">
        <v>82</v>
      </c>
      <c r="AY499" s="25" t="s">
        <v>215</v>
      </c>
      <c r="BE499" s="245">
        <f>IF(N499="základní",J499,0)</f>
        <v>0</v>
      </c>
      <c r="BF499" s="245">
        <f>IF(N499="snížená",J499,0)</f>
        <v>0</v>
      </c>
      <c r="BG499" s="245">
        <f>IF(N499="zákl. přenesená",J499,0)</f>
        <v>0</v>
      </c>
      <c r="BH499" s="245">
        <f>IF(N499="sníž. přenesená",J499,0)</f>
        <v>0</v>
      </c>
      <c r="BI499" s="245">
        <f>IF(N499="nulová",J499,0)</f>
        <v>0</v>
      </c>
      <c r="BJ499" s="25" t="s">
        <v>80</v>
      </c>
      <c r="BK499" s="245">
        <f>ROUND(I499*H499,2)</f>
        <v>0</v>
      </c>
      <c r="BL499" s="25" t="s">
        <v>232</v>
      </c>
      <c r="BM499" s="25" t="s">
        <v>1802</v>
      </c>
    </row>
    <row r="500" s="1" customFormat="1">
      <c r="B500" s="47"/>
      <c r="C500" s="75"/>
      <c r="D500" s="246" t="s">
        <v>225</v>
      </c>
      <c r="E500" s="75"/>
      <c r="F500" s="247" t="s">
        <v>1803</v>
      </c>
      <c r="G500" s="75"/>
      <c r="H500" s="75"/>
      <c r="I500" s="204"/>
      <c r="J500" s="75"/>
      <c r="K500" s="75"/>
      <c r="L500" s="73"/>
      <c r="M500" s="248"/>
      <c r="N500" s="48"/>
      <c r="O500" s="48"/>
      <c r="P500" s="48"/>
      <c r="Q500" s="48"/>
      <c r="R500" s="48"/>
      <c r="S500" s="48"/>
      <c r="T500" s="96"/>
      <c r="AT500" s="25" t="s">
        <v>225</v>
      </c>
      <c r="AU500" s="25" t="s">
        <v>82</v>
      </c>
    </row>
    <row r="501" s="12" customFormat="1">
      <c r="B501" s="252"/>
      <c r="C501" s="253"/>
      <c r="D501" s="246" t="s">
        <v>422</v>
      </c>
      <c r="E501" s="254" t="s">
        <v>21</v>
      </c>
      <c r="F501" s="255" t="s">
        <v>1804</v>
      </c>
      <c r="G501" s="253"/>
      <c r="H501" s="256">
        <v>32.399999999999999</v>
      </c>
      <c r="I501" s="257"/>
      <c r="J501" s="253"/>
      <c r="K501" s="253"/>
      <c r="L501" s="258"/>
      <c r="M501" s="259"/>
      <c r="N501" s="260"/>
      <c r="O501" s="260"/>
      <c r="P501" s="260"/>
      <c r="Q501" s="260"/>
      <c r="R501" s="260"/>
      <c r="S501" s="260"/>
      <c r="T501" s="261"/>
      <c r="AT501" s="262" t="s">
        <v>422</v>
      </c>
      <c r="AU501" s="262" t="s">
        <v>82</v>
      </c>
      <c r="AV501" s="12" t="s">
        <v>82</v>
      </c>
      <c r="AW501" s="12" t="s">
        <v>35</v>
      </c>
      <c r="AX501" s="12" t="s">
        <v>80</v>
      </c>
      <c r="AY501" s="262" t="s">
        <v>215</v>
      </c>
    </row>
    <row r="502" s="1" customFormat="1" ht="16.5" customHeight="1">
      <c r="B502" s="47"/>
      <c r="C502" s="274" t="s">
        <v>1805</v>
      </c>
      <c r="D502" s="274" t="s">
        <v>470</v>
      </c>
      <c r="E502" s="275" t="s">
        <v>1806</v>
      </c>
      <c r="F502" s="276" t="s">
        <v>1807</v>
      </c>
      <c r="G502" s="277" t="s">
        <v>452</v>
      </c>
      <c r="H502" s="278">
        <v>20.399999999999999</v>
      </c>
      <c r="I502" s="279"/>
      <c r="J502" s="280">
        <f>ROUND(I502*H502,2)</f>
        <v>0</v>
      </c>
      <c r="K502" s="276" t="s">
        <v>21</v>
      </c>
      <c r="L502" s="281"/>
      <c r="M502" s="282" t="s">
        <v>21</v>
      </c>
      <c r="N502" s="283" t="s">
        <v>43</v>
      </c>
      <c r="O502" s="48"/>
      <c r="P502" s="243">
        <f>O502*H502</f>
        <v>0</v>
      </c>
      <c r="Q502" s="243">
        <v>0.070999999999999994</v>
      </c>
      <c r="R502" s="243">
        <f>Q502*H502</f>
        <v>1.4483999999999997</v>
      </c>
      <c r="S502" s="243">
        <v>0</v>
      </c>
      <c r="T502" s="244">
        <f>S502*H502</f>
        <v>0</v>
      </c>
      <c r="AR502" s="25" t="s">
        <v>405</v>
      </c>
      <c r="AT502" s="25" t="s">
        <v>470</v>
      </c>
      <c r="AU502" s="25" t="s">
        <v>82</v>
      </c>
      <c r="AY502" s="25" t="s">
        <v>215</v>
      </c>
      <c r="BE502" s="245">
        <f>IF(N502="základní",J502,0)</f>
        <v>0</v>
      </c>
      <c r="BF502" s="245">
        <f>IF(N502="snížená",J502,0)</f>
        <v>0</v>
      </c>
      <c r="BG502" s="245">
        <f>IF(N502="zákl. přenesená",J502,0)</f>
        <v>0</v>
      </c>
      <c r="BH502" s="245">
        <f>IF(N502="sníž. přenesená",J502,0)</f>
        <v>0</v>
      </c>
      <c r="BI502" s="245">
        <f>IF(N502="nulová",J502,0)</f>
        <v>0</v>
      </c>
      <c r="BJ502" s="25" t="s">
        <v>80</v>
      </c>
      <c r="BK502" s="245">
        <f>ROUND(I502*H502,2)</f>
        <v>0</v>
      </c>
      <c r="BL502" s="25" t="s">
        <v>232</v>
      </c>
      <c r="BM502" s="25" t="s">
        <v>1808</v>
      </c>
    </row>
    <row r="503" s="1" customFormat="1">
      <c r="B503" s="47"/>
      <c r="C503" s="75"/>
      <c r="D503" s="246" t="s">
        <v>225</v>
      </c>
      <c r="E503" s="75"/>
      <c r="F503" s="247" t="s">
        <v>1809</v>
      </c>
      <c r="G503" s="75"/>
      <c r="H503" s="75"/>
      <c r="I503" s="204"/>
      <c r="J503" s="75"/>
      <c r="K503" s="75"/>
      <c r="L503" s="73"/>
      <c r="M503" s="248"/>
      <c r="N503" s="48"/>
      <c r="O503" s="48"/>
      <c r="P503" s="48"/>
      <c r="Q503" s="48"/>
      <c r="R503" s="48"/>
      <c r="S503" s="48"/>
      <c r="T503" s="96"/>
      <c r="AT503" s="25" t="s">
        <v>225</v>
      </c>
      <c r="AU503" s="25" t="s">
        <v>82</v>
      </c>
    </row>
    <row r="504" s="12" customFormat="1">
      <c r="B504" s="252"/>
      <c r="C504" s="253"/>
      <c r="D504" s="246" t="s">
        <v>422</v>
      </c>
      <c r="E504" s="254" t="s">
        <v>21</v>
      </c>
      <c r="F504" s="255" t="s">
        <v>1810</v>
      </c>
      <c r="G504" s="253"/>
      <c r="H504" s="256">
        <v>3</v>
      </c>
      <c r="I504" s="257"/>
      <c r="J504" s="253"/>
      <c r="K504" s="253"/>
      <c r="L504" s="258"/>
      <c r="M504" s="259"/>
      <c r="N504" s="260"/>
      <c r="O504" s="260"/>
      <c r="P504" s="260"/>
      <c r="Q504" s="260"/>
      <c r="R504" s="260"/>
      <c r="S504" s="260"/>
      <c r="T504" s="261"/>
      <c r="AT504" s="262" t="s">
        <v>422</v>
      </c>
      <c r="AU504" s="262" t="s">
        <v>82</v>
      </c>
      <c r="AV504" s="12" t="s">
        <v>82</v>
      </c>
      <c r="AW504" s="12" t="s">
        <v>35</v>
      </c>
      <c r="AX504" s="12" t="s">
        <v>72</v>
      </c>
      <c r="AY504" s="262" t="s">
        <v>215</v>
      </c>
    </row>
    <row r="505" s="12" customFormat="1">
      <c r="B505" s="252"/>
      <c r="C505" s="253"/>
      <c r="D505" s="246" t="s">
        <v>422</v>
      </c>
      <c r="E505" s="254" t="s">
        <v>21</v>
      </c>
      <c r="F505" s="255" t="s">
        <v>1811</v>
      </c>
      <c r="G505" s="253"/>
      <c r="H505" s="256">
        <v>6.7999999999999998</v>
      </c>
      <c r="I505" s="257"/>
      <c r="J505" s="253"/>
      <c r="K505" s="253"/>
      <c r="L505" s="258"/>
      <c r="M505" s="259"/>
      <c r="N505" s="260"/>
      <c r="O505" s="260"/>
      <c r="P505" s="260"/>
      <c r="Q505" s="260"/>
      <c r="R505" s="260"/>
      <c r="S505" s="260"/>
      <c r="T505" s="261"/>
      <c r="AT505" s="262" t="s">
        <v>422</v>
      </c>
      <c r="AU505" s="262" t="s">
        <v>82</v>
      </c>
      <c r="AV505" s="12" t="s">
        <v>82</v>
      </c>
      <c r="AW505" s="12" t="s">
        <v>35</v>
      </c>
      <c r="AX505" s="12" t="s">
        <v>72</v>
      </c>
      <c r="AY505" s="262" t="s">
        <v>215</v>
      </c>
    </row>
    <row r="506" s="12" customFormat="1">
      <c r="B506" s="252"/>
      <c r="C506" s="253"/>
      <c r="D506" s="246" t="s">
        <v>422</v>
      </c>
      <c r="E506" s="254" t="s">
        <v>21</v>
      </c>
      <c r="F506" s="255" t="s">
        <v>1812</v>
      </c>
      <c r="G506" s="253"/>
      <c r="H506" s="256">
        <v>10.6</v>
      </c>
      <c r="I506" s="257"/>
      <c r="J506" s="253"/>
      <c r="K506" s="253"/>
      <c r="L506" s="258"/>
      <c r="M506" s="259"/>
      <c r="N506" s="260"/>
      <c r="O506" s="260"/>
      <c r="P506" s="260"/>
      <c r="Q506" s="260"/>
      <c r="R506" s="260"/>
      <c r="S506" s="260"/>
      <c r="T506" s="261"/>
      <c r="AT506" s="262" t="s">
        <v>422</v>
      </c>
      <c r="AU506" s="262" t="s">
        <v>82</v>
      </c>
      <c r="AV506" s="12" t="s">
        <v>82</v>
      </c>
      <c r="AW506" s="12" t="s">
        <v>35</v>
      </c>
      <c r="AX506" s="12" t="s">
        <v>72</v>
      </c>
      <c r="AY506" s="262" t="s">
        <v>215</v>
      </c>
    </row>
    <row r="507" s="13" customFormat="1">
      <c r="B507" s="263"/>
      <c r="C507" s="264"/>
      <c r="D507" s="246" t="s">
        <v>422</v>
      </c>
      <c r="E507" s="265" t="s">
        <v>21</v>
      </c>
      <c r="F507" s="266" t="s">
        <v>439</v>
      </c>
      <c r="G507" s="264"/>
      <c r="H507" s="267">
        <v>20.399999999999999</v>
      </c>
      <c r="I507" s="268"/>
      <c r="J507" s="264"/>
      <c r="K507" s="264"/>
      <c r="L507" s="269"/>
      <c r="M507" s="270"/>
      <c r="N507" s="271"/>
      <c r="O507" s="271"/>
      <c r="P507" s="271"/>
      <c r="Q507" s="271"/>
      <c r="R507" s="271"/>
      <c r="S507" s="271"/>
      <c r="T507" s="272"/>
      <c r="AT507" s="273" t="s">
        <v>422</v>
      </c>
      <c r="AU507" s="273" t="s">
        <v>82</v>
      </c>
      <c r="AV507" s="13" t="s">
        <v>232</v>
      </c>
      <c r="AW507" s="13" t="s">
        <v>35</v>
      </c>
      <c r="AX507" s="13" t="s">
        <v>80</v>
      </c>
      <c r="AY507" s="273" t="s">
        <v>215</v>
      </c>
    </row>
    <row r="508" s="1" customFormat="1" ht="16.5" customHeight="1">
      <c r="B508" s="47"/>
      <c r="C508" s="274" t="s">
        <v>1813</v>
      </c>
      <c r="D508" s="274" t="s">
        <v>470</v>
      </c>
      <c r="E508" s="275" t="s">
        <v>1814</v>
      </c>
      <c r="F508" s="276" t="s">
        <v>1815</v>
      </c>
      <c r="G508" s="277" t="s">
        <v>452</v>
      </c>
      <c r="H508" s="278">
        <v>12</v>
      </c>
      <c r="I508" s="279"/>
      <c r="J508" s="280">
        <f>ROUND(I508*H508,2)</f>
        <v>0</v>
      </c>
      <c r="K508" s="276" t="s">
        <v>21</v>
      </c>
      <c r="L508" s="281"/>
      <c r="M508" s="282" t="s">
        <v>21</v>
      </c>
      <c r="N508" s="283" t="s">
        <v>43</v>
      </c>
      <c r="O508" s="48"/>
      <c r="P508" s="243">
        <f>O508*H508</f>
        <v>0</v>
      </c>
      <c r="Q508" s="243">
        <v>0.070999999999999994</v>
      </c>
      <c r="R508" s="243">
        <f>Q508*H508</f>
        <v>0.85199999999999987</v>
      </c>
      <c r="S508" s="243">
        <v>0</v>
      </c>
      <c r="T508" s="244">
        <f>S508*H508</f>
        <v>0</v>
      </c>
      <c r="AR508" s="25" t="s">
        <v>405</v>
      </c>
      <c r="AT508" s="25" t="s">
        <v>470</v>
      </c>
      <c r="AU508" s="25" t="s">
        <v>82</v>
      </c>
      <c r="AY508" s="25" t="s">
        <v>215</v>
      </c>
      <c r="BE508" s="245">
        <f>IF(N508="základní",J508,0)</f>
        <v>0</v>
      </c>
      <c r="BF508" s="245">
        <f>IF(N508="snížená",J508,0)</f>
        <v>0</v>
      </c>
      <c r="BG508" s="245">
        <f>IF(N508="zákl. přenesená",J508,0)</f>
        <v>0</v>
      </c>
      <c r="BH508" s="245">
        <f>IF(N508="sníž. přenesená",J508,0)</f>
        <v>0</v>
      </c>
      <c r="BI508" s="245">
        <f>IF(N508="nulová",J508,0)</f>
        <v>0</v>
      </c>
      <c r="BJ508" s="25" t="s">
        <v>80</v>
      </c>
      <c r="BK508" s="245">
        <f>ROUND(I508*H508,2)</f>
        <v>0</v>
      </c>
      <c r="BL508" s="25" t="s">
        <v>232</v>
      </c>
      <c r="BM508" s="25" t="s">
        <v>1816</v>
      </c>
    </row>
    <row r="509" s="1" customFormat="1">
      <c r="B509" s="47"/>
      <c r="C509" s="75"/>
      <c r="D509" s="246" t="s">
        <v>225</v>
      </c>
      <c r="E509" s="75"/>
      <c r="F509" s="247" t="s">
        <v>1817</v>
      </c>
      <c r="G509" s="75"/>
      <c r="H509" s="75"/>
      <c r="I509" s="204"/>
      <c r="J509" s="75"/>
      <c r="K509" s="75"/>
      <c r="L509" s="73"/>
      <c r="M509" s="248"/>
      <c r="N509" s="48"/>
      <c r="O509" s="48"/>
      <c r="P509" s="48"/>
      <c r="Q509" s="48"/>
      <c r="R509" s="48"/>
      <c r="S509" s="48"/>
      <c r="T509" s="96"/>
      <c r="AT509" s="25" t="s">
        <v>225</v>
      </c>
      <c r="AU509" s="25" t="s">
        <v>82</v>
      </c>
    </row>
    <row r="510" s="12" customFormat="1">
      <c r="B510" s="252"/>
      <c r="C510" s="253"/>
      <c r="D510" s="246" t="s">
        <v>422</v>
      </c>
      <c r="E510" s="254" t="s">
        <v>21</v>
      </c>
      <c r="F510" s="255" t="s">
        <v>1818</v>
      </c>
      <c r="G510" s="253"/>
      <c r="H510" s="256">
        <v>4</v>
      </c>
      <c r="I510" s="257"/>
      <c r="J510" s="253"/>
      <c r="K510" s="253"/>
      <c r="L510" s="258"/>
      <c r="M510" s="259"/>
      <c r="N510" s="260"/>
      <c r="O510" s="260"/>
      <c r="P510" s="260"/>
      <c r="Q510" s="260"/>
      <c r="R510" s="260"/>
      <c r="S510" s="260"/>
      <c r="T510" s="261"/>
      <c r="AT510" s="262" t="s">
        <v>422</v>
      </c>
      <c r="AU510" s="262" t="s">
        <v>82</v>
      </c>
      <c r="AV510" s="12" t="s">
        <v>82</v>
      </c>
      <c r="AW510" s="12" t="s">
        <v>35</v>
      </c>
      <c r="AX510" s="12" t="s">
        <v>72</v>
      </c>
      <c r="AY510" s="262" t="s">
        <v>215</v>
      </c>
    </row>
    <row r="511" s="12" customFormat="1">
      <c r="B511" s="252"/>
      <c r="C511" s="253"/>
      <c r="D511" s="246" t="s">
        <v>422</v>
      </c>
      <c r="E511" s="254" t="s">
        <v>21</v>
      </c>
      <c r="F511" s="255" t="s">
        <v>1819</v>
      </c>
      <c r="G511" s="253"/>
      <c r="H511" s="256">
        <v>5</v>
      </c>
      <c r="I511" s="257"/>
      <c r="J511" s="253"/>
      <c r="K511" s="253"/>
      <c r="L511" s="258"/>
      <c r="M511" s="259"/>
      <c r="N511" s="260"/>
      <c r="O511" s="260"/>
      <c r="P511" s="260"/>
      <c r="Q511" s="260"/>
      <c r="R511" s="260"/>
      <c r="S511" s="260"/>
      <c r="T511" s="261"/>
      <c r="AT511" s="262" t="s">
        <v>422</v>
      </c>
      <c r="AU511" s="262" t="s">
        <v>82</v>
      </c>
      <c r="AV511" s="12" t="s">
        <v>82</v>
      </c>
      <c r="AW511" s="12" t="s">
        <v>35</v>
      </c>
      <c r="AX511" s="12" t="s">
        <v>72</v>
      </c>
      <c r="AY511" s="262" t="s">
        <v>215</v>
      </c>
    </row>
    <row r="512" s="12" customFormat="1">
      <c r="B512" s="252"/>
      <c r="C512" s="253"/>
      <c r="D512" s="246" t="s">
        <v>422</v>
      </c>
      <c r="E512" s="254" t="s">
        <v>21</v>
      </c>
      <c r="F512" s="255" t="s">
        <v>1820</v>
      </c>
      <c r="G512" s="253"/>
      <c r="H512" s="256">
        <v>3</v>
      </c>
      <c r="I512" s="257"/>
      <c r="J512" s="253"/>
      <c r="K512" s="253"/>
      <c r="L512" s="258"/>
      <c r="M512" s="259"/>
      <c r="N512" s="260"/>
      <c r="O512" s="260"/>
      <c r="P512" s="260"/>
      <c r="Q512" s="260"/>
      <c r="R512" s="260"/>
      <c r="S512" s="260"/>
      <c r="T512" s="261"/>
      <c r="AT512" s="262" t="s">
        <v>422</v>
      </c>
      <c r="AU512" s="262" t="s">
        <v>82</v>
      </c>
      <c r="AV512" s="12" t="s">
        <v>82</v>
      </c>
      <c r="AW512" s="12" t="s">
        <v>35</v>
      </c>
      <c r="AX512" s="12" t="s">
        <v>72</v>
      </c>
      <c r="AY512" s="262" t="s">
        <v>215</v>
      </c>
    </row>
    <row r="513" s="13" customFormat="1">
      <c r="B513" s="263"/>
      <c r="C513" s="264"/>
      <c r="D513" s="246" t="s">
        <v>422</v>
      </c>
      <c r="E513" s="265" t="s">
        <v>21</v>
      </c>
      <c r="F513" s="266" t="s">
        <v>439</v>
      </c>
      <c r="G513" s="264"/>
      <c r="H513" s="267">
        <v>12</v>
      </c>
      <c r="I513" s="268"/>
      <c r="J513" s="264"/>
      <c r="K513" s="264"/>
      <c r="L513" s="269"/>
      <c r="M513" s="270"/>
      <c r="N513" s="271"/>
      <c r="O513" s="271"/>
      <c r="P513" s="271"/>
      <c r="Q513" s="271"/>
      <c r="R513" s="271"/>
      <c r="S513" s="271"/>
      <c r="T513" s="272"/>
      <c r="AT513" s="273" t="s">
        <v>422</v>
      </c>
      <c r="AU513" s="273" t="s">
        <v>82</v>
      </c>
      <c r="AV513" s="13" t="s">
        <v>232</v>
      </c>
      <c r="AW513" s="13" t="s">
        <v>35</v>
      </c>
      <c r="AX513" s="13" t="s">
        <v>80</v>
      </c>
      <c r="AY513" s="273" t="s">
        <v>215</v>
      </c>
    </row>
    <row r="514" s="1" customFormat="1" ht="16.5" customHeight="1">
      <c r="B514" s="47"/>
      <c r="C514" s="234" t="s">
        <v>1821</v>
      </c>
      <c r="D514" s="234" t="s">
        <v>218</v>
      </c>
      <c r="E514" s="235" t="s">
        <v>1822</v>
      </c>
      <c r="F514" s="236" t="s">
        <v>1823</v>
      </c>
      <c r="G514" s="237" t="s">
        <v>298</v>
      </c>
      <c r="H514" s="238">
        <v>4</v>
      </c>
      <c r="I514" s="239"/>
      <c r="J514" s="240">
        <f>ROUND(I514*H514,2)</f>
        <v>0</v>
      </c>
      <c r="K514" s="236" t="s">
        <v>21</v>
      </c>
      <c r="L514" s="73"/>
      <c r="M514" s="241" t="s">
        <v>21</v>
      </c>
      <c r="N514" s="242" t="s">
        <v>43</v>
      </c>
      <c r="O514" s="48"/>
      <c r="P514" s="243">
        <f>O514*H514</f>
        <v>0</v>
      </c>
      <c r="Q514" s="243">
        <v>0.040079999999999998</v>
      </c>
      <c r="R514" s="243">
        <f>Q514*H514</f>
        <v>0.16031999999999999</v>
      </c>
      <c r="S514" s="243">
        <v>0</v>
      </c>
      <c r="T514" s="244">
        <f>S514*H514</f>
        <v>0</v>
      </c>
      <c r="AR514" s="25" t="s">
        <v>232</v>
      </c>
      <c r="AT514" s="25" t="s">
        <v>218</v>
      </c>
      <c r="AU514" s="25" t="s">
        <v>82</v>
      </c>
      <c r="AY514" s="25" t="s">
        <v>215</v>
      </c>
      <c r="BE514" s="245">
        <f>IF(N514="základní",J514,0)</f>
        <v>0</v>
      </c>
      <c r="BF514" s="245">
        <f>IF(N514="snížená",J514,0)</f>
        <v>0</v>
      </c>
      <c r="BG514" s="245">
        <f>IF(N514="zákl. přenesená",J514,0)</f>
        <v>0</v>
      </c>
      <c r="BH514" s="245">
        <f>IF(N514="sníž. přenesená",J514,0)</f>
        <v>0</v>
      </c>
      <c r="BI514" s="245">
        <f>IF(N514="nulová",J514,0)</f>
        <v>0</v>
      </c>
      <c r="BJ514" s="25" t="s">
        <v>80</v>
      </c>
      <c r="BK514" s="245">
        <f>ROUND(I514*H514,2)</f>
        <v>0</v>
      </c>
      <c r="BL514" s="25" t="s">
        <v>232</v>
      </c>
      <c r="BM514" s="25" t="s">
        <v>1824</v>
      </c>
    </row>
    <row r="515" s="1" customFormat="1">
      <c r="B515" s="47"/>
      <c r="C515" s="75"/>
      <c r="D515" s="246" t="s">
        <v>225</v>
      </c>
      <c r="E515" s="75"/>
      <c r="F515" s="247" t="s">
        <v>1825</v>
      </c>
      <c r="G515" s="75"/>
      <c r="H515" s="75"/>
      <c r="I515" s="204"/>
      <c r="J515" s="75"/>
      <c r="K515" s="75"/>
      <c r="L515" s="73"/>
      <c r="M515" s="248"/>
      <c r="N515" s="48"/>
      <c r="O515" s="48"/>
      <c r="P515" s="48"/>
      <c r="Q515" s="48"/>
      <c r="R515" s="48"/>
      <c r="S515" s="48"/>
      <c r="T515" s="96"/>
      <c r="AT515" s="25" t="s">
        <v>225</v>
      </c>
      <c r="AU515" s="25" t="s">
        <v>82</v>
      </c>
    </row>
    <row r="516" s="1" customFormat="1" ht="16.5" customHeight="1">
      <c r="B516" s="47"/>
      <c r="C516" s="274" t="s">
        <v>1826</v>
      </c>
      <c r="D516" s="274" t="s">
        <v>470</v>
      </c>
      <c r="E516" s="275" t="s">
        <v>1827</v>
      </c>
      <c r="F516" s="276" t="s">
        <v>1828</v>
      </c>
      <c r="G516" s="277" t="s">
        <v>452</v>
      </c>
      <c r="H516" s="278">
        <v>22</v>
      </c>
      <c r="I516" s="279"/>
      <c r="J516" s="280">
        <f>ROUND(I516*H516,2)</f>
        <v>0</v>
      </c>
      <c r="K516" s="276" t="s">
        <v>21</v>
      </c>
      <c r="L516" s="281"/>
      <c r="M516" s="282" t="s">
        <v>21</v>
      </c>
      <c r="N516" s="283" t="s">
        <v>43</v>
      </c>
      <c r="O516" s="48"/>
      <c r="P516" s="243">
        <f>O516*H516</f>
        <v>0</v>
      </c>
      <c r="Q516" s="243">
        <v>0.0013400000000000001</v>
      </c>
      <c r="R516" s="243">
        <f>Q516*H516</f>
        <v>0.029479999999999999</v>
      </c>
      <c r="S516" s="243">
        <v>0</v>
      </c>
      <c r="T516" s="244">
        <f>S516*H516</f>
        <v>0</v>
      </c>
      <c r="AR516" s="25" t="s">
        <v>405</v>
      </c>
      <c r="AT516" s="25" t="s">
        <v>470</v>
      </c>
      <c r="AU516" s="25" t="s">
        <v>82</v>
      </c>
      <c r="AY516" s="25" t="s">
        <v>215</v>
      </c>
      <c r="BE516" s="245">
        <f>IF(N516="základní",J516,0)</f>
        <v>0</v>
      </c>
      <c r="BF516" s="245">
        <f>IF(N516="snížená",J516,0)</f>
        <v>0</v>
      </c>
      <c r="BG516" s="245">
        <f>IF(N516="zákl. přenesená",J516,0)</f>
        <v>0</v>
      </c>
      <c r="BH516" s="245">
        <f>IF(N516="sníž. přenesená",J516,0)</f>
        <v>0</v>
      </c>
      <c r="BI516" s="245">
        <f>IF(N516="nulová",J516,0)</f>
        <v>0</v>
      </c>
      <c r="BJ516" s="25" t="s">
        <v>80</v>
      </c>
      <c r="BK516" s="245">
        <f>ROUND(I516*H516,2)</f>
        <v>0</v>
      </c>
      <c r="BL516" s="25" t="s">
        <v>232</v>
      </c>
      <c r="BM516" s="25" t="s">
        <v>1829</v>
      </c>
    </row>
    <row r="517" s="1" customFormat="1">
      <c r="B517" s="47"/>
      <c r="C517" s="75"/>
      <c r="D517" s="246" t="s">
        <v>225</v>
      </c>
      <c r="E517" s="75"/>
      <c r="F517" s="247" t="s">
        <v>1825</v>
      </c>
      <c r="G517" s="75"/>
      <c r="H517" s="75"/>
      <c r="I517" s="204"/>
      <c r="J517" s="75"/>
      <c r="K517" s="75"/>
      <c r="L517" s="73"/>
      <c r="M517" s="248"/>
      <c r="N517" s="48"/>
      <c r="O517" s="48"/>
      <c r="P517" s="48"/>
      <c r="Q517" s="48"/>
      <c r="R517" s="48"/>
      <c r="S517" s="48"/>
      <c r="T517" s="96"/>
      <c r="AT517" s="25" t="s">
        <v>225</v>
      </c>
      <c r="AU517" s="25" t="s">
        <v>82</v>
      </c>
    </row>
    <row r="518" s="12" customFormat="1">
      <c r="B518" s="252"/>
      <c r="C518" s="253"/>
      <c r="D518" s="246" t="s">
        <v>422</v>
      </c>
      <c r="E518" s="254" t="s">
        <v>21</v>
      </c>
      <c r="F518" s="255" t="s">
        <v>1830</v>
      </c>
      <c r="G518" s="253"/>
      <c r="H518" s="256">
        <v>22</v>
      </c>
      <c r="I518" s="257"/>
      <c r="J518" s="253"/>
      <c r="K518" s="253"/>
      <c r="L518" s="258"/>
      <c r="M518" s="259"/>
      <c r="N518" s="260"/>
      <c r="O518" s="260"/>
      <c r="P518" s="260"/>
      <c r="Q518" s="260"/>
      <c r="R518" s="260"/>
      <c r="S518" s="260"/>
      <c r="T518" s="261"/>
      <c r="AT518" s="262" t="s">
        <v>422</v>
      </c>
      <c r="AU518" s="262" t="s">
        <v>82</v>
      </c>
      <c r="AV518" s="12" t="s">
        <v>82</v>
      </c>
      <c r="AW518" s="12" t="s">
        <v>35</v>
      </c>
      <c r="AX518" s="12" t="s">
        <v>80</v>
      </c>
      <c r="AY518" s="262" t="s">
        <v>215</v>
      </c>
    </row>
    <row r="519" s="1" customFormat="1" ht="16.5" customHeight="1">
      <c r="B519" s="47"/>
      <c r="C519" s="274" t="s">
        <v>1831</v>
      </c>
      <c r="D519" s="274" t="s">
        <v>470</v>
      </c>
      <c r="E519" s="275" t="s">
        <v>1832</v>
      </c>
      <c r="F519" s="276" t="s">
        <v>1833</v>
      </c>
      <c r="G519" s="277" t="s">
        <v>298</v>
      </c>
      <c r="H519" s="278">
        <v>1</v>
      </c>
      <c r="I519" s="279"/>
      <c r="J519" s="280">
        <f>ROUND(I519*H519,2)</f>
        <v>0</v>
      </c>
      <c r="K519" s="276" t="s">
        <v>21</v>
      </c>
      <c r="L519" s="281"/>
      <c r="M519" s="282" t="s">
        <v>21</v>
      </c>
      <c r="N519" s="283" t="s">
        <v>43</v>
      </c>
      <c r="O519" s="48"/>
      <c r="P519" s="243">
        <f>O519*H519</f>
        <v>0</v>
      </c>
      <c r="Q519" s="243">
        <v>0.00010000000000000001</v>
      </c>
      <c r="R519" s="243">
        <f>Q519*H519</f>
        <v>0.00010000000000000001</v>
      </c>
      <c r="S519" s="243">
        <v>0</v>
      </c>
      <c r="T519" s="244">
        <f>S519*H519</f>
        <v>0</v>
      </c>
      <c r="AR519" s="25" t="s">
        <v>405</v>
      </c>
      <c r="AT519" s="25" t="s">
        <v>470</v>
      </c>
      <c r="AU519" s="25" t="s">
        <v>82</v>
      </c>
      <c r="AY519" s="25" t="s">
        <v>215</v>
      </c>
      <c r="BE519" s="245">
        <f>IF(N519="základní",J519,0)</f>
        <v>0</v>
      </c>
      <c r="BF519" s="245">
        <f>IF(N519="snížená",J519,0)</f>
        <v>0</v>
      </c>
      <c r="BG519" s="245">
        <f>IF(N519="zákl. přenesená",J519,0)</f>
        <v>0</v>
      </c>
      <c r="BH519" s="245">
        <f>IF(N519="sníž. přenesená",J519,0)</f>
        <v>0</v>
      </c>
      <c r="BI519" s="245">
        <f>IF(N519="nulová",J519,0)</f>
        <v>0</v>
      </c>
      <c r="BJ519" s="25" t="s">
        <v>80</v>
      </c>
      <c r="BK519" s="245">
        <f>ROUND(I519*H519,2)</f>
        <v>0</v>
      </c>
      <c r="BL519" s="25" t="s">
        <v>232</v>
      </c>
      <c r="BM519" s="25" t="s">
        <v>1834</v>
      </c>
    </row>
    <row r="520" s="1" customFormat="1">
      <c r="B520" s="47"/>
      <c r="C520" s="75"/>
      <c r="D520" s="246" t="s">
        <v>225</v>
      </c>
      <c r="E520" s="75"/>
      <c r="F520" s="247" t="s">
        <v>1825</v>
      </c>
      <c r="G520" s="75"/>
      <c r="H520" s="75"/>
      <c r="I520" s="204"/>
      <c r="J520" s="75"/>
      <c r="K520" s="75"/>
      <c r="L520" s="73"/>
      <c r="M520" s="248"/>
      <c r="N520" s="48"/>
      <c r="O520" s="48"/>
      <c r="P520" s="48"/>
      <c r="Q520" s="48"/>
      <c r="R520" s="48"/>
      <c r="S520" s="48"/>
      <c r="T520" s="96"/>
      <c r="AT520" s="25" t="s">
        <v>225</v>
      </c>
      <c r="AU520" s="25" t="s">
        <v>82</v>
      </c>
    </row>
    <row r="521" s="1" customFormat="1" ht="16.5" customHeight="1">
      <c r="B521" s="47"/>
      <c r="C521" s="274" t="s">
        <v>1835</v>
      </c>
      <c r="D521" s="274" t="s">
        <v>470</v>
      </c>
      <c r="E521" s="275" t="s">
        <v>1836</v>
      </c>
      <c r="F521" s="276" t="s">
        <v>1837</v>
      </c>
      <c r="G521" s="277" t="s">
        <v>298</v>
      </c>
      <c r="H521" s="278">
        <v>4</v>
      </c>
      <c r="I521" s="279"/>
      <c r="J521" s="280">
        <f>ROUND(I521*H521,2)</f>
        <v>0</v>
      </c>
      <c r="K521" s="276" t="s">
        <v>21</v>
      </c>
      <c r="L521" s="281"/>
      <c r="M521" s="282" t="s">
        <v>21</v>
      </c>
      <c r="N521" s="283" t="s">
        <v>43</v>
      </c>
      <c r="O521" s="48"/>
      <c r="P521" s="243">
        <f>O521*H521</f>
        <v>0</v>
      </c>
      <c r="Q521" s="243">
        <v>0.0065300000000000002</v>
      </c>
      <c r="R521" s="243">
        <f>Q521*H521</f>
        <v>0.026120000000000001</v>
      </c>
      <c r="S521" s="243">
        <v>0</v>
      </c>
      <c r="T521" s="244">
        <f>S521*H521</f>
        <v>0</v>
      </c>
      <c r="AR521" s="25" t="s">
        <v>405</v>
      </c>
      <c r="AT521" s="25" t="s">
        <v>470</v>
      </c>
      <c r="AU521" s="25" t="s">
        <v>82</v>
      </c>
      <c r="AY521" s="25" t="s">
        <v>215</v>
      </c>
      <c r="BE521" s="245">
        <f>IF(N521="základní",J521,0)</f>
        <v>0</v>
      </c>
      <c r="BF521" s="245">
        <f>IF(N521="snížená",J521,0)</f>
        <v>0</v>
      </c>
      <c r="BG521" s="245">
        <f>IF(N521="zákl. přenesená",J521,0)</f>
        <v>0</v>
      </c>
      <c r="BH521" s="245">
        <f>IF(N521="sníž. přenesená",J521,0)</f>
        <v>0</v>
      </c>
      <c r="BI521" s="245">
        <f>IF(N521="nulová",J521,0)</f>
        <v>0</v>
      </c>
      <c r="BJ521" s="25" t="s">
        <v>80</v>
      </c>
      <c r="BK521" s="245">
        <f>ROUND(I521*H521,2)</f>
        <v>0</v>
      </c>
      <c r="BL521" s="25" t="s">
        <v>232</v>
      </c>
      <c r="BM521" s="25" t="s">
        <v>1838</v>
      </c>
    </row>
    <row r="522" s="1" customFormat="1">
      <c r="B522" s="47"/>
      <c r="C522" s="75"/>
      <c r="D522" s="246" t="s">
        <v>225</v>
      </c>
      <c r="E522" s="75"/>
      <c r="F522" s="247" t="s">
        <v>1825</v>
      </c>
      <c r="G522" s="75"/>
      <c r="H522" s="75"/>
      <c r="I522" s="204"/>
      <c r="J522" s="75"/>
      <c r="K522" s="75"/>
      <c r="L522" s="73"/>
      <c r="M522" s="248"/>
      <c r="N522" s="48"/>
      <c r="O522" s="48"/>
      <c r="P522" s="48"/>
      <c r="Q522" s="48"/>
      <c r="R522" s="48"/>
      <c r="S522" s="48"/>
      <c r="T522" s="96"/>
      <c r="AT522" s="25" t="s">
        <v>225</v>
      </c>
      <c r="AU522" s="25" t="s">
        <v>82</v>
      </c>
    </row>
    <row r="523" s="1" customFormat="1" ht="25.5" customHeight="1">
      <c r="B523" s="47"/>
      <c r="C523" s="234" t="s">
        <v>1839</v>
      </c>
      <c r="D523" s="234" t="s">
        <v>218</v>
      </c>
      <c r="E523" s="235" t="s">
        <v>1840</v>
      </c>
      <c r="F523" s="236" t="s">
        <v>1841</v>
      </c>
      <c r="G523" s="237" t="s">
        <v>452</v>
      </c>
      <c r="H523" s="238">
        <v>3192</v>
      </c>
      <c r="I523" s="239"/>
      <c r="J523" s="240">
        <f>ROUND(I523*H523,2)</f>
        <v>0</v>
      </c>
      <c r="K523" s="236" t="s">
        <v>222</v>
      </c>
      <c r="L523" s="73"/>
      <c r="M523" s="241" t="s">
        <v>21</v>
      </c>
      <c r="N523" s="242" t="s">
        <v>43</v>
      </c>
      <c r="O523" s="48"/>
      <c r="P523" s="243">
        <f>O523*H523</f>
        <v>0</v>
      </c>
      <c r="Q523" s="243">
        <v>0.071900000000000006</v>
      </c>
      <c r="R523" s="243">
        <f>Q523*H523</f>
        <v>229.50480000000002</v>
      </c>
      <c r="S523" s="243">
        <v>0</v>
      </c>
      <c r="T523" s="244">
        <f>S523*H523</f>
        <v>0</v>
      </c>
      <c r="AR523" s="25" t="s">
        <v>232</v>
      </c>
      <c r="AT523" s="25" t="s">
        <v>218</v>
      </c>
      <c r="AU523" s="25" t="s">
        <v>82</v>
      </c>
      <c r="AY523" s="25" t="s">
        <v>215</v>
      </c>
      <c r="BE523" s="245">
        <f>IF(N523="základní",J523,0)</f>
        <v>0</v>
      </c>
      <c r="BF523" s="245">
        <f>IF(N523="snížená",J523,0)</f>
        <v>0</v>
      </c>
      <c r="BG523" s="245">
        <f>IF(N523="zákl. přenesená",J523,0)</f>
        <v>0</v>
      </c>
      <c r="BH523" s="245">
        <f>IF(N523="sníž. přenesená",J523,0)</f>
        <v>0</v>
      </c>
      <c r="BI523" s="245">
        <f>IF(N523="nulová",J523,0)</f>
        <v>0</v>
      </c>
      <c r="BJ523" s="25" t="s">
        <v>80</v>
      </c>
      <c r="BK523" s="245">
        <f>ROUND(I523*H523,2)</f>
        <v>0</v>
      </c>
      <c r="BL523" s="25" t="s">
        <v>232</v>
      </c>
      <c r="BM523" s="25" t="s">
        <v>1842</v>
      </c>
    </row>
    <row r="524" s="1" customFormat="1">
      <c r="B524" s="47"/>
      <c r="C524" s="75"/>
      <c r="D524" s="246" t="s">
        <v>225</v>
      </c>
      <c r="E524" s="75"/>
      <c r="F524" s="247" t="s">
        <v>1843</v>
      </c>
      <c r="G524" s="75"/>
      <c r="H524" s="75"/>
      <c r="I524" s="204"/>
      <c r="J524" s="75"/>
      <c r="K524" s="75"/>
      <c r="L524" s="73"/>
      <c r="M524" s="248"/>
      <c r="N524" s="48"/>
      <c r="O524" s="48"/>
      <c r="P524" s="48"/>
      <c r="Q524" s="48"/>
      <c r="R524" s="48"/>
      <c r="S524" s="48"/>
      <c r="T524" s="96"/>
      <c r="AT524" s="25" t="s">
        <v>225</v>
      </c>
      <c r="AU524" s="25" t="s">
        <v>82</v>
      </c>
    </row>
    <row r="525" s="12" customFormat="1">
      <c r="B525" s="252"/>
      <c r="C525" s="253"/>
      <c r="D525" s="246" t="s">
        <v>422</v>
      </c>
      <c r="E525" s="254" t="s">
        <v>21</v>
      </c>
      <c r="F525" s="255" t="s">
        <v>1844</v>
      </c>
      <c r="G525" s="253"/>
      <c r="H525" s="256">
        <v>2605</v>
      </c>
      <c r="I525" s="257"/>
      <c r="J525" s="253"/>
      <c r="K525" s="253"/>
      <c r="L525" s="258"/>
      <c r="M525" s="259"/>
      <c r="N525" s="260"/>
      <c r="O525" s="260"/>
      <c r="P525" s="260"/>
      <c r="Q525" s="260"/>
      <c r="R525" s="260"/>
      <c r="S525" s="260"/>
      <c r="T525" s="261"/>
      <c r="AT525" s="262" t="s">
        <v>422</v>
      </c>
      <c r="AU525" s="262" t="s">
        <v>82</v>
      </c>
      <c r="AV525" s="12" t="s">
        <v>82</v>
      </c>
      <c r="AW525" s="12" t="s">
        <v>35</v>
      </c>
      <c r="AX525" s="12" t="s">
        <v>72</v>
      </c>
      <c r="AY525" s="262" t="s">
        <v>215</v>
      </c>
    </row>
    <row r="526" s="12" customFormat="1">
      <c r="B526" s="252"/>
      <c r="C526" s="253"/>
      <c r="D526" s="246" t="s">
        <v>422</v>
      </c>
      <c r="E526" s="254" t="s">
        <v>21</v>
      </c>
      <c r="F526" s="255" t="s">
        <v>1845</v>
      </c>
      <c r="G526" s="253"/>
      <c r="H526" s="256">
        <v>483</v>
      </c>
      <c r="I526" s="257"/>
      <c r="J526" s="253"/>
      <c r="K526" s="253"/>
      <c r="L526" s="258"/>
      <c r="M526" s="259"/>
      <c r="N526" s="260"/>
      <c r="O526" s="260"/>
      <c r="P526" s="260"/>
      <c r="Q526" s="260"/>
      <c r="R526" s="260"/>
      <c r="S526" s="260"/>
      <c r="T526" s="261"/>
      <c r="AT526" s="262" t="s">
        <v>422</v>
      </c>
      <c r="AU526" s="262" t="s">
        <v>82</v>
      </c>
      <c r="AV526" s="12" t="s">
        <v>82</v>
      </c>
      <c r="AW526" s="12" t="s">
        <v>35</v>
      </c>
      <c r="AX526" s="12" t="s">
        <v>72</v>
      </c>
      <c r="AY526" s="262" t="s">
        <v>215</v>
      </c>
    </row>
    <row r="527" s="12" customFormat="1">
      <c r="B527" s="252"/>
      <c r="C527" s="253"/>
      <c r="D527" s="246" t="s">
        <v>422</v>
      </c>
      <c r="E527" s="254" t="s">
        <v>21</v>
      </c>
      <c r="F527" s="255" t="s">
        <v>1846</v>
      </c>
      <c r="G527" s="253"/>
      <c r="H527" s="256">
        <v>104</v>
      </c>
      <c r="I527" s="257"/>
      <c r="J527" s="253"/>
      <c r="K527" s="253"/>
      <c r="L527" s="258"/>
      <c r="M527" s="259"/>
      <c r="N527" s="260"/>
      <c r="O527" s="260"/>
      <c r="P527" s="260"/>
      <c r="Q527" s="260"/>
      <c r="R527" s="260"/>
      <c r="S527" s="260"/>
      <c r="T527" s="261"/>
      <c r="AT527" s="262" t="s">
        <v>422</v>
      </c>
      <c r="AU527" s="262" t="s">
        <v>82</v>
      </c>
      <c r="AV527" s="12" t="s">
        <v>82</v>
      </c>
      <c r="AW527" s="12" t="s">
        <v>35</v>
      </c>
      <c r="AX527" s="12" t="s">
        <v>72</v>
      </c>
      <c r="AY527" s="262" t="s">
        <v>215</v>
      </c>
    </row>
    <row r="528" s="13" customFormat="1">
      <c r="B528" s="263"/>
      <c r="C528" s="264"/>
      <c r="D528" s="246" t="s">
        <v>422</v>
      </c>
      <c r="E528" s="265" t="s">
        <v>21</v>
      </c>
      <c r="F528" s="266" t="s">
        <v>439</v>
      </c>
      <c r="G528" s="264"/>
      <c r="H528" s="267">
        <v>3192</v>
      </c>
      <c r="I528" s="268"/>
      <c r="J528" s="264"/>
      <c r="K528" s="264"/>
      <c r="L528" s="269"/>
      <c r="M528" s="270"/>
      <c r="N528" s="271"/>
      <c r="O528" s="271"/>
      <c r="P528" s="271"/>
      <c r="Q528" s="271"/>
      <c r="R528" s="271"/>
      <c r="S528" s="271"/>
      <c r="T528" s="272"/>
      <c r="AT528" s="273" t="s">
        <v>422</v>
      </c>
      <c r="AU528" s="273" t="s">
        <v>82</v>
      </c>
      <c r="AV528" s="13" t="s">
        <v>232</v>
      </c>
      <c r="AW528" s="13" t="s">
        <v>35</v>
      </c>
      <c r="AX528" s="13" t="s">
        <v>80</v>
      </c>
      <c r="AY528" s="273" t="s">
        <v>215</v>
      </c>
    </row>
    <row r="529" s="1" customFormat="1" ht="25.5" customHeight="1">
      <c r="B529" s="47"/>
      <c r="C529" s="234" t="s">
        <v>1847</v>
      </c>
      <c r="D529" s="234" t="s">
        <v>218</v>
      </c>
      <c r="E529" s="235" t="s">
        <v>1848</v>
      </c>
      <c r="F529" s="236" t="s">
        <v>1849</v>
      </c>
      <c r="G529" s="237" t="s">
        <v>452</v>
      </c>
      <c r="H529" s="238">
        <v>1108</v>
      </c>
      <c r="I529" s="239"/>
      <c r="J529" s="240">
        <f>ROUND(I529*H529,2)</f>
        <v>0</v>
      </c>
      <c r="K529" s="236" t="s">
        <v>222</v>
      </c>
      <c r="L529" s="73"/>
      <c r="M529" s="241" t="s">
        <v>21</v>
      </c>
      <c r="N529" s="242" t="s">
        <v>43</v>
      </c>
      <c r="O529" s="48"/>
      <c r="P529" s="243">
        <f>O529*H529</f>
        <v>0</v>
      </c>
      <c r="Q529" s="243">
        <v>0.089779999999999999</v>
      </c>
      <c r="R529" s="243">
        <f>Q529*H529</f>
        <v>99.476240000000004</v>
      </c>
      <c r="S529" s="243">
        <v>0</v>
      </c>
      <c r="T529" s="244">
        <f>S529*H529</f>
        <v>0</v>
      </c>
      <c r="AR529" s="25" t="s">
        <v>232</v>
      </c>
      <c r="AT529" s="25" t="s">
        <v>218</v>
      </c>
      <c r="AU529" s="25" t="s">
        <v>82</v>
      </c>
      <c r="AY529" s="25" t="s">
        <v>215</v>
      </c>
      <c r="BE529" s="245">
        <f>IF(N529="základní",J529,0)</f>
        <v>0</v>
      </c>
      <c r="BF529" s="245">
        <f>IF(N529="snížená",J529,0)</f>
        <v>0</v>
      </c>
      <c r="BG529" s="245">
        <f>IF(N529="zákl. přenesená",J529,0)</f>
        <v>0</v>
      </c>
      <c r="BH529" s="245">
        <f>IF(N529="sníž. přenesená",J529,0)</f>
        <v>0</v>
      </c>
      <c r="BI529" s="245">
        <f>IF(N529="nulová",J529,0)</f>
        <v>0</v>
      </c>
      <c r="BJ529" s="25" t="s">
        <v>80</v>
      </c>
      <c r="BK529" s="245">
        <f>ROUND(I529*H529,2)</f>
        <v>0</v>
      </c>
      <c r="BL529" s="25" t="s">
        <v>232</v>
      </c>
      <c r="BM529" s="25" t="s">
        <v>1850</v>
      </c>
    </row>
    <row r="530" s="1" customFormat="1">
      <c r="B530" s="47"/>
      <c r="C530" s="75"/>
      <c r="D530" s="246" t="s">
        <v>225</v>
      </c>
      <c r="E530" s="75"/>
      <c r="F530" s="247" t="s">
        <v>1851</v>
      </c>
      <c r="G530" s="75"/>
      <c r="H530" s="75"/>
      <c r="I530" s="204"/>
      <c r="J530" s="75"/>
      <c r="K530" s="75"/>
      <c r="L530" s="73"/>
      <c r="M530" s="248"/>
      <c r="N530" s="48"/>
      <c r="O530" s="48"/>
      <c r="P530" s="48"/>
      <c r="Q530" s="48"/>
      <c r="R530" s="48"/>
      <c r="S530" s="48"/>
      <c r="T530" s="96"/>
      <c r="AT530" s="25" t="s">
        <v>225</v>
      </c>
      <c r="AU530" s="25" t="s">
        <v>82</v>
      </c>
    </row>
    <row r="531" s="12" customFormat="1">
      <c r="B531" s="252"/>
      <c r="C531" s="253"/>
      <c r="D531" s="246" t="s">
        <v>422</v>
      </c>
      <c r="E531" s="254" t="s">
        <v>21</v>
      </c>
      <c r="F531" s="255" t="s">
        <v>1852</v>
      </c>
      <c r="G531" s="253"/>
      <c r="H531" s="256">
        <v>521</v>
      </c>
      <c r="I531" s="257"/>
      <c r="J531" s="253"/>
      <c r="K531" s="253"/>
      <c r="L531" s="258"/>
      <c r="M531" s="259"/>
      <c r="N531" s="260"/>
      <c r="O531" s="260"/>
      <c r="P531" s="260"/>
      <c r="Q531" s="260"/>
      <c r="R531" s="260"/>
      <c r="S531" s="260"/>
      <c r="T531" s="261"/>
      <c r="AT531" s="262" t="s">
        <v>422</v>
      </c>
      <c r="AU531" s="262" t="s">
        <v>82</v>
      </c>
      <c r="AV531" s="12" t="s">
        <v>82</v>
      </c>
      <c r="AW531" s="12" t="s">
        <v>35</v>
      </c>
      <c r="AX531" s="12" t="s">
        <v>72</v>
      </c>
      <c r="AY531" s="262" t="s">
        <v>215</v>
      </c>
    </row>
    <row r="532" s="12" customFormat="1">
      <c r="B532" s="252"/>
      <c r="C532" s="253"/>
      <c r="D532" s="246" t="s">
        <v>422</v>
      </c>
      <c r="E532" s="254" t="s">
        <v>21</v>
      </c>
      <c r="F532" s="255" t="s">
        <v>1845</v>
      </c>
      <c r="G532" s="253"/>
      <c r="H532" s="256">
        <v>483</v>
      </c>
      <c r="I532" s="257"/>
      <c r="J532" s="253"/>
      <c r="K532" s="253"/>
      <c r="L532" s="258"/>
      <c r="M532" s="259"/>
      <c r="N532" s="260"/>
      <c r="O532" s="260"/>
      <c r="P532" s="260"/>
      <c r="Q532" s="260"/>
      <c r="R532" s="260"/>
      <c r="S532" s="260"/>
      <c r="T532" s="261"/>
      <c r="AT532" s="262" t="s">
        <v>422</v>
      </c>
      <c r="AU532" s="262" t="s">
        <v>82</v>
      </c>
      <c r="AV532" s="12" t="s">
        <v>82</v>
      </c>
      <c r="AW532" s="12" t="s">
        <v>35</v>
      </c>
      <c r="AX532" s="12" t="s">
        <v>72</v>
      </c>
      <c r="AY532" s="262" t="s">
        <v>215</v>
      </c>
    </row>
    <row r="533" s="12" customFormat="1">
      <c r="B533" s="252"/>
      <c r="C533" s="253"/>
      <c r="D533" s="246" t="s">
        <v>422</v>
      </c>
      <c r="E533" s="254" t="s">
        <v>21</v>
      </c>
      <c r="F533" s="255" t="s">
        <v>1846</v>
      </c>
      <c r="G533" s="253"/>
      <c r="H533" s="256">
        <v>104</v>
      </c>
      <c r="I533" s="257"/>
      <c r="J533" s="253"/>
      <c r="K533" s="253"/>
      <c r="L533" s="258"/>
      <c r="M533" s="259"/>
      <c r="N533" s="260"/>
      <c r="O533" s="260"/>
      <c r="P533" s="260"/>
      <c r="Q533" s="260"/>
      <c r="R533" s="260"/>
      <c r="S533" s="260"/>
      <c r="T533" s="261"/>
      <c r="AT533" s="262" t="s">
        <v>422</v>
      </c>
      <c r="AU533" s="262" t="s">
        <v>82</v>
      </c>
      <c r="AV533" s="12" t="s">
        <v>82</v>
      </c>
      <c r="AW533" s="12" t="s">
        <v>35</v>
      </c>
      <c r="AX533" s="12" t="s">
        <v>72</v>
      </c>
      <c r="AY533" s="262" t="s">
        <v>215</v>
      </c>
    </row>
    <row r="534" s="13" customFormat="1">
      <c r="B534" s="263"/>
      <c r="C534" s="264"/>
      <c r="D534" s="246" t="s">
        <v>422</v>
      </c>
      <c r="E534" s="265" t="s">
        <v>21</v>
      </c>
      <c r="F534" s="266" t="s">
        <v>439</v>
      </c>
      <c r="G534" s="264"/>
      <c r="H534" s="267">
        <v>1108</v>
      </c>
      <c r="I534" s="268"/>
      <c r="J534" s="264"/>
      <c r="K534" s="264"/>
      <c r="L534" s="269"/>
      <c r="M534" s="270"/>
      <c r="N534" s="271"/>
      <c r="O534" s="271"/>
      <c r="P534" s="271"/>
      <c r="Q534" s="271"/>
      <c r="R534" s="271"/>
      <c r="S534" s="271"/>
      <c r="T534" s="272"/>
      <c r="AT534" s="273" t="s">
        <v>422</v>
      </c>
      <c r="AU534" s="273" t="s">
        <v>82</v>
      </c>
      <c r="AV534" s="13" t="s">
        <v>232</v>
      </c>
      <c r="AW534" s="13" t="s">
        <v>35</v>
      </c>
      <c r="AX534" s="13" t="s">
        <v>80</v>
      </c>
      <c r="AY534" s="273" t="s">
        <v>215</v>
      </c>
    </row>
    <row r="535" s="1" customFormat="1" ht="16.5" customHeight="1">
      <c r="B535" s="47"/>
      <c r="C535" s="274" t="s">
        <v>1853</v>
      </c>
      <c r="D535" s="274" t="s">
        <v>470</v>
      </c>
      <c r="E535" s="275" t="s">
        <v>1854</v>
      </c>
      <c r="F535" s="276" t="s">
        <v>1855</v>
      </c>
      <c r="G535" s="277" t="s">
        <v>473</v>
      </c>
      <c r="H535" s="278">
        <v>47</v>
      </c>
      <c r="I535" s="279"/>
      <c r="J535" s="280">
        <f>ROUND(I535*H535,2)</f>
        <v>0</v>
      </c>
      <c r="K535" s="276" t="s">
        <v>21</v>
      </c>
      <c r="L535" s="281"/>
      <c r="M535" s="282" t="s">
        <v>21</v>
      </c>
      <c r="N535" s="283" t="s">
        <v>43</v>
      </c>
      <c r="O535" s="48"/>
      <c r="P535" s="243">
        <f>O535*H535</f>
        <v>0</v>
      </c>
      <c r="Q535" s="243">
        <v>1</v>
      </c>
      <c r="R535" s="243">
        <f>Q535*H535</f>
        <v>47</v>
      </c>
      <c r="S535" s="243">
        <v>0</v>
      </c>
      <c r="T535" s="244">
        <f>S535*H535</f>
        <v>0</v>
      </c>
      <c r="AR535" s="25" t="s">
        <v>405</v>
      </c>
      <c r="AT535" s="25" t="s">
        <v>470</v>
      </c>
      <c r="AU535" s="25" t="s">
        <v>82</v>
      </c>
      <c r="AY535" s="25" t="s">
        <v>215</v>
      </c>
      <c r="BE535" s="245">
        <f>IF(N535="základní",J535,0)</f>
        <v>0</v>
      </c>
      <c r="BF535" s="245">
        <f>IF(N535="snížená",J535,0)</f>
        <v>0</v>
      </c>
      <c r="BG535" s="245">
        <f>IF(N535="zákl. přenesená",J535,0)</f>
        <v>0</v>
      </c>
      <c r="BH535" s="245">
        <f>IF(N535="sníž. přenesená",J535,0)</f>
        <v>0</v>
      </c>
      <c r="BI535" s="245">
        <f>IF(N535="nulová",J535,0)</f>
        <v>0</v>
      </c>
      <c r="BJ535" s="25" t="s">
        <v>80</v>
      </c>
      <c r="BK535" s="245">
        <f>ROUND(I535*H535,2)</f>
        <v>0</v>
      </c>
      <c r="BL535" s="25" t="s">
        <v>232</v>
      </c>
      <c r="BM535" s="25" t="s">
        <v>1856</v>
      </c>
    </row>
    <row r="536" s="1" customFormat="1">
      <c r="B536" s="47"/>
      <c r="C536" s="75"/>
      <c r="D536" s="246" t="s">
        <v>225</v>
      </c>
      <c r="E536" s="75"/>
      <c r="F536" s="247" t="s">
        <v>1857</v>
      </c>
      <c r="G536" s="75"/>
      <c r="H536" s="75"/>
      <c r="I536" s="204"/>
      <c r="J536" s="75"/>
      <c r="K536" s="75"/>
      <c r="L536" s="73"/>
      <c r="M536" s="248"/>
      <c r="N536" s="48"/>
      <c r="O536" s="48"/>
      <c r="P536" s="48"/>
      <c r="Q536" s="48"/>
      <c r="R536" s="48"/>
      <c r="S536" s="48"/>
      <c r="T536" s="96"/>
      <c r="AT536" s="25" t="s">
        <v>225</v>
      </c>
      <c r="AU536" s="25" t="s">
        <v>82</v>
      </c>
    </row>
    <row r="537" s="12" customFormat="1">
      <c r="B537" s="252"/>
      <c r="C537" s="253"/>
      <c r="D537" s="246" t="s">
        <v>422</v>
      </c>
      <c r="E537" s="254" t="s">
        <v>21</v>
      </c>
      <c r="F537" s="255" t="s">
        <v>1858</v>
      </c>
      <c r="G537" s="253"/>
      <c r="H537" s="256">
        <v>47</v>
      </c>
      <c r="I537" s="257"/>
      <c r="J537" s="253"/>
      <c r="K537" s="253"/>
      <c r="L537" s="258"/>
      <c r="M537" s="259"/>
      <c r="N537" s="260"/>
      <c r="O537" s="260"/>
      <c r="P537" s="260"/>
      <c r="Q537" s="260"/>
      <c r="R537" s="260"/>
      <c r="S537" s="260"/>
      <c r="T537" s="261"/>
      <c r="AT537" s="262" t="s">
        <v>422</v>
      </c>
      <c r="AU537" s="262" t="s">
        <v>82</v>
      </c>
      <c r="AV537" s="12" t="s">
        <v>82</v>
      </c>
      <c r="AW537" s="12" t="s">
        <v>35</v>
      </c>
      <c r="AX537" s="12" t="s">
        <v>80</v>
      </c>
      <c r="AY537" s="262" t="s">
        <v>215</v>
      </c>
    </row>
    <row r="538" s="1" customFormat="1" ht="25.5" customHeight="1">
      <c r="B538" s="47"/>
      <c r="C538" s="234" t="s">
        <v>1859</v>
      </c>
      <c r="D538" s="234" t="s">
        <v>218</v>
      </c>
      <c r="E538" s="235" t="s">
        <v>1860</v>
      </c>
      <c r="F538" s="236" t="s">
        <v>1861</v>
      </c>
      <c r="G538" s="237" t="s">
        <v>452</v>
      </c>
      <c r="H538" s="238">
        <v>241</v>
      </c>
      <c r="I538" s="239"/>
      <c r="J538" s="240">
        <f>ROUND(I538*H538,2)</f>
        <v>0</v>
      </c>
      <c r="K538" s="236" t="s">
        <v>222</v>
      </c>
      <c r="L538" s="73"/>
      <c r="M538" s="241" t="s">
        <v>21</v>
      </c>
      <c r="N538" s="242" t="s">
        <v>43</v>
      </c>
      <c r="O538" s="48"/>
      <c r="P538" s="243">
        <f>O538*H538</f>
        <v>0</v>
      </c>
      <c r="Q538" s="243">
        <v>0.091990000000000002</v>
      </c>
      <c r="R538" s="243">
        <f>Q538*H538</f>
        <v>22.169589999999999</v>
      </c>
      <c r="S538" s="243">
        <v>0</v>
      </c>
      <c r="T538" s="244">
        <f>S538*H538</f>
        <v>0</v>
      </c>
      <c r="AR538" s="25" t="s">
        <v>232</v>
      </c>
      <c r="AT538" s="25" t="s">
        <v>218</v>
      </c>
      <c r="AU538" s="25" t="s">
        <v>82</v>
      </c>
      <c r="AY538" s="25" t="s">
        <v>215</v>
      </c>
      <c r="BE538" s="245">
        <f>IF(N538="základní",J538,0)</f>
        <v>0</v>
      </c>
      <c r="BF538" s="245">
        <f>IF(N538="snížená",J538,0)</f>
        <v>0</v>
      </c>
      <c r="BG538" s="245">
        <f>IF(N538="zákl. přenesená",J538,0)</f>
        <v>0</v>
      </c>
      <c r="BH538" s="245">
        <f>IF(N538="sníž. přenesená",J538,0)</f>
        <v>0</v>
      </c>
      <c r="BI538" s="245">
        <f>IF(N538="nulová",J538,0)</f>
        <v>0</v>
      </c>
      <c r="BJ538" s="25" t="s">
        <v>80</v>
      </c>
      <c r="BK538" s="245">
        <f>ROUND(I538*H538,2)</f>
        <v>0</v>
      </c>
      <c r="BL538" s="25" t="s">
        <v>232</v>
      </c>
      <c r="BM538" s="25" t="s">
        <v>1862</v>
      </c>
    </row>
    <row r="539" s="1" customFormat="1">
      <c r="B539" s="47"/>
      <c r="C539" s="75"/>
      <c r="D539" s="246" t="s">
        <v>225</v>
      </c>
      <c r="E539" s="75"/>
      <c r="F539" s="247" t="s">
        <v>1863</v>
      </c>
      <c r="G539" s="75"/>
      <c r="H539" s="75"/>
      <c r="I539" s="204"/>
      <c r="J539" s="75"/>
      <c r="K539" s="75"/>
      <c r="L539" s="73"/>
      <c r="M539" s="248"/>
      <c r="N539" s="48"/>
      <c r="O539" s="48"/>
      <c r="P539" s="48"/>
      <c r="Q539" s="48"/>
      <c r="R539" s="48"/>
      <c r="S539" s="48"/>
      <c r="T539" s="96"/>
      <c r="AT539" s="25" t="s">
        <v>225</v>
      </c>
      <c r="AU539" s="25" t="s">
        <v>82</v>
      </c>
    </row>
    <row r="540" s="12" customFormat="1">
      <c r="B540" s="252"/>
      <c r="C540" s="253"/>
      <c r="D540" s="246" t="s">
        <v>422</v>
      </c>
      <c r="E540" s="254" t="s">
        <v>21</v>
      </c>
      <c r="F540" s="255" t="s">
        <v>1864</v>
      </c>
      <c r="G540" s="253"/>
      <c r="H540" s="256">
        <v>136</v>
      </c>
      <c r="I540" s="257"/>
      <c r="J540" s="253"/>
      <c r="K540" s="253"/>
      <c r="L540" s="258"/>
      <c r="M540" s="259"/>
      <c r="N540" s="260"/>
      <c r="O540" s="260"/>
      <c r="P540" s="260"/>
      <c r="Q540" s="260"/>
      <c r="R540" s="260"/>
      <c r="S540" s="260"/>
      <c r="T540" s="261"/>
      <c r="AT540" s="262" t="s">
        <v>422</v>
      </c>
      <c r="AU540" s="262" t="s">
        <v>82</v>
      </c>
      <c r="AV540" s="12" t="s">
        <v>82</v>
      </c>
      <c r="AW540" s="12" t="s">
        <v>35</v>
      </c>
      <c r="AX540" s="12" t="s">
        <v>72</v>
      </c>
      <c r="AY540" s="262" t="s">
        <v>215</v>
      </c>
    </row>
    <row r="541" s="12" customFormat="1">
      <c r="B541" s="252"/>
      <c r="C541" s="253"/>
      <c r="D541" s="246" t="s">
        <v>422</v>
      </c>
      <c r="E541" s="254" t="s">
        <v>21</v>
      </c>
      <c r="F541" s="255" t="s">
        <v>1865</v>
      </c>
      <c r="G541" s="253"/>
      <c r="H541" s="256">
        <v>105</v>
      </c>
      <c r="I541" s="257"/>
      <c r="J541" s="253"/>
      <c r="K541" s="253"/>
      <c r="L541" s="258"/>
      <c r="M541" s="259"/>
      <c r="N541" s="260"/>
      <c r="O541" s="260"/>
      <c r="P541" s="260"/>
      <c r="Q541" s="260"/>
      <c r="R541" s="260"/>
      <c r="S541" s="260"/>
      <c r="T541" s="261"/>
      <c r="AT541" s="262" t="s">
        <v>422</v>
      </c>
      <c r="AU541" s="262" t="s">
        <v>82</v>
      </c>
      <c r="AV541" s="12" t="s">
        <v>82</v>
      </c>
      <c r="AW541" s="12" t="s">
        <v>35</v>
      </c>
      <c r="AX541" s="12" t="s">
        <v>72</v>
      </c>
      <c r="AY541" s="262" t="s">
        <v>215</v>
      </c>
    </row>
    <row r="542" s="13" customFormat="1">
      <c r="B542" s="263"/>
      <c r="C542" s="264"/>
      <c r="D542" s="246" t="s">
        <v>422</v>
      </c>
      <c r="E542" s="265" t="s">
        <v>21</v>
      </c>
      <c r="F542" s="266" t="s">
        <v>439</v>
      </c>
      <c r="G542" s="264"/>
      <c r="H542" s="267">
        <v>241</v>
      </c>
      <c r="I542" s="268"/>
      <c r="J542" s="264"/>
      <c r="K542" s="264"/>
      <c r="L542" s="269"/>
      <c r="M542" s="270"/>
      <c r="N542" s="271"/>
      <c r="O542" s="271"/>
      <c r="P542" s="271"/>
      <c r="Q542" s="271"/>
      <c r="R542" s="271"/>
      <c r="S542" s="271"/>
      <c r="T542" s="272"/>
      <c r="AT542" s="273" t="s">
        <v>422</v>
      </c>
      <c r="AU542" s="273" t="s">
        <v>82</v>
      </c>
      <c r="AV542" s="13" t="s">
        <v>232</v>
      </c>
      <c r="AW542" s="13" t="s">
        <v>35</v>
      </c>
      <c r="AX542" s="13" t="s">
        <v>80</v>
      </c>
      <c r="AY542" s="273" t="s">
        <v>215</v>
      </c>
    </row>
    <row r="543" s="1" customFormat="1" ht="16.5" customHeight="1">
      <c r="B543" s="47"/>
      <c r="C543" s="274" t="s">
        <v>1866</v>
      </c>
      <c r="D543" s="274" t="s">
        <v>470</v>
      </c>
      <c r="E543" s="275" t="s">
        <v>1867</v>
      </c>
      <c r="F543" s="276" t="s">
        <v>1868</v>
      </c>
      <c r="G543" s="277" t="s">
        <v>452</v>
      </c>
      <c r="H543" s="278">
        <v>241</v>
      </c>
      <c r="I543" s="279"/>
      <c r="J543" s="280">
        <f>ROUND(I543*H543,2)</f>
        <v>0</v>
      </c>
      <c r="K543" s="276" t="s">
        <v>222</v>
      </c>
      <c r="L543" s="281"/>
      <c r="M543" s="282" t="s">
        <v>21</v>
      </c>
      <c r="N543" s="283" t="s">
        <v>43</v>
      </c>
      <c r="O543" s="48"/>
      <c r="P543" s="243">
        <f>O543*H543</f>
        <v>0</v>
      </c>
      <c r="Q543" s="243">
        <v>0.10199999999999999</v>
      </c>
      <c r="R543" s="243">
        <f>Q543*H543</f>
        <v>24.581999999999997</v>
      </c>
      <c r="S543" s="243">
        <v>0</v>
      </c>
      <c r="T543" s="244">
        <f>S543*H543</f>
        <v>0</v>
      </c>
      <c r="AR543" s="25" t="s">
        <v>405</v>
      </c>
      <c r="AT543" s="25" t="s">
        <v>470</v>
      </c>
      <c r="AU543" s="25" t="s">
        <v>82</v>
      </c>
      <c r="AY543" s="25" t="s">
        <v>215</v>
      </c>
      <c r="BE543" s="245">
        <f>IF(N543="základní",J543,0)</f>
        <v>0</v>
      </c>
      <c r="BF543" s="245">
        <f>IF(N543="snížená",J543,0)</f>
        <v>0</v>
      </c>
      <c r="BG543" s="245">
        <f>IF(N543="zákl. přenesená",J543,0)</f>
        <v>0</v>
      </c>
      <c r="BH543" s="245">
        <f>IF(N543="sníž. přenesená",J543,0)</f>
        <v>0</v>
      </c>
      <c r="BI543" s="245">
        <f>IF(N543="nulová",J543,0)</f>
        <v>0</v>
      </c>
      <c r="BJ543" s="25" t="s">
        <v>80</v>
      </c>
      <c r="BK543" s="245">
        <f>ROUND(I543*H543,2)</f>
        <v>0</v>
      </c>
      <c r="BL543" s="25" t="s">
        <v>232</v>
      </c>
      <c r="BM543" s="25" t="s">
        <v>1869</v>
      </c>
    </row>
    <row r="544" s="1" customFormat="1">
      <c r="B544" s="47"/>
      <c r="C544" s="75"/>
      <c r="D544" s="246" t="s">
        <v>225</v>
      </c>
      <c r="E544" s="75"/>
      <c r="F544" s="247" t="s">
        <v>1870</v>
      </c>
      <c r="G544" s="75"/>
      <c r="H544" s="75"/>
      <c r="I544" s="204"/>
      <c r="J544" s="75"/>
      <c r="K544" s="75"/>
      <c r="L544" s="73"/>
      <c r="M544" s="248"/>
      <c r="N544" s="48"/>
      <c r="O544" s="48"/>
      <c r="P544" s="48"/>
      <c r="Q544" s="48"/>
      <c r="R544" s="48"/>
      <c r="S544" s="48"/>
      <c r="T544" s="96"/>
      <c r="AT544" s="25" t="s">
        <v>225</v>
      </c>
      <c r="AU544" s="25" t="s">
        <v>82</v>
      </c>
    </row>
    <row r="545" s="1" customFormat="1" ht="25.5" customHeight="1">
      <c r="B545" s="47"/>
      <c r="C545" s="234" t="s">
        <v>1871</v>
      </c>
      <c r="D545" s="234" t="s">
        <v>218</v>
      </c>
      <c r="E545" s="235" t="s">
        <v>1872</v>
      </c>
      <c r="F545" s="236" t="s">
        <v>1873</v>
      </c>
      <c r="G545" s="237" t="s">
        <v>452</v>
      </c>
      <c r="H545" s="238">
        <v>104</v>
      </c>
      <c r="I545" s="239"/>
      <c r="J545" s="240">
        <f>ROUND(I545*H545,2)</f>
        <v>0</v>
      </c>
      <c r="K545" s="236" t="s">
        <v>222</v>
      </c>
      <c r="L545" s="73"/>
      <c r="M545" s="241" t="s">
        <v>21</v>
      </c>
      <c r="N545" s="242" t="s">
        <v>43</v>
      </c>
      <c r="O545" s="48"/>
      <c r="P545" s="243">
        <f>O545*H545</f>
        <v>0</v>
      </c>
      <c r="Q545" s="243">
        <v>0.15540000000000001</v>
      </c>
      <c r="R545" s="243">
        <f>Q545*H545</f>
        <v>16.1616</v>
      </c>
      <c r="S545" s="243">
        <v>0</v>
      </c>
      <c r="T545" s="244">
        <f>S545*H545</f>
        <v>0</v>
      </c>
      <c r="AR545" s="25" t="s">
        <v>232</v>
      </c>
      <c r="AT545" s="25" t="s">
        <v>218</v>
      </c>
      <c r="AU545" s="25" t="s">
        <v>82</v>
      </c>
      <c r="AY545" s="25" t="s">
        <v>215</v>
      </c>
      <c r="BE545" s="245">
        <f>IF(N545="základní",J545,0)</f>
        <v>0</v>
      </c>
      <c r="BF545" s="245">
        <f>IF(N545="snížená",J545,0)</f>
        <v>0</v>
      </c>
      <c r="BG545" s="245">
        <f>IF(N545="zákl. přenesená",J545,0)</f>
        <v>0</v>
      </c>
      <c r="BH545" s="245">
        <f>IF(N545="sníž. přenesená",J545,0)</f>
        <v>0</v>
      </c>
      <c r="BI545" s="245">
        <f>IF(N545="nulová",J545,0)</f>
        <v>0</v>
      </c>
      <c r="BJ545" s="25" t="s">
        <v>80</v>
      </c>
      <c r="BK545" s="245">
        <f>ROUND(I545*H545,2)</f>
        <v>0</v>
      </c>
      <c r="BL545" s="25" t="s">
        <v>232</v>
      </c>
      <c r="BM545" s="25" t="s">
        <v>1874</v>
      </c>
    </row>
    <row r="546" s="1" customFormat="1">
      <c r="B546" s="47"/>
      <c r="C546" s="75"/>
      <c r="D546" s="246" t="s">
        <v>225</v>
      </c>
      <c r="E546" s="75"/>
      <c r="F546" s="247" t="s">
        <v>1406</v>
      </c>
      <c r="G546" s="75"/>
      <c r="H546" s="75"/>
      <c r="I546" s="204"/>
      <c r="J546" s="75"/>
      <c r="K546" s="75"/>
      <c r="L546" s="73"/>
      <c r="M546" s="248"/>
      <c r="N546" s="48"/>
      <c r="O546" s="48"/>
      <c r="P546" s="48"/>
      <c r="Q546" s="48"/>
      <c r="R546" s="48"/>
      <c r="S546" s="48"/>
      <c r="T546" s="96"/>
      <c r="AT546" s="25" t="s">
        <v>225</v>
      </c>
      <c r="AU546" s="25" t="s">
        <v>82</v>
      </c>
    </row>
    <row r="547" s="12" customFormat="1">
      <c r="B547" s="252"/>
      <c r="C547" s="253"/>
      <c r="D547" s="246" t="s">
        <v>422</v>
      </c>
      <c r="E547" s="254" t="s">
        <v>21</v>
      </c>
      <c r="F547" s="255" t="s">
        <v>1875</v>
      </c>
      <c r="G547" s="253"/>
      <c r="H547" s="256">
        <v>104</v>
      </c>
      <c r="I547" s="257"/>
      <c r="J547" s="253"/>
      <c r="K547" s="253"/>
      <c r="L547" s="258"/>
      <c r="M547" s="259"/>
      <c r="N547" s="260"/>
      <c r="O547" s="260"/>
      <c r="P547" s="260"/>
      <c r="Q547" s="260"/>
      <c r="R547" s="260"/>
      <c r="S547" s="260"/>
      <c r="T547" s="261"/>
      <c r="AT547" s="262" t="s">
        <v>422</v>
      </c>
      <c r="AU547" s="262" t="s">
        <v>82</v>
      </c>
      <c r="AV547" s="12" t="s">
        <v>82</v>
      </c>
      <c r="AW547" s="12" t="s">
        <v>35</v>
      </c>
      <c r="AX547" s="12" t="s">
        <v>80</v>
      </c>
      <c r="AY547" s="262" t="s">
        <v>215</v>
      </c>
    </row>
    <row r="548" s="1" customFormat="1" ht="16.5" customHeight="1">
      <c r="B548" s="47"/>
      <c r="C548" s="274" t="s">
        <v>1876</v>
      </c>
      <c r="D548" s="274" t="s">
        <v>470</v>
      </c>
      <c r="E548" s="275" t="s">
        <v>1877</v>
      </c>
      <c r="F548" s="276" t="s">
        <v>1878</v>
      </c>
      <c r="G548" s="277" t="s">
        <v>452</v>
      </c>
      <c r="H548" s="278">
        <v>104</v>
      </c>
      <c r="I548" s="279"/>
      <c r="J548" s="280">
        <f>ROUND(I548*H548,2)</f>
        <v>0</v>
      </c>
      <c r="K548" s="276" t="s">
        <v>222</v>
      </c>
      <c r="L548" s="281"/>
      <c r="M548" s="282" t="s">
        <v>21</v>
      </c>
      <c r="N548" s="283" t="s">
        <v>43</v>
      </c>
      <c r="O548" s="48"/>
      <c r="P548" s="243">
        <f>O548*H548</f>
        <v>0</v>
      </c>
      <c r="Q548" s="243">
        <v>0.081000000000000003</v>
      </c>
      <c r="R548" s="243">
        <f>Q548*H548</f>
        <v>8.4239999999999995</v>
      </c>
      <c r="S548" s="243">
        <v>0</v>
      </c>
      <c r="T548" s="244">
        <f>S548*H548</f>
        <v>0</v>
      </c>
      <c r="AR548" s="25" t="s">
        <v>405</v>
      </c>
      <c r="AT548" s="25" t="s">
        <v>470</v>
      </c>
      <c r="AU548" s="25" t="s">
        <v>82</v>
      </c>
      <c r="AY548" s="25" t="s">
        <v>215</v>
      </c>
      <c r="BE548" s="245">
        <f>IF(N548="základní",J548,0)</f>
        <v>0</v>
      </c>
      <c r="BF548" s="245">
        <f>IF(N548="snížená",J548,0)</f>
        <v>0</v>
      </c>
      <c r="BG548" s="245">
        <f>IF(N548="zákl. přenesená",J548,0)</f>
        <v>0</v>
      </c>
      <c r="BH548" s="245">
        <f>IF(N548="sníž. přenesená",J548,0)</f>
        <v>0</v>
      </c>
      <c r="BI548" s="245">
        <f>IF(N548="nulová",J548,0)</f>
        <v>0</v>
      </c>
      <c r="BJ548" s="25" t="s">
        <v>80</v>
      </c>
      <c r="BK548" s="245">
        <f>ROUND(I548*H548,2)</f>
        <v>0</v>
      </c>
      <c r="BL548" s="25" t="s">
        <v>232</v>
      </c>
      <c r="BM548" s="25" t="s">
        <v>1879</v>
      </c>
    </row>
    <row r="549" s="1" customFormat="1">
      <c r="B549" s="47"/>
      <c r="C549" s="75"/>
      <c r="D549" s="246" t="s">
        <v>225</v>
      </c>
      <c r="E549" s="75"/>
      <c r="F549" s="247" t="s">
        <v>1880</v>
      </c>
      <c r="G549" s="75"/>
      <c r="H549" s="75"/>
      <c r="I549" s="204"/>
      <c r="J549" s="75"/>
      <c r="K549" s="75"/>
      <c r="L549" s="73"/>
      <c r="M549" s="248"/>
      <c r="N549" s="48"/>
      <c r="O549" s="48"/>
      <c r="P549" s="48"/>
      <c r="Q549" s="48"/>
      <c r="R549" s="48"/>
      <c r="S549" s="48"/>
      <c r="T549" s="96"/>
      <c r="AT549" s="25" t="s">
        <v>225</v>
      </c>
      <c r="AU549" s="25" t="s">
        <v>82</v>
      </c>
    </row>
    <row r="550" s="1" customFormat="1" ht="25.5" customHeight="1">
      <c r="B550" s="47"/>
      <c r="C550" s="234" t="s">
        <v>1881</v>
      </c>
      <c r="D550" s="234" t="s">
        <v>218</v>
      </c>
      <c r="E550" s="235" t="s">
        <v>1191</v>
      </c>
      <c r="F550" s="236" t="s">
        <v>1192</v>
      </c>
      <c r="G550" s="237" t="s">
        <v>452</v>
      </c>
      <c r="H550" s="238">
        <v>591</v>
      </c>
      <c r="I550" s="239"/>
      <c r="J550" s="240">
        <f>ROUND(I550*H550,2)</f>
        <v>0</v>
      </c>
      <c r="K550" s="236" t="s">
        <v>222</v>
      </c>
      <c r="L550" s="73"/>
      <c r="M550" s="241" t="s">
        <v>21</v>
      </c>
      <c r="N550" s="242" t="s">
        <v>43</v>
      </c>
      <c r="O550" s="48"/>
      <c r="P550" s="243">
        <f>O550*H550</f>
        <v>0</v>
      </c>
      <c r="Q550" s="243">
        <v>0.1295</v>
      </c>
      <c r="R550" s="243">
        <f>Q550*H550</f>
        <v>76.534500000000008</v>
      </c>
      <c r="S550" s="243">
        <v>0</v>
      </c>
      <c r="T550" s="244">
        <f>S550*H550</f>
        <v>0</v>
      </c>
      <c r="AR550" s="25" t="s">
        <v>232</v>
      </c>
      <c r="AT550" s="25" t="s">
        <v>218</v>
      </c>
      <c r="AU550" s="25" t="s">
        <v>82</v>
      </c>
      <c r="AY550" s="25" t="s">
        <v>215</v>
      </c>
      <c r="BE550" s="245">
        <f>IF(N550="základní",J550,0)</f>
        <v>0</v>
      </c>
      <c r="BF550" s="245">
        <f>IF(N550="snížená",J550,0)</f>
        <v>0</v>
      </c>
      <c r="BG550" s="245">
        <f>IF(N550="zákl. přenesená",J550,0)</f>
        <v>0</v>
      </c>
      <c r="BH550" s="245">
        <f>IF(N550="sníž. přenesená",J550,0)</f>
        <v>0</v>
      </c>
      <c r="BI550" s="245">
        <f>IF(N550="nulová",J550,0)</f>
        <v>0</v>
      </c>
      <c r="BJ550" s="25" t="s">
        <v>80</v>
      </c>
      <c r="BK550" s="245">
        <f>ROUND(I550*H550,2)</f>
        <v>0</v>
      </c>
      <c r="BL550" s="25" t="s">
        <v>232</v>
      </c>
      <c r="BM550" s="25" t="s">
        <v>1882</v>
      </c>
    </row>
    <row r="551" s="1" customFormat="1">
      <c r="B551" s="47"/>
      <c r="C551" s="75"/>
      <c r="D551" s="246" t="s">
        <v>225</v>
      </c>
      <c r="E551" s="75"/>
      <c r="F551" s="247" t="s">
        <v>1406</v>
      </c>
      <c r="G551" s="75"/>
      <c r="H551" s="75"/>
      <c r="I551" s="204"/>
      <c r="J551" s="75"/>
      <c r="K551" s="75"/>
      <c r="L551" s="73"/>
      <c r="M551" s="248"/>
      <c r="N551" s="48"/>
      <c r="O551" s="48"/>
      <c r="P551" s="48"/>
      <c r="Q551" s="48"/>
      <c r="R551" s="48"/>
      <c r="S551" s="48"/>
      <c r="T551" s="96"/>
      <c r="AT551" s="25" t="s">
        <v>225</v>
      </c>
      <c r="AU551" s="25" t="s">
        <v>82</v>
      </c>
    </row>
    <row r="552" s="1" customFormat="1" ht="16.5" customHeight="1">
      <c r="B552" s="47"/>
      <c r="C552" s="274" t="s">
        <v>1883</v>
      </c>
      <c r="D552" s="274" t="s">
        <v>470</v>
      </c>
      <c r="E552" s="275" t="s">
        <v>1884</v>
      </c>
      <c r="F552" s="276" t="s">
        <v>1885</v>
      </c>
      <c r="G552" s="277" t="s">
        <v>452</v>
      </c>
      <c r="H552" s="278">
        <v>591</v>
      </c>
      <c r="I552" s="279"/>
      <c r="J552" s="280">
        <f>ROUND(I552*H552,2)</f>
        <v>0</v>
      </c>
      <c r="K552" s="276" t="s">
        <v>222</v>
      </c>
      <c r="L552" s="281"/>
      <c r="M552" s="282" t="s">
        <v>21</v>
      </c>
      <c r="N552" s="283" t="s">
        <v>43</v>
      </c>
      <c r="O552" s="48"/>
      <c r="P552" s="243">
        <f>O552*H552</f>
        <v>0</v>
      </c>
      <c r="Q552" s="243">
        <v>0.058000000000000003</v>
      </c>
      <c r="R552" s="243">
        <f>Q552*H552</f>
        <v>34.277999999999999</v>
      </c>
      <c r="S552" s="243">
        <v>0</v>
      </c>
      <c r="T552" s="244">
        <f>S552*H552</f>
        <v>0</v>
      </c>
      <c r="AR552" s="25" t="s">
        <v>405</v>
      </c>
      <c r="AT552" s="25" t="s">
        <v>470</v>
      </c>
      <c r="AU552" s="25" t="s">
        <v>82</v>
      </c>
      <c r="AY552" s="25" t="s">
        <v>215</v>
      </c>
      <c r="BE552" s="245">
        <f>IF(N552="základní",J552,0)</f>
        <v>0</v>
      </c>
      <c r="BF552" s="245">
        <f>IF(N552="snížená",J552,0)</f>
        <v>0</v>
      </c>
      <c r="BG552" s="245">
        <f>IF(N552="zákl. přenesená",J552,0)</f>
        <v>0</v>
      </c>
      <c r="BH552" s="245">
        <f>IF(N552="sníž. přenesená",J552,0)</f>
        <v>0</v>
      </c>
      <c r="BI552" s="245">
        <f>IF(N552="nulová",J552,0)</f>
        <v>0</v>
      </c>
      <c r="BJ552" s="25" t="s">
        <v>80</v>
      </c>
      <c r="BK552" s="245">
        <f>ROUND(I552*H552,2)</f>
        <v>0</v>
      </c>
      <c r="BL552" s="25" t="s">
        <v>232</v>
      </c>
      <c r="BM552" s="25" t="s">
        <v>1886</v>
      </c>
    </row>
    <row r="553" s="1" customFormat="1">
      <c r="B553" s="47"/>
      <c r="C553" s="75"/>
      <c r="D553" s="246" t="s">
        <v>225</v>
      </c>
      <c r="E553" s="75"/>
      <c r="F553" s="247" t="s">
        <v>1887</v>
      </c>
      <c r="G553" s="75"/>
      <c r="H553" s="75"/>
      <c r="I553" s="204"/>
      <c r="J553" s="75"/>
      <c r="K553" s="75"/>
      <c r="L553" s="73"/>
      <c r="M553" s="248"/>
      <c r="N553" s="48"/>
      <c r="O553" s="48"/>
      <c r="P553" s="48"/>
      <c r="Q553" s="48"/>
      <c r="R553" s="48"/>
      <c r="S553" s="48"/>
      <c r="T553" s="96"/>
      <c r="AT553" s="25" t="s">
        <v>225</v>
      </c>
      <c r="AU553" s="25" t="s">
        <v>82</v>
      </c>
    </row>
    <row r="554" s="1" customFormat="1" ht="16.5" customHeight="1">
      <c r="B554" s="47"/>
      <c r="C554" s="234" t="s">
        <v>1888</v>
      </c>
      <c r="D554" s="234" t="s">
        <v>218</v>
      </c>
      <c r="E554" s="235" t="s">
        <v>1889</v>
      </c>
      <c r="F554" s="236" t="s">
        <v>1890</v>
      </c>
      <c r="G554" s="237" t="s">
        <v>452</v>
      </c>
      <c r="H554" s="238">
        <v>79.200000000000003</v>
      </c>
      <c r="I554" s="239"/>
      <c r="J554" s="240">
        <f>ROUND(I554*H554,2)</f>
        <v>0</v>
      </c>
      <c r="K554" s="236" t="s">
        <v>21</v>
      </c>
      <c r="L554" s="73"/>
      <c r="M554" s="241" t="s">
        <v>21</v>
      </c>
      <c r="N554" s="242" t="s">
        <v>43</v>
      </c>
      <c r="O554" s="48"/>
      <c r="P554" s="243">
        <f>O554*H554</f>
        <v>0</v>
      </c>
      <c r="Q554" s="243">
        <v>3.0000000000000001E-05</v>
      </c>
      <c r="R554" s="243">
        <f>Q554*H554</f>
        <v>0.0023760000000000001</v>
      </c>
      <c r="S554" s="243">
        <v>0</v>
      </c>
      <c r="T554" s="244">
        <f>S554*H554</f>
        <v>0</v>
      </c>
      <c r="AR554" s="25" t="s">
        <v>232</v>
      </c>
      <c r="AT554" s="25" t="s">
        <v>218</v>
      </c>
      <c r="AU554" s="25" t="s">
        <v>82</v>
      </c>
      <c r="AY554" s="25" t="s">
        <v>215</v>
      </c>
      <c r="BE554" s="245">
        <f>IF(N554="základní",J554,0)</f>
        <v>0</v>
      </c>
      <c r="BF554" s="245">
        <f>IF(N554="snížená",J554,0)</f>
        <v>0</v>
      </c>
      <c r="BG554" s="245">
        <f>IF(N554="zákl. přenesená",J554,0)</f>
        <v>0</v>
      </c>
      <c r="BH554" s="245">
        <f>IF(N554="sníž. přenesená",J554,0)</f>
        <v>0</v>
      </c>
      <c r="BI554" s="245">
        <f>IF(N554="nulová",J554,0)</f>
        <v>0</v>
      </c>
      <c r="BJ554" s="25" t="s">
        <v>80</v>
      </c>
      <c r="BK554" s="245">
        <f>ROUND(I554*H554,2)</f>
        <v>0</v>
      </c>
      <c r="BL554" s="25" t="s">
        <v>232</v>
      </c>
      <c r="BM554" s="25" t="s">
        <v>1891</v>
      </c>
    </row>
    <row r="555" s="1" customFormat="1">
      <c r="B555" s="47"/>
      <c r="C555" s="75"/>
      <c r="D555" s="246" t="s">
        <v>225</v>
      </c>
      <c r="E555" s="75"/>
      <c r="F555" s="247" t="s">
        <v>1892</v>
      </c>
      <c r="G555" s="75"/>
      <c r="H555" s="75"/>
      <c r="I555" s="204"/>
      <c r="J555" s="75"/>
      <c r="K555" s="75"/>
      <c r="L555" s="73"/>
      <c r="M555" s="248"/>
      <c r="N555" s="48"/>
      <c r="O555" s="48"/>
      <c r="P555" s="48"/>
      <c r="Q555" s="48"/>
      <c r="R555" s="48"/>
      <c r="S555" s="48"/>
      <c r="T555" s="96"/>
      <c r="AT555" s="25" t="s">
        <v>225</v>
      </c>
      <c r="AU555" s="25" t="s">
        <v>82</v>
      </c>
    </row>
    <row r="556" s="12" customFormat="1">
      <c r="B556" s="252"/>
      <c r="C556" s="253"/>
      <c r="D556" s="246" t="s">
        <v>422</v>
      </c>
      <c r="E556" s="254" t="s">
        <v>21</v>
      </c>
      <c r="F556" s="255" t="s">
        <v>1893</v>
      </c>
      <c r="G556" s="253"/>
      <c r="H556" s="256">
        <v>72</v>
      </c>
      <c r="I556" s="257"/>
      <c r="J556" s="253"/>
      <c r="K556" s="253"/>
      <c r="L556" s="258"/>
      <c r="M556" s="259"/>
      <c r="N556" s="260"/>
      <c r="O556" s="260"/>
      <c r="P556" s="260"/>
      <c r="Q556" s="260"/>
      <c r="R556" s="260"/>
      <c r="S556" s="260"/>
      <c r="T556" s="261"/>
      <c r="AT556" s="262" t="s">
        <v>422</v>
      </c>
      <c r="AU556" s="262" t="s">
        <v>82</v>
      </c>
      <c r="AV556" s="12" t="s">
        <v>82</v>
      </c>
      <c r="AW556" s="12" t="s">
        <v>35</v>
      </c>
      <c r="AX556" s="12" t="s">
        <v>72</v>
      </c>
      <c r="AY556" s="262" t="s">
        <v>215</v>
      </c>
    </row>
    <row r="557" s="12" customFormat="1">
      <c r="B557" s="252"/>
      <c r="C557" s="253"/>
      <c r="D557" s="246" t="s">
        <v>422</v>
      </c>
      <c r="E557" s="254" t="s">
        <v>21</v>
      </c>
      <c r="F557" s="255" t="s">
        <v>1894</v>
      </c>
      <c r="G557" s="253"/>
      <c r="H557" s="256">
        <v>7.2000000000000002</v>
      </c>
      <c r="I557" s="257"/>
      <c r="J557" s="253"/>
      <c r="K557" s="253"/>
      <c r="L557" s="258"/>
      <c r="M557" s="259"/>
      <c r="N557" s="260"/>
      <c r="O557" s="260"/>
      <c r="P557" s="260"/>
      <c r="Q557" s="260"/>
      <c r="R557" s="260"/>
      <c r="S557" s="260"/>
      <c r="T557" s="261"/>
      <c r="AT557" s="262" t="s">
        <v>422</v>
      </c>
      <c r="AU557" s="262" t="s">
        <v>82</v>
      </c>
      <c r="AV557" s="12" t="s">
        <v>82</v>
      </c>
      <c r="AW557" s="12" t="s">
        <v>35</v>
      </c>
      <c r="AX557" s="12" t="s">
        <v>72</v>
      </c>
      <c r="AY557" s="262" t="s">
        <v>215</v>
      </c>
    </row>
    <row r="558" s="13" customFormat="1">
      <c r="B558" s="263"/>
      <c r="C558" s="264"/>
      <c r="D558" s="246" t="s">
        <v>422</v>
      </c>
      <c r="E558" s="265" t="s">
        <v>21</v>
      </c>
      <c r="F558" s="266" t="s">
        <v>439</v>
      </c>
      <c r="G558" s="264"/>
      <c r="H558" s="267">
        <v>79.200000000000003</v>
      </c>
      <c r="I558" s="268"/>
      <c r="J558" s="264"/>
      <c r="K558" s="264"/>
      <c r="L558" s="269"/>
      <c r="M558" s="270"/>
      <c r="N558" s="271"/>
      <c r="O558" s="271"/>
      <c r="P558" s="271"/>
      <c r="Q558" s="271"/>
      <c r="R558" s="271"/>
      <c r="S558" s="271"/>
      <c r="T558" s="272"/>
      <c r="AT558" s="273" t="s">
        <v>422</v>
      </c>
      <c r="AU558" s="273" t="s">
        <v>82</v>
      </c>
      <c r="AV558" s="13" t="s">
        <v>232</v>
      </c>
      <c r="AW558" s="13" t="s">
        <v>35</v>
      </c>
      <c r="AX558" s="13" t="s">
        <v>80</v>
      </c>
      <c r="AY558" s="273" t="s">
        <v>215</v>
      </c>
    </row>
    <row r="559" s="1" customFormat="1" ht="16.5" customHeight="1">
      <c r="B559" s="47"/>
      <c r="C559" s="274" t="s">
        <v>1895</v>
      </c>
      <c r="D559" s="274" t="s">
        <v>470</v>
      </c>
      <c r="E559" s="275" t="s">
        <v>1896</v>
      </c>
      <c r="F559" s="276" t="s">
        <v>1897</v>
      </c>
      <c r="G559" s="277" t="s">
        <v>452</v>
      </c>
      <c r="H559" s="278">
        <v>79.200000000000003</v>
      </c>
      <c r="I559" s="279"/>
      <c r="J559" s="280">
        <f>ROUND(I559*H559,2)</f>
        <v>0</v>
      </c>
      <c r="K559" s="276" t="s">
        <v>21</v>
      </c>
      <c r="L559" s="281"/>
      <c r="M559" s="282" t="s">
        <v>21</v>
      </c>
      <c r="N559" s="283" t="s">
        <v>43</v>
      </c>
      <c r="O559" s="48"/>
      <c r="P559" s="243">
        <f>O559*H559</f>
        <v>0</v>
      </c>
      <c r="Q559" s="243">
        <v>0.012500000000000001</v>
      </c>
      <c r="R559" s="243">
        <f>Q559*H559</f>
        <v>0.9900000000000001</v>
      </c>
      <c r="S559" s="243">
        <v>0</v>
      </c>
      <c r="T559" s="244">
        <f>S559*H559</f>
        <v>0</v>
      </c>
      <c r="AR559" s="25" t="s">
        <v>405</v>
      </c>
      <c r="AT559" s="25" t="s">
        <v>470</v>
      </c>
      <c r="AU559" s="25" t="s">
        <v>82</v>
      </c>
      <c r="AY559" s="25" t="s">
        <v>215</v>
      </c>
      <c r="BE559" s="245">
        <f>IF(N559="základní",J559,0)</f>
        <v>0</v>
      </c>
      <c r="BF559" s="245">
        <f>IF(N559="snížená",J559,0)</f>
        <v>0</v>
      </c>
      <c r="BG559" s="245">
        <f>IF(N559="zákl. přenesená",J559,0)</f>
        <v>0</v>
      </c>
      <c r="BH559" s="245">
        <f>IF(N559="sníž. přenesená",J559,0)</f>
        <v>0</v>
      </c>
      <c r="BI559" s="245">
        <f>IF(N559="nulová",J559,0)</f>
        <v>0</v>
      </c>
      <c r="BJ559" s="25" t="s">
        <v>80</v>
      </c>
      <c r="BK559" s="245">
        <f>ROUND(I559*H559,2)</f>
        <v>0</v>
      </c>
      <c r="BL559" s="25" t="s">
        <v>232</v>
      </c>
      <c r="BM559" s="25" t="s">
        <v>1898</v>
      </c>
    </row>
    <row r="560" s="1" customFormat="1">
      <c r="B560" s="47"/>
      <c r="C560" s="75"/>
      <c r="D560" s="246" t="s">
        <v>225</v>
      </c>
      <c r="E560" s="75"/>
      <c r="F560" s="247" t="s">
        <v>1899</v>
      </c>
      <c r="G560" s="75"/>
      <c r="H560" s="75"/>
      <c r="I560" s="204"/>
      <c r="J560" s="75"/>
      <c r="K560" s="75"/>
      <c r="L560" s="73"/>
      <c r="M560" s="248"/>
      <c r="N560" s="48"/>
      <c r="O560" s="48"/>
      <c r="P560" s="48"/>
      <c r="Q560" s="48"/>
      <c r="R560" s="48"/>
      <c r="S560" s="48"/>
      <c r="T560" s="96"/>
      <c r="AT560" s="25" t="s">
        <v>225</v>
      </c>
      <c r="AU560" s="25" t="s">
        <v>82</v>
      </c>
    </row>
    <row r="561" s="1" customFormat="1" ht="25.5" customHeight="1">
      <c r="B561" s="47"/>
      <c r="C561" s="234" t="s">
        <v>1213</v>
      </c>
      <c r="D561" s="234" t="s">
        <v>218</v>
      </c>
      <c r="E561" s="235" t="s">
        <v>1900</v>
      </c>
      <c r="F561" s="236" t="s">
        <v>1901</v>
      </c>
      <c r="G561" s="237" t="s">
        <v>452</v>
      </c>
      <c r="H561" s="238">
        <v>1055</v>
      </c>
      <c r="I561" s="239"/>
      <c r="J561" s="240">
        <f>ROUND(I561*H561,2)</f>
        <v>0</v>
      </c>
      <c r="K561" s="236" t="s">
        <v>222</v>
      </c>
      <c r="L561" s="73"/>
      <c r="M561" s="241" t="s">
        <v>21</v>
      </c>
      <c r="N561" s="242" t="s">
        <v>43</v>
      </c>
      <c r="O561" s="48"/>
      <c r="P561" s="243">
        <f>O561*H561</f>
        <v>0</v>
      </c>
      <c r="Q561" s="243">
        <v>1.0000000000000001E-05</v>
      </c>
      <c r="R561" s="243">
        <f>Q561*H561</f>
        <v>0.01055</v>
      </c>
      <c r="S561" s="243">
        <v>0</v>
      </c>
      <c r="T561" s="244">
        <f>S561*H561</f>
        <v>0</v>
      </c>
      <c r="AR561" s="25" t="s">
        <v>232</v>
      </c>
      <c r="AT561" s="25" t="s">
        <v>218</v>
      </c>
      <c r="AU561" s="25" t="s">
        <v>82</v>
      </c>
      <c r="AY561" s="25" t="s">
        <v>215</v>
      </c>
      <c r="BE561" s="245">
        <f>IF(N561="základní",J561,0)</f>
        <v>0</v>
      </c>
      <c r="BF561" s="245">
        <f>IF(N561="snížená",J561,0)</f>
        <v>0</v>
      </c>
      <c r="BG561" s="245">
        <f>IF(N561="zákl. přenesená",J561,0)</f>
        <v>0</v>
      </c>
      <c r="BH561" s="245">
        <f>IF(N561="sníž. přenesená",J561,0)</f>
        <v>0</v>
      </c>
      <c r="BI561" s="245">
        <f>IF(N561="nulová",J561,0)</f>
        <v>0</v>
      </c>
      <c r="BJ561" s="25" t="s">
        <v>80</v>
      </c>
      <c r="BK561" s="245">
        <f>ROUND(I561*H561,2)</f>
        <v>0</v>
      </c>
      <c r="BL561" s="25" t="s">
        <v>232</v>
      </c>
      <c r="BM561" s="25" t="s">
        <v>1902</v>
      </c>
    </row>
    <row r="562" s="1" customFormat="1">
      <c r="B562" s="47"/>
      <c r="C562" s="75"/>
      <c r="D562" s="246" t="s">
        <v>225</v>
      </c>
      <c r="E562" s="75"/>
      <c r="F562" s="247" t="s">
        <v>1586</v>
      </c>
      <c r="G562" s="75"/>
      <c r="H562" s="75"/>
      <c r="I562" s="204"/>
      <c r="J562" s="75"/>
      <c r="K562" s="75"/>
      <c r="L562" s="73"/>
      <c r="M562" s="248"/>
      <c r="N562" s="48"/>
      <c r="O562" s="48"/>
      <c r="P562" s="48"/>
      <c r="Q562" s="48"/>
      <c r="R562" s="48"/>
      <c r="S562" s="48"/>
      <c r="T562" s="96"/>
      <c r="AT562" s="25" t="s">
        <v>225</v>
      </c>
      <c r="AU562" s="25" t="s">
        <v>82</v>
      </c>
    </row>
    <row r="563" s="1" customFormat="1" ht="25.5" customHeight="1">
      <c r="B563" s="47"/>
      <c r="C563" s="234" t="s">
        <v>1903</v>
      </c>
      <c r="D563" s="234" t="s">
        <v>218</v>
      </c>
      <c r="E563" s="235" t="s">
        <v>1904</v>
      </c>
      <c r="F563" s="236" t="s">
        <v>1905</v>
      </c>
      <c r="G563" s="237" t="s">
        <v>452</v>
      </c>
      <c r="H563" s="238">
        <v>1055</v>
      </c>
      <c r="I563" s="239"/>
      <c r="J563" s="240">
        <f>ROUND(I563*H563,2)</f>
        <v>0</v>
      </c>
      <c r="K563" s="236" t="s">
        <v>222</v>
      </c>
      <c r="L563" s="73"/>
      <c r="M563" s="241" t="s">
        <v>21</v>
      </c>
      <c r="N563" s="242" t="s">
        <v>43</v>
      </c>
      <c r="O563" s="48"/>
      <c r="P563" s="243">
        <f>O563*H563</f>
        <v>0</v>
      </c>
      <c r="Q563" s="243">
        <v>0</v>
      </c>
      <c r="R563" s="243">
        <f>Q563*H563</f>
        <v>0</v>
      </c>
      <c r="S563" s="243">
        <v>0</v>
      </c>
      <c r="T563" s="244">
        <f>S563*H563</f>
        <v>0</v>
      </c>
      <c r="AR563" s="25" t="s">
        <v>232</v>
      </c>
      <c r="AT563" s="25" t="s">
        <v>218</v>
      </c>
      <c r="AU563" s="25" t="s">
        <v>82</v>
      </c>
      <c r="AY563" s="25" t="s">
        <v>215</v>
      </c>
      <c r="BE563" s="245">
        <f>IF(N563="základní",J563,0)</f>
        <v>0</v>
      </c>
      <c r="BF563" s="245">
        <f>IF(N563="snížená",J563,0)</f>
        <v>0</v>
      </c>
      <c r="BG563" s="245">
        <f>IF(N563="zákl. přenesená",J563,0)</f>
        <v>0</v>
      </c>
      <c r="BH563" s="245">
        <f>IF(N563="sníž. přenesená",J563,0)</f>
        <v>0</v>
      </c>
      <c r="BI563" s="245">
        <f>IF(N563="nulová",J563,0)</f>
        <v>0</v>
      </c>
      <c r="BJ563" s="25" t="s">
        <v>80</v>
      </c>
      <c r="BK563" s="245">
        <f>ROUND(I563*H563,2)</f>
        <v>0</v>
      </c>
      <c r="BL563" s="25" t="s">
        <v>232</v>
      </c>
      <c r="BM563" s="25" t="s">
        <v>1906</v>
      </c>
    </row>
    <row r="564" s="1" customFormat="1">
      <c r="B564" s="47"/>
      <c r="C564" s="75"/>
      <c r="D564" s="246" t="s">
        <v>225</v>
      </c>
      <c r="E564" s="75"/>
      <c r="F564" s="247" t="s">
        <v>1907</v>
      </c>
      <c r="G564" s="75"/>
      <c r="H564" s="75"/>
      <c r="I564" s="204"/>
      <c r="J564" s="75"/>
      <c r="K564" s="75"/>
      <c r="L564" s="73"/>
      <c r="M564" s="248"/>
      <c r="N564" s="48"/>
      <c r="O564" s="48"/>
      <c r="P564" s="48"/>
      <c r="Q564" s="48"/>
      <c r="R564" s="48"/>
      <c r="S564" s="48"/>
      <c r="T564" s="96"/>
      <c r="AT564" s="25" t="s">
        <v>225</v>
      </c>
      <c r="AU564" s="25" t="s">
        <v>82</v>
      </c>
    </row>
    <row r="565" s="1" customFormat="1" ht="25.5" customHeight="1">
      <c r="B565" s="47"/>
      <c r="C565" s="234" t="s">
        <v>1908</v>
      </c>
      <c r="D565" s="234" t="s">
        <v>218</v>
      </c>
      <c r="E565" s="235" t="s">
        <v>1109</v>
      </c>
      <c r="F565" s="236" t="s">
        <v>1110</v>
      </c>
      <c r="G565" s="237" t="s">
        <v>452</v>
      </c>
      <c r="H565" s="238">
        <v>1055</v>
      </c>
      <c r="I565" s="239"/>
      <c r="J565" s="240">
        <f>ROUND(I565*H565,2)</f>
        <v>0</v>
      </c>
      <c r="K565" s="236" t="s">
        <v>222</v>
      </c>
      <c r="L565" s="73"/>
      <c r="M565" s="241" t="s">
        <v>21</v>
      </c>
      <c r="N565" s="242" t="s">
        <v>43</v>
      </c>
      <c r="O565" s="48"/>
      <c r="P565" s="243">
        <f>O565*H565</f>
        <v>0</v>
      </c>
      <c r="Q565" s="243">
        <v>0.00011</v>
      </c>
      <c r="R565" s="243">
        <f>Q565*H565</f>
        <v>0.11605</v>
      </c>
      <c r="S565" s="243">
        <v>0</v>
      </c>
      <c r="T565" s="244">
        <f>S565*H565</f>
        <v>0</v>
      </c>
      <c r="AR565" s="25" t="s">
        <v>232</v>
      </c>
      <c r="AT565" s="25" t="s">
        <v>218</v>
      </c>
      <c r="AU565" s="25" t="s">
        <v>82</v>
      </c>
      <c r="AY565" s="25" t="s">
        <v>215</v>
      </c>
      <c r="BE565" s="245">
        <f>IF(N565="základní",J565,0)</f>
        <v>0</v>
      </c>
      <c r="BF565" s="245">
        <f>IF(N565="snížená",J565,0)</f>
        <v>0</v>
      </c>
      <c r="BG565" s="245">
        <f>IF(N565="zákl. přenesená",J565,0)</f>
        <v>0</v>
      </c>
      <c r="BH565" s="245">
        <f>IF(N565="sníž. přenesená",J565,0)</f>
        <v>0</v>
      </c>
      <c r="BI565" s="245">
        <f>IF(N565="nulová",J565,0)</f>
        <v>0</v>
      </c>
      <c r="BJ565" s="25" t="s">
        <v>80</v>
      </c>
      <c r="BK565" s="245">
        <f>ROUND(I565*H565,2)</f>
        <v>0</v>
      </c>
      <c r="BL565" s="25" t="s">
        <v>232</v>
      </c>
      <c r="BM565" s="25" t="s">
        <v>1909</v>
      </c>
    </row>
    <row r="566" s="1" customFormat="1">
      <c r="B566" s="47"/>
      <c r="C566" s="75"/>
      <c r="D566" s="246" t="s">
        <v>225</v>
      </c>
      <c r="E566" s="75"/>
      <c r="F566" s="247" t="s">
        <v>1907</v>
      </c>
      <c r="G566" s="75"/>
      <c r="H566" s="75"/>
      <c r="I566" s="204"/>
      <c r="J566" s="75"/>
      <c r="K566" s="75"/>
      <c r="L566" s="73"/>
      <c r="M566" s="248"/>
      <c r="N566" s="48"/>
      <c r="O566" s="48"/>
      <c r="P566" s="48"/>
      <c r="Q566" s="48"/>
      <c r="R566" s="48"/>
      <c r="S566" s="48"/>
      <c r="T566" s="96"/>
      <c r="AT566" s="25" t="s">
        <v>225</v>
      </c>
      <c r="AU566" s="25" t="s">
        <v>82</v>
      </c>
    </row>
    <row r="567" s="1" customFormat="1" ht="16.5" customHeight="1">
      <c r="B567" s="47"/>
      <c r="C567" s="234" t="s">
        <v>1910</v>
      </c>
      <c r="D567" s="234" t="s">
        <v>218</v>
      </c>
      <c r="E567" s="235" t="s">
        <v>1911</v>
      </c>
      <c r="F567" s="236" t="s">
        <v>1912</v>
      </c>
      <c r="G567" s="237" t="s">
        <v>298</v>
      </c>
      <c r="H567" s="238">
        <v>1590</v>
      </c>
      <c r="I567" s="239"/>
      <c r="J567" s="240">
        <f>ROUND(I567*H567,2)</f>
        <v>0</v>
      </c>
      <c r="K567" s="236" t="s">
        <v>222</v>
      </c>
      <c r="L567" s="73"/>
      <c r="M567" s="241" t="s">
        <v>21</v>
      </c>
      <c r="N567" s="242" t="s">
        <v>43</v>
      </c>
      <c r="O567" s="48"/>
      <c r="P567" s="243">
        <f>O567*H567</f>
        <v>0</v>
      </c>
      <c r="Q567" s="243">
        <v>0.0020200000000000001</v>
      </c>
      <c r="R567" s="243">
        <f>Q567*H567</f>
        <v>3.2118000000000002</v>
      </c>
      <c r="S567" s="243">
        <v>0</v>
      </c>
      <c r="T567" s="244">
        <f>S567*H567</f>
        <v>0</v>
      </c>
      <c r="AR567" s="25" t="s">
        <v>232</v>
      </c>
      <c r="AT567" s="25" t="s">
        <v>218</v>
      </c>
      <c r="AU567" s="25" t="s">
        <v>82</v>
      </c>
      <c r="AY567" s="25" t="s">
        <v>215</v>
      </c>
      <c r="BE567" s="245">
        <f>IF(N567="základní",J567,0)</f>
        <v>0</v>
      </c>
      <c r="BF567" s="245">
        <f>IF(N567="snížená",J567,0)</f>
        <v>0</v>
      </c>
      <c r="BG567" s="245">
        <f>IF(N567="zákl. přenesená",J567,0)</f>
        <v>0</v>
      </c>
      <c r="BH567" s="245">
        <f>IF(N567="sníž. přenesená",J567,0)</f>
        <v>0</v>
      </c>
      <c r="BI567" s="245">
        <f>IF(N567="nulová",J567,0)</f>
        <v>0</v>
      </c>
      <c r="BJ567" s="25" t="s">
        <v>80</v>
      </c>
      <c r="BK567" s="245">
        <f>ROUND(I567*H567,2)</f>
        <v>0</v>
      </c>
      <c r="BL567" s="25" t="s">
        <v>232</v>
      </c>
      <c r="BM567" s="25" t="s">
        <v>1913</v>
      </c>
    </row>
    <row r="568" s="1" customFormat="1">
      <c r="B568" s="47"/>
      <c r="C568" s="75"/>
      <c r="D568" s="246" t="s">
        <v>225</v>
      </c>
      <c r="E568" s="75"/>
      <c r="F568" s="247" t="s">
        <v>1914</v>
      </c>
      <c r="G568" s="75"/>
      <c r="H568" s="75"/>
      <c r="I568" s="204"/>
      <c r="J568" s="75"/>
      <c r="K568" s="75"/>
      <c r="L568" s="73"/>
      <c r="M568" s="248"/>
      <c r="N568" s="48"/>
      <c r="O568" s="48"/>
      <c r="P568" s="48"/>
      <c r="Q568" s="48"/>
      <c r="R568" s="48"/>
      <c r="S568" s="48"/>
      <c r="T568" s="96"/>
      <c r="AT568" s="25" t="s">
        <v>225</v>
      </c>
      <c r="AU568" s="25" t="s">
        <v>82</v>
      </c>
    </row>
    <row r="569" s="1" customFormat="1" ht="25.5" customHeight="1">
      <c r="B569" s="47"/>
      <c r="C569" s="234" t="s">
        <v>1915</v>
      </c>
      <c r="D569" s="234" t="s">
        <v>218</v>
      </c>
      <c r="E569" s="235" t="s">
        <v>1916</v>
      </c>
      <c r="F569" s="236" t="s">
        <v>1917</v>
      </c>
      <c r="G569" s="237" t="s">
        <v>452</v>
      </c>
      <c r="H569" s="238">
        <v>988</v>
      </c>
      <c r="I569" s="239"/>
      <c r="J569" s="240">
        <f>ROUND(I569*H569,2)</f>
        <v>0</v>
      </c>
      <c r="K569" s="236" t="s">
        <v>222</v>
      </c>
      <c r="L569" s="73"/>
      <c r="M569" s="241" t="s">
        <v>21</v>
      </c>
      <c r="N569" s="242" t="s">
        <v>43</v>
      </c>
      <c r="O569" s="48"/>
      <c r="P569" s="243">
        <f>O569*H569</f>
        <v>0</v>
      </c>
      <c r="Q569" s="243">
        <v>0.0060600000000000003</v>
      </c>
      <c r="R569" s="243">
        <f>Q569*H569</f>
        <v>5.9872800000000002</v>
      </c>
      <c r="S569" s="243">
        <v>0</v>
      </c>
      <c r="T569" s="244">
        <f>S569*H569</f>
        <v>0</v>
      </c>
      <c r="AR569" s="25" t="s">
        <v>232</v>
      </c>
      <c r="AT569" s="25" t="s">
        <v>218</v>
      </c>
      <c r="AU569" s="25" t="s">
        <v>82</v>
      </c>
      <c r="AY569" s="25" t="s">
        <v>215</v>
      </c>
      <c r="BE569" s="245">
        <f>IF(N569="základní",J569,0)</f>
        <v>0</v>
      </c>
      <c r="BF569" s="245">
        <f>IF(N569="snížená",J569,0)</f>
        <v>0</v>
      </c>
      <c r="BG569" s="245">
        <f>IF(N569="zákl. přenesená",J569,0)</f>
        <v>0</v>
      </c>
      <c r="BH569" s="245">
        <f>IF(N569="sníž. přenesená",J569,0)</f>
        <v>0</v>
      </c>
      <c r="BI569" s="245">
        <f>IF(N569="nulová",J569,0)</f>
        <v>0</v>
      </c>
      <c r="BJ569" s="25" t="s">
        <v>80</v>
      </c>
      <c r="BK569" s="245">
        <f>ROUND(I569*H569,2)</f>
        <v>0</v>
      </c>
      <c r="BL569" s="25" t="s">
        <v>232</v>
      </c>
      <c r="BM569" s="25" t="s">
        <v>1918</v>
      </c>
    </row>
    <row r="570" s="1" customFormat="1">
      <c r="B570" s="47"/>
      <c r="C570" s="75"/>
      <c r="D570" s="246" t="s">
        <v>225</v>
      </c>
      <c r="E570" s="75"/>
      <c r="F570" s="247" t="s">
        <v>1586</v>
      </c>
      <c r="G570" s="75"/>
      <c r="H570" s="75"/>
      <c r="I570" s="204"/>
      <c r="J570" s="75"/>
      <c r="K570" s="75"/>
      <c r="L570" s="73"/>
      <c r="M570" s="248"/>
      <c r="N570" s="48"/>
      <c r="O570" s="48"/>
      <c r="P570" s="48"/>
      <c r="Q570" s="48"/>
      <c r="R570" s="48"/>
      <c r="S570" s="48"/>
      <c r="T570" s="96"/>
      <c r="AT570" s="25" t="s">
        <v>225</v>
      </c>
      <c r="AU570" s="25" t="s">
        <v>82</v>
      </c>
    </row>
    <row r="571" s="1" customFormat="1" ht="25.5" customHeight="1">
      <c r="B571" s="47"/>
      <c r="C571" s="234" t="s">
        <v>1919</v>
      </c>
      <c r="D571" s="234" t="s">
        <v>218</v>
      </c>
      <c r="E571" s="235" t="s">
        <v>811</v>
      </c>
      <c r="F571" s="236" t="s">
        <v>812</v>
      </c>
      <c r="G571" s="237" t="s">
        <v>376</v>
      </c>
      <c r="H571" s="238">
        <v>805.33000000000004</v>
      </c>
      <c r="I571" s="239"/>
      <c r="J571" s="240">
        <f>ROUND(I571*H571,2)</f>
        <v>0</v>
      </c>
      <c r="K571" s="236" t="s">
        <v>222</v>
      </c>
      <c r="L571" s="73"/>
      <c r="M571" s="241" t="s">
        <v>21</v>
      </c>
      <c r="N571" s="242" t="s">
        <v>43</v>
      </c>
      <c r="O571" s="48"/>
      <c r="P571" s="243">
        <f>O571*H571</f>
        <v>0</v>
      </c>
      <c r="Q571" s="243">
        <v>0.0010200000000000001</v>
      </c>
      <c r="R571" s="243">
        <f>Q571*H571</f>
        <v>0.82143660000000007</v>
      </c>
      <c r="S571" s="243">
        <v>0</v>
      </c>
      <c r="T571" s="244">
        <f>S571*H571</f>
        <v>0</v>
      </c>
      <c r="AR571" s="25" t="s">
        <v>232</v>
      </c>
      <c r="AT571" s="25" t="s">
        <v>218</v>
      </c>
      <c r="AU571" s="25" t="s">
        <v>82</v>
      </c>
      <c r="AY571" s="25" t="s">
        <v>215</v>
      </c>
      <c r="BE571" s="245">
        <f>IF(N571="základní",J571,0)</f>
        <v>0</v>
      </c>
      <c r="BF571" s="245">
        <f>IF(N571="snížená",J571,0)</f>
        <v>0</v>
      </c>
      <c r="BG571" s="245">
        <f>IF(N571="zákl. přenesená",J571,0)</f>
        <v>0</v>
      </c>
      <c r="BH571" s="245">
        <f>IF(N571="sníž. přenesená",J571,0)</f>
        <v>0</v>
      </c>
      <c r="BI571" s="245">
        <f>IF(N571="nulová",J571,0)</f>
        <v>0</v>
      </c>
      <c r="BJ571" s="25" t="s">
        <v>80</v>
      </c>
      <c r="BK571" s="245">
        <f>ROUND(I571*H571,2)</f>
        <v>0</v>
      </c>
      <c r="BL571" s="25" t="s">
        <v>232</v>
      </c>
      <c r="BM571" s="25" t="s">
        <v>1920</v>
      </c>
    </row>
    <row r="572" s="1" customFormat="1">
      <c r="B572" s="47"/>
      <c r="C572" s="75"/>
      <c r="D572" s="246" t="s">
        <v>225</v>
      </c>
      <c r="E572" s="75"/>
      <c r="F572" s="247" t="s">
        <v>1659</v>
      </c>
      <c r="G572" s="75"/>
      <c r="H572" s="75"/>
      <c r="I572" s="204"/>
      <c r="J572" s="75"/>
      <c r="K572" s="75"/>
      <c r="L572" s="73"/>
      <c r="M572" s="248"/>
      <c r="N572" s="48"/>
      <c r="O572" s="48"/>
      <c r="P572" s="48"/>
      <c r="Q572" s="48"/>
      <c r="R572" s="48"/>
      <c r="S572" s="48"/>
      <c r="T572" s="96"/>
      <c r="AT572" s="25" t="s">
        <v>225</v>
      </c>
      <c r="AU572" s="25" t="s">
        <v>82</v>
      </c>
    </row>
    <row r="573" s="12" customFormat="1">
      <c r="B573" s="252"/>
      <c r="C573" s="253"/>
      <c r="D573" s="246" t="s">
        <v>422</v>
      </c>
      <c r="E573" s="254" t="s">
        <v>21</v>
      </c>
      <c r="F573" s="255" t="s">
        <v>1921</v>
      </c>
      <c r="G573" s="253"/>
      <c r="H573" s="256">
        <v>75.219999999999999</v>
      </c>
      <c r="I573" s="257"/>
      <c r="J573" s="253"/>
      <c r="K573" s="253"/>
      <c r="L573" s="258"/>
      <c r="M573" s="259"/>
      <c r="N573" s="260"/>
      <c r="O573" s="260"/>
      <c r="P573" s="260"/>
      <c r="Q573" s="260"/>
      <c r="R573" s="260"/>
      <c r="S573" s="260"/>
      <c r="T573" s="261"/>
      <c r="AT573" s="262" t="s">
        <v>422</v>
      </c>
      <c r="AU573" s="262" t="s">
        <v>82</v>
      </c>
      <c r="AV573" s="12" t="s">
        <v>82</v>
      </c>
      <c r="AW573" s="12" t="s">
        <v>35</v>
      </c>
      <c r="AX573" s="12" t="s">
        <v>72</v>
      </c>
      <c r="AY573" s="262" t="s">
        <v>215</v>
      </c>
    </row>
    <row r="574" s="12" customFormat="1">
      <c r="B574" s="252"/>
      <c r="C574" s="253"/>
      <c r="D574" s="246" t="s">
        <v>422</v>
      </c>
      <c r="E574" s="254" t="s">
        <v>21</v>
      </c>
      <c r="F574" s="255" t="s">
        <v>1922</v>
      </c>
      <c r="G574" s="253"/>
      <c r="H574" s="256">
        <v>77.469999999999999</v>
      </c>
      <c r="I574" s="257"/>
      <c r="J574" s="253"/>
      <c r="K574" s="253"/>
      <c r="L574" s="258"/>
      <c r="M574" s="259"/>
      <c r="N574" s="260"/>
      <c r="O574" s="260"/>
      <c r="P574" s="260"/>
      <c r="Q574" s="260"/>
      <c r="R574" s="260"/>
      <c r="S574" s="260"/>
      <c r="T574" s="261"/>
      <c r="AT574" s="262" t="s">
        <v>422</v>
      </c>
      <c r="AU574" s="262" t="s">
        <v>82</v>
      </c>
      <c r="AV574" s="12" t="s">
        <v>82</v>
      </c>
      <c r="AW574" s="12" t="s">
        <v>35</v>
      </c>
      <c r="AX574" s="12" t="s">
        <v>72</v>
      </c>
      <c r="AY574" s="262" t="s">
        <v>215</v>
      </c>
    </row>
    <row r="575" s="12" customFormat="1">
      <c r="B575" s="252"/>
      <c r="C575" s="253"/>
      <c r="D575" s="246" t="s">
        <v>422</v>
      </c>
      <c r="E575" s="254" t="s">
        <v>21</v>
      </c>
      <c r="F575" s="255" t="s">
        <v>1923</v>
      </c>
      <c r="G575" s="253"/>
      <c r="H575" s="256">
        <v>21.239999999999998</v>
      </c>
      <c r="I575" s="257"/>
      <c r="J575" s="253"/>
      <c r="K575" s="253"/>
      <c r="L575" s="258"/>
      <c r="M575" s="259"/>
      <c r="N575" s="260"/>
      <c r="O575" s="260"/>
      <c r="P575" s="260"/>
      <c r="Q575" s="260"/>
      <c r="R575" s="260"/>
      <c r="S575" s="260"/>
      <c r="T575" s="261"/>
      <c r="AT575" s="262" t="s">
        <v>422</v>
      </c>
      <c r="AU575" s="262" t="s">
        <v>82</v>
      </c>
      <c r="AV575" s="12" t="s">
        <v>82</v>
      </c>
      <c r="AW575" s="12" t="s">
        <v>35</v>
      </c>
      <c r="AX575" s="12" t="s">
        <v>72</v>
      </c>
      <c r="AY575" s="262" t="s">
        <v>215</v>
      </c>
    </row>
    <row r="576" s="12" customFormat="1">
      <c r="B576" s="252"/>
      <c r="C576" s="253"/>
      <c r="D576" s="246" t="s">
        <v>422</v>
      </c>
      <c r="E576" s="254" t="s">
        <v>21</v>
      </c>
      <c r="F576" s="255" t="s">
        <v>1924</v>
      </c>
      <c r="G576" s="253"/>
      <c r="H576" s="256">
        <v>38</v>
      </c>
      <c r="I576" s="257"/>
      <c r="J576" s="253"/>
      <c r="K576" s="253"/>
      <c r="L576" s="258"/>
      <c r="M576" s="259"/>
      <c r="N576" s="260"/>
      <c r="O576" s="260"/>
      <c r="P576" s="260"/>
      <c r="Q576" s="260"/>
      <c r="R576" s="260"/>
      <c r="S576" s="260"/>
      <c r="T576" s="261"/>
      <c r="AT576" s="262" t="s">
        <v>422</v>
      </c>
      <c r="AU576" s="262" t="s">
        <v>82</v>
      </c>
      <c r="AV576" s="12" t="s">
        <v>82</v>
      </c>
      <c r="AW576" s="12" t="s">
        <v>35</v>
      </c>
      <c r="AX576" s="12" t="s">
        <v>72</v>
      </c>
      <c r="AY576" s="262" t="s">
        <v>215</v>
      </c>
    </row>
    <row r="577" s="12" customFormat="1">
      <c r="B577" s="252"/>
      <c r="C577" s="253"/>
      <c r="D577" s="246" t="s">
        <v>422</v>
      </c>
      <c r="E577" s="254" t="s">
        <v>21</v>
      </c>
      <c r="F577" s="255" t="s">
        <v>1925</v>
      </c>
      <c r="G577" s="253"/>
      <c r="H577" s="256">
        <v>69.400000000000006</v>
      </c>
      <c r="I577" s="257"/>
      <c r="J577" s="253"/>
      <c r="K577" s="253"/>
      <c r="L577" s="258"/>
      <c r="M577" s="259"/>
      <c r="N577" s="260"/>
      <c r="O577" s="260"/>
      <c r="P577" s="260"/>
      <c r="Q577" s="260"/>
      <c r="R577" s="260"/>
      <c r="S577" s="260"/>
      <c r="T577" s="261"/>
      <c r="AT577" s="262" t="s">
        <v>422</v>
      </c>
      <c r="AU577" s="262" t="s">
        <v>82</v>
      </c>
      <c r="AV577" s="12" t="s">
        <v>82</v>
      </c>
      <c r="AW577" s="12" t="s">
        <v>35</v>
      </c>
      <c r="AX577" s="12" t="s">
        <v>72</v>
      </c>
      <c r="AY577" s="262" t="s">
        <v>215</v>
      </c>
    </row>
    <row r="578" s="12" customFormat="1">
      <c r="B578" s="252"/>
      <c r="C578" s="253"/>
      <c r="D578" s="246" t="s">
        <v>422</v>
      </c>
      <c r="E578" s="254" t="s">
        <v>21</v>
      </c>
      <c r="F578" s="255" t="s">
        <v>1926</v>
      </c>
      <c r="G578" s="253"/>
      <c r="H578" s="256">
        <v>32</v>
      </c>
      <c r="I578" s="257"/>
      <c r="J578" s="253"/>
      <c r="K578" s="253"/>
      <c r="L578" s="258"/>
      <c r="M578" s="259"/>
      <c r="N578" s="260"/>
      <c r="O578" s="260"/>
      <c r="P578" s="260"/>
      <c r="Q578" s="260"/>
      <c r="R578" s="260"/>
      <c r="S578" s="260"/>
      <c r="T578" s="261"/>
      <c r="AT578" s="262" t="s">
        <v>422</v>
      </c>
      <c r="AU578" s="262" t="s">
        <v>82</v>
      </c>
      <c r="AV578" s="12" t="s">
        <v>82</v>
      </c>
      <c r="AW578" s="12" t="s">
        <v>35</v>
      </c>
      <c r="AX578" s="12" t="s">
        <v>72</v>
      </c>
      <c r="AY578" s="262" t="s">
        <v>215</v>
      </c>
    </row>
    <row r="579" s="12" customFormat="1">
      <c r="B579" s="252"/>
      <c r="C579" s="253"/>
      <c r="D579" s="246" t="s">
        <v>422</v>
      </c>
      <c r="E579" s="254" t="s">
        <v>21</v>
      </c>
      <c r="F579" s="255" t="s">
        <v>1927</v>
      </c>
      <c r="G579" s="253"/>
      <c r="H579" s="256">
        <v>48</v>
      </c>
      <c r="I579" s="257"/>
      <c r="J579" s="253"/>
      <c r="K579" s="253"/>
      <c r="L579" s="258"/>
      <c r="M579" s="259"/>
      <c r="N579" s="260"/>
      <c r="O579" s="260"/>
      <c r="P579" s="260"/>
      <c r="Q579" s="260"/>
      <c r="R579" s="260"/>
      <c r="S579" s="260"/>
      <c r="T579" s="261"/>
      <c r="AT579" s="262" t="s">
        <v>422</v>
      </c>
      <c r="AU579" s="262" t="s">
        <v>82</v>
      </c>
      <c r="AV579" s="12" t="s">
        <v>82</v>
      </c>
      <c r="AW579" s="12" t="s">
        <v>35</v>
      </c>
      <c r="AX579" s="12" t="s">
        <v>72</v>
      </c>
      <c r="AY579" s="262" t="s">
        <v>215</v>
      </c>
    </row>
    <row r="580" s="12" customFormat="1">
      <c r="B580" s="252"/>
      <c r="C580" s="253"/>
      <c r="D580" s="246" t="s">
        <v>422</v>
      </c>
      <c r="E580" s="254" t="s">
        <v>21</v>
      </c>
      <c r="F580" s="255" t="s">
        <v>1928</v>
      </c>
      <c r="G580" s="253"/>
      <c r="H580" s="256">
        <v>152</v>
      </c>
      <c r="I580" s="257"/>
      <c r="J580" s="253"/>
      <c r="K580" s="253"/>
      <c r="L580" s="258"/>
      <c r="M580" s="259"/>
      <c r="N580" s="260"/>
      <c r="O580" s="260"/>
      <c r="P580" s="260"/>
      <c r="Q580" s="260"/>
      <c r="R580" s="260"/>
      <c r="S580" s="260"/>
      <c r="T580" s="261"/>
      <c r="AT580" s="262" t="s">
        <v>422</v>
      </c>
      <c r="AU580" s="262" t="s">
        <v>82</v>
      </c>
      <c r="AV580" s="12" t="s">
        <v>82</v>
      </c>
      <c r="AW580" s="12" t="s">
        <v>35</v>
      </c>
      <c r="AX580" s="12" t="s">
        <v>72</v>
      </c>
      <c r="AY580" s="262" t="s">
        <v>215</v>
      </c>
    </row>
    <row r="581" s="12" customFormat="1">
      <c r="B581" s="252"/>
      <c r="C581" s="253"/>
      <c r="D581" s="246" t="s">
        <v>422</v>
      </c>
      <c r="E581" s="254" t="s">
        <v>21</v>
      </c>
      <c r="F581" s="255" t="s">
        <v>1929</v>
      </c>
      <c r="G581" s="253"/>
      <c r="H581" s="256">
        <v>280</v>
      </c>
      <c r="I581" s="257"/>
      <c r="J581" s="253"/>
      <c r="K581" s="253"/>
      <c r="L581" s="258"/>
      <c r="M581" s="259"/>
      <c r="N581" s="260"/>
      <c r="O581" s="260"/>
      <c r="P581" s="260"/>
      <c r="Q581" s="260"/>
      <c r="R581" s="260"/>
      <c r="S581" s="260"/>
      <c r="T581" s="261"/>
      <c r="AT581" s="262" t="s">
        <v>422</v>
      </c>
      <c r="AU581" s="262" t="s">
        <v>82</v>
      </c>
      <c r="AV581" s="12" t="s">
        <v>82</v>
      </c>
      <c r="AW581" s="12" t="s">
        <v>35</v>
      </c>
      <c r="AX581" s="12" t="s">
        <v>72</v>
      </c>
      <c r="AY581" s="262" t="s">
        <v>215</v>
      </c>
    </row>
    <row r="582" s="12" customFormat="1">
      <c r="B582" s="252"/>
      <c r="C582" s="253"/>
      <c r="D582" s="246" t="s">
        <v>422</v>
      </c>
      <c r="E582" s="254" t="s">
        <v>21</v>
      </c>
      <c r="F582" s="255" t="s">
        <v>1930</v>
      </c>
      <c r="G582" s="253"/>
      <c r="H582" s="256">
        <v>12</v>
      </c>
      <c r="I582" s="257"/>
      <c r="J582" s="253"/>
      <c r="K582" s="253"/>
      <c r="L582" s="258"/>
      <c r="M582" s="259"/>
      <c r="N582" s="260"/>
      <c r="O582" s="260"/>
      <c r="P582" s="260"/>
      <c r="Q582" s="260"/>
      <c r="R582" s="260"/>
      <c r="S582" s="260"/>
      <c r="T582" s="261"/>
      <c r="AT582" s="262" t="s">
        <v>422</v>
      </c>
      <c r="AU582" s="262" t="s">
        <v>82</v>
      </c>
      <c r="AV582" s="12" t="s">
        <v>82</v>
      </c>
      <c r="AW582" s="12" t="s">
        <v>35</v>
      </c>
      <c r="AX582" s="12" t="s">
        <v>72</v>
      </c>
      <c r="AY582" s="262" t="s">
        <v>215</v>
      </c>
    </row>
    <row r="583" s="13" customFormat="1">
      <c r="B583" s="263"/>
      <c r="C583" s="264"/>
      <c r="D583" s="246" t="s">
        <v>422</v>
      </c>
      <c r="E583" s="265" t="s">
        <v>21</v>
      </c>
      <c r="F583" s="266" t="s">
        <v>439</v>
      </c>
      <c r="G583" s="264"/>
      <c r="H583" s="267">
        <v>805.33000000000004</v>
      </c>
      <c r="I583" s="268"/>
      <c r="J583" s="264"/>
      <c r="K583" s="264"/>
      <c r="L583" s="269"/>
      <c r="M583" s="270"/>
      <c r="N583" s="271"/>
      <c r="O583" s="271"/>
      <c r="P583" s="271"/>
      <c r="Q583" s="271"/>
      <c r="R583" s="271"/>
      <c r="S583" s="271"/>
      <c r="T583" s="272"/>
      <c r="AT583" s="273" t="s">
        <v>422</v>
      </c>
      <c r="AU583" s="273" t="s">
        <v>82</v>
      </c>
      <c r="AV583" s="13" t="s">
        <v>232</v>
      </c>
      <c r="AW583" s="13" t="s">
        <v>35</v>
      </c>
      <c r="AX583" s="13" t="s">
        <v>80</v>
      </c>
      <c r="AY583" s="273" t="s">
        <v>215</v>
      </c>
    </row>
    <row r="584" s="1" customFormat="1" ht="25.5" customHeight="1">
      <c r="B584" s="47"/>
      <c r="C584" s="234" t="s">
        <v>1931</v>
      </c>
      <c r="D584" s="234" t="s">
        <v>218</v>
      </c>
      <c r="E584" s="235" t="s">
        <v>1932</v>
      </c>
      <c r="F584" s="236" t="s">
        <v>1933</v>
      </c>
      <c r="G584" s="237" t="s">
        <v>452</v>
      </c>
      <c r="H584" s="238">
        <v>40</v>
      </c>
      <c r="I584" s="239"/>
      <c r="J584" s="240">
        <f>ROUND(I584*H584,2)</f>
        <v>0</v>
      </c>
      <c r="K584" s="236" t="s">
        <v>222</v>
      </c>
      <c r="L584" s="73"/>
      <c r="M584" s="241" t="s">
        <v>21</v>
      </c>
      <c r="N584" s="242" t="s">
        <v>43</v>
      </c>
      <c r="O584" s="48"/>
      <c r="P584" s="243">
        <f>O584*H584</f>
        <v>0</v>
      </c>
      <c r="Q584" s="243">
        <v>0.00017000000000000001</v>
      </c>
      <c r="R584" s="243">
        <f>Q584*H584</f>
        <v>0.0068000000000000005</v>
      </c>
      <c r="S584" s="243">
        <v>0</v>
      </c>
      <c r="T584" s="244">
        <f>S584*H584</f>
        <v>0</v>
      </c>
      <c r="AR584" s="25" t="s">
        <v>232</v>
      </c>
      <c r="AT584" s="25" t="s">
        <v>218</v>
      </c>
      <c r="AU584" s="25" t="s">
        <v>82</v>
      </c>
      <c r="AY584" s="25" t="s">
        <v>215</v>
      </c>
      <c r="BE584" s="245">
        <f>IF(N584="základní",J584,0)</f>
        <v>0</v>
      </c>
      <c r="BF584" s="245">
        <f>IF(N584="snížená",J584,0)</f>
        <v>0</v>
      </c>
      <c r="BG584" s="245">
        <f>IF(N584="zákl. přenesená",J584,0)</f>
        <v>0</v>
      </c>
      <c r="BH584" s="245">
        <f>IF(N584="sníž. přenesená",J584,0)</f>
        <v>0</v>
      </c>
      <c r="BI584" s="245">
        <f>IF(N584="nulová",J584,0)</f>
        <v>0</v>
      </c>
      <c r="BJ584" s="25" t="s">
        <v>80</v>
      </c>
      <c r="BK584" s="245">
        <f>ROUND(I584*H584,2)</f>
        <v>0</v>
      </c>
      <c r="BL584" s="25" t="s">
        <v>232</v>
      </c>
      <c r="BM584" s="25" t="s">
        <v>1934</v>
      </c>
    </row>
    <row r="585" s="1" customFormat="1">
      <c r="B585" s="47"/>
      <c r="C585" s="75"/>
      <c r="D585" s="246" t="s">
        <v>225</v>
      </c>
      <c r="E585" s="75"/>
      <c r="F585" s="247" t="s">
        <v>1935</v>
      </c>
      <c r="G585" s="75"/>
      <c r="H585" s="75"/>
      <c r="I585" s="204"/>
      <c r="J585" s="75"/>
      <c r="K585" s="75"/>
      <c r="L585" s="73"/>
      <c r="M585" s="248"/>
      <c r="N585" s="48"/>
      <c r="O585" s="48"/>
      <c r="P585" s="48"/>
      <c r="Q585" s="48"/>
      <c r="R585" s="48"/>
      <c r="S585" s="48"/>
      <c r="T585" s="96"/>
      <c r="AT585" s="25" t="s">
        <v>225</v>
      </c>
      <c r="AU585" s="25" t="s">
        <v>82</v>
      </c>
    </row>
    <row r="586" s="12" customFormat="1">
      <c r="B586" s="252"/>
      <c r="C586" s="253"/>
      <c r="D586" s="246" t="s">
        <v>422</v>
      </c>
      <c r="E586" s="254" t="s">
        <v>21</v>
      </c>
      <c r="F586" s="255" t="s">
        <v>1936</v>
      </c>
      <c r="G586" s="253"/>
      <c r="H586" s="256">
        <v>19</v>
      </c>
      <c r="I586" s="257"/>
      <c r="J586" s="253"/>
      <c r="K586" s="253"/>
      <c r="L586" s="258"/>
      <c r="M586" s="259"/>
      <c r="N586" s="260"/>
      <c r="O586" s="260"/>
      <c r="P586" s="260"/>
      <c r="Q586" s="260"/>
      <c r="R586" s="260"/>
      <c r="S586" s="260"/>
      <c r="T586" s="261"/>
      <c r="AT586" s="262" t="s">
        <v>422</v>
      </c>
      <c r="AU586" s="262" t="s">
        <v>82</v>
      </c>
      <c r="AV586" s="12" t="s">
        <v>82</v>
      </c>
      <c r="AW586" s="12" t="s">
        <v>35</v>
      </c>
      <c r="AX586" s="12" t="s">
        <v>72</v>
      </c>
      <c r="AY586" s="262" t="s">
        <v>215</v>
      </c>
    </row>
    <row r="587" s="12" customFormat="1">
      <c r="B587" s="252"/>
      <c r="C587" s="253"/>
      <c r="D587" s="246" t="s">
        <v>422</v>
      </c>
      <c r="E587" s="254" t="s">
        <v>21</v>
      </c>
      <c r="F587" s="255" t="s">
        <v>1937</v>
      </c>
      <c r="G587" s="253"/>
      <c r="H587" s="256">
        <v>21</v>
      </c>
      <c r="I587" s="257"/>
      <c r="J587" s="253"/>
      <c r="K587" s="253"/>
      <c r="L587" s="258"/>
      <c r="M587" s="259"/>
      <c r="N587" s="260"/>
      <c r="O587" s="260"/>
      <c r="P587" s="260"/>
      <c r="Q587" s="260"/>
      <c r="R587" s="260"/>
      <c r="S587" s="260"/>
      <c r="T587" s="261"/>
      <c r="AT587" s="262" t="s">
        <v>422</v>
      </c>
      <c r="AU587" s="262" t="s">
        <v>82</v>
      </c>
      <c r="AV587" s="12" t="s">
        <v>82</v>
      </c>
      <c r="AW587" s="12" t="s">
        <v>35</v>
      </c>
      <c r="AX587" s="12" t="s">
        <v>72</v>
      </c>
      <c r="AY587" s="262" t="s">
        <v>215</v>
      </c>
    </row>
    <row r="588" s="13" customFormat="1">
      <c r="B588" s="263"/>
      <c r="C588" s="264"/>
      <c r="D588" s="246" t="s">
        <v>422</v>
      </c>
      <c r="E588" s="265" t="s">
        <v>21</v>
      </c>
      <c r="F588" s="266" t="s">
        <v>439</v>
      </c>
      <c r="G588" s="264"/>
      <c r="H588" s="267">
        <v>40</v>
      </c>
      <c r="I588" s="268"/>
      <c r="J588" s="264"/>
      <c r="K588" s="264"/>
      <c r="L588" s="269"/>
      <c r="M588" s="270"/>
      <c r="N588" s="271"/>
      <c r="O588" s="271"/>
      <c r="P588" s="271"/>
      <c r="Q588" s="271"/>
      <c r="R588" s="271"/>
      <c r="S588" s="271"/>
      <c r="T588" s="272"/>
      <c r="AT588" s="273" t="s">
        <v>422</v>
      </c>
      <c r="AU588" s="273" t="s">
        <v>82</v>
      </c>
      <c r="AV588" s="13" t="s">
        <v>232</v>
      </c>
      <c r="AW588" s="13" t="s">
        <v>35</v>
      </c>
      <c r="AX588" s="13" t="s">
        <v>80</v>
      </c>
      <c r="AY588" s="273" t="s">
        <v>215</v>
      </c>
    </row>
    <row r="589" s="1" customFormat="1" ht="25.5" customHeight="1">
      <c r="B589" s="47"/>
      <c r="C589" s="234" t="s">
        <v>1938</v>
      </c>
      <c r="D589" s="234" t="s">
        <v>218</v>
      </c>
      <c r="E589" s="235" t="s">
        <v>1939</v>
      </c>
      <c r="F589" s="236" t="s">
        <v>1940</v>
      </c>
      <c r="G589" s="237" t="s">
        <v>452</v>
      </c>
      <c r="H589" s="238">
        <v>300</v>
      </c>
      <c r="I589" s="239"/>
      <c r="J589" s="240">
        <f>ROUND(I589*H589,2)</f>
        <v>0</v>
      </c>
      <c r="K589" s="236" t="s">
        <v>21</v>
      </c>
      <c r="L589" s="73"/>
      <c r="M589" s="241" t="s">
        <v>21</v>
      </c>
      <c r="N589" s="242" t="s">
        <v>43</v>
      </c>
      <c r="O589" s="48"/>
      <c r="P589" s="243">
        <f>O589*H589</f>
        <v>0</v>
      </c>
      <c r="Q589" s="243">
        <v>0.29221000000000003</v>
      </c>
      <c r="R589" s="243">
        <f>Q589*H589</f>
        <v>87.663000000000011</v>
      </c>
      <c r="S589" s="243">
        <v>0</v>
      </c>
      <c r="T589" s="244">
        <f>S589*H589</f>
        <v>0</v>
      </c>
      <c r="AR589" s="25" t="s">
        <v>232</v>
      </c>
      <c r="AT589" s="25" t="s">
        <v>218</v>
      </c>
      <c r="AU589" s="25" t="s">
        <v>82</v>
      </c>
      <c r="AY589" s="25" t="s">
        <v>215</v>
      </c>
      <c r="BE589" s="245">
        <f>IF(N589="základní",J589,0)</f>
        <v>0</v>
      </c>
      <c r="BF589" s="245">
        <f>IF(N589="snížená",J589,0)</f>
        <v>0</v>
      </c>
      <c r="BG589" s="245">
        <f>IF(N589="zákl. přenesená",J589,0)</f>
        <v>0</v>
      </c>
      <c r="BH589" s="245">
        <f>IF(N589="sníž. přenesená",J589,0)</f>
        <v>0</v>
      </c>
      <c r="BI589" s="245">
        <f>IF(N589="nulová",J589,0)</f>
        <v>0</v>
      </c>
      <c r="BJ589" s="25" t="s">
        <v>80</v>
      </c>
      <c r="BK589" s="245">
        <f>ROUND(I589*H589,2)</f>
        <v>0</v>
      </c>
      <c r="BL589" s="25" t="s">
        <v>232</v>
      </c>
      <c r="BM589" s="25" t="s">
        <v>1941</v>
      </c>
    </row>
    <row r="590" s="1" customFormat="1">
      <c r="B590" s="47"/>
      <c r="C590" s="75"/>
      <c r="D590" s="246" t="s">
        <v>225</v>
      </c>
      <c r="E590" s="75"/>
      <c r="F590" s="247" t="s">
        <v>1586</v>
      </c>
      <c r="G590" s="75"/>
      <c r="H590" s="75"/>
      <c r="I590" s="204"/>
      <c r="J590" s="75"/>
      <c r="K590" s="75"/>
      <c r="L590" s="73"/>
      <c r="M590" s="248"/>
      <c r="N590" s="48"/>
      <c r="O590" s="48"/>
      <c r="P590" s="48"/>
      <c r="Q590" s="48"/>
      <c r="R590" s="48"/>
      <c r="S590" s="48"/>
      <c r="T590" s="96"/>
      <c r="AT590" s="25" t="s">
        <v>225</v>
      </c>
      <c r="AU590" s="25" t="s">
        <v>82</v>
      </c>
    </row>
    <row r="591" s="1" customFormat="1" ht="25.5" customHeight="1">
      <c r="B591" s="47"/>
      <c r="C591" s="274" t="s">
        <v>1942</v>
      </c>
      <c r="D591" s="274" t="s">
        <v>470</v>
      </c>
      <c r="E591" s="275" t="s">
        <v>1943</v>
      </c>
      <c r="F591" s="276" t="s">
        <v>1944</v>
      </c>
      <c r="G591" s="277" t="s">
        <v>452</v>
      </c>
      <c r="H591" s="278">
        <v>300</v>
      </c>
      <c r="I591" s="279"/>
      <c r="J591" s="280">
        <f>ROUND(I591*H591,2)</f>
        <v>0</v>
      </c>
      <c r="K591" s="276" t="s">
        <v>222</v>
      </c>
      <c r="L591" s="281"/>
      <c r="M591" s="282" t="s">
        <v>21</v>
      </c>
      <c r="N591" s="283" t="s">
        <v>43</v>
      </c>
      <c r="O591" s="48"/>
      <c r="P591" s="243">
        <f>O591*H591</f>
        <v>0</v>
      </c>
      <c r="Q591" s="243">
        <v>0.015599999999999999</v>
      </c>
      <c r="R591" s="243">
        <f>Q591*H591</f>
        <v>4.6799999999999997</v>
      </c>
      <c r="S591" s="243">
        <v>0</v>
      </c>
      <c r="T591" s="244">
        <f>S591*H591</f>
        <v>0</v>
      </c>
      <c r="AR591" s="25" t="s">
        <v>405</v>
      </c>
      <c r="AT591" s="25" t="s">
        <v>470</v>
      </c>
      <c r="AU591" s="25" t="s">
        <v>82</v>
      </c>
      <c r="AY591" s="25" t="s">
        <v>215</v>
      </c>
      <c r="BE591" s="245">
        <f>IF(N591="základní",J591,0)</f>
        <v>0</v>
      </c>
      <c r="BF591" s="245">
        <f>IF(N591="snížená",J591,0)</f>
        <v>0</v>
      </c>
      <c r="BG591" s="245">
        <f>IF(N591="zákl. přenesená",J591,0)</f>
        <v>0</v>
      </c>
      <c r="BH591" s="245">
        <f>IF(N591="sníž. přenesená",J591,0)</f>
        <v>0</v>
      </c>
      <c r="BI591" s="245">
        <f>IF(N591="nulová",J591,0)</f>
        <v>0</v>
      </c>
      <c r="BJ591" s="25" t="s">
        <v>80</v>
      </c>
      <c r="BK591" s="245">
        <f>ROUND(I591*H591,2)</f>
        <v>0</v>
      </c>
      <c r="BL591" s="25" t="s">
        <v>232</v>
      </c>
      <c r="BM591" s="25" t="s">
        <v>1945</v>
      </c>
    </row>
    <row r="592" s="1" customFormat="1">
      <c r="B592" s="47"/>
      <c r="C592" s="75"/>
      <c r="D592" s="246" t="s">
        <v>225</v>
      </c>
      <c r="E592" s="75"/>
      <c r="F592" s="247" t="s">
        <v>1946</v>
      </c>
      <c r="G592" s="75"/>
      <c r="H592" s="75"/>
      <c r="I592" s="204"/>
      <c r="J592" s="75"/>
      <c r="K592" s="75"/>
      <c r="L592" s="73"/>
      <c r="M592" s="248"/>
      <c r="N592" s="48"/>
      <c r="O592" s="48"/>
      <c r="P592" s="48"/>
      <c r="Q592" s="48"/>
      <c r="R592" s="48"/>
      <c r="S592" s="48"/>
      <c r="T592" s="96"/>
      <c r="AT592" s="25" t="s">
        <v>225</v>
      </c>
      <c r="AU592" s="25" t="s">
        <v>82</v>
      </c>
    </row>
    <row r="593" s="1" customFormat="1" ht="16.5" customHeight="1">
      <c r="B593" s="47"/>
      <c r="C593" s="234" t="s">
        <v>1947</v>
      </c>
      <c r="D593" s="234" t="s">
        <v>218</v>
      </c>
      <c r="E593" s="235" t="s">
        <v>1948</v>
      </c>
      <c r="F593" s="236" t="s">
        <v>1949</v>
      </c>
      <c r="G593" s="237" t="s">
        <v>376</v>
      </c>
      <c r="H593" s="238">
        <v>19</v>
      </c>
      <c r="I593" s="239"/>
      <c r="J593" s="240">
        <f>ROUND(I593*H593,2)</f>
        <v>0</v>
      </c>
      <c r="K593" s="236" t="s">
        <v>222</v>
      </c>
      <c r="L593" s="73"/>
      <c r="M593" s="241" t="s">
        <v>21</v>
      </c>
      <c r="N593" s="242" t="s">
        <v>43</v>
      </c>
      <c r="O593" s="48"/>
      <c r="P593" s="243">
        <f>O593*H593</f>
        <v>0</v>
      </c>
      <c r="Q593" s="243">
        <v>0</v>
      </c>
      <c r="R593" s="243">
        <f>Q593*H593</f>
        <v>0</v>
      </c>
      <c r="S593" s="243">
        <v>0.108</v>
      </c>
      <c r="T593" s="244">
        <f>S593*H593</f>
        <v>2.052</v>
      </c>
      <c r="AR593" s="25" t="s">
        <v>232</v>
      </c>
      <c r="AT593" s="25" t="s">
        <v>218</v>
      </c>
      <c r="AU593" s="25" t="s">
        <v>82</v>
      </c>
      <c r="AY593" s="25" t="s">
        <v>215</v>
      </c>
      <c r="BE593" s="245">
        <f>IF(N593="základní",J593,0)</f>
        <v>0</v>
      </c>
      <c r="BF593" s="245">
        <f>IF(N593="snížená",J593,0)</f>
        <v>0</v>
      </c>
      <c r="BG593" s="245">
        <f>IF(N593="zákl. přenesená",J593,0)</f>
        <v>0</v>
      </c>
      <c r="BH593" s="245">
        <f>IF(N593="sníž. přenesená",J593,0)</f>
        <v>0</v>
      </c>
      <c r="BI593" s="245">
        <f>IF(N593="nulová",J593,0)</f>
        <v>0</v>
      </c>
      <c r="BJ593" s="25" t="s">
        <v>80</v>
      </c>
      <c r="BK593" s="245">
        <f>ROUND(I593*H593,2)</f>
        <v>0</v>
      </c>
      <c r="BL593" s="25" t="s">
        <v>232</v>
      </c>
      <c r="BM593" s="25" t="s">
        <v>1950</v>
      </c>
    </row>
    <row r="594" s="1" customFormat="1">
      <c r="B594" s="47"/>
      <c r="C594" s="75"/>
      <c r="D594" s="246" t="s">
        <v>225</v>
      </c>
      <c r="E594" s="75"/>
      <c r="F594" s="247" t="s">
        <v>1951</v>
      </c>
      <c r="G594" s="75"/>
      <c r="H594" s="75"/>
      <c r="I594" s="204"/>
      <c r="J594" s="75"/>
      <c r="K594" s="75"/>
      <c r="L594" s="73"/>
      <c r="M594" s="248"/>
      <c r="N594" s="48"/>
      <c r="O594" s="48"/>
      <c r="P594" s="48"/>
      <c r="Q594" s="48"/>
      <c r="R594" s="48"/>
      <c r="S594" s="48"/>
      <c r="T594" s="96"/>
      <c r="AT594" s="25" t="s">
        <v>225</v>
      </c>
      <c r="AU594" s="25" t="s">
        <v>82</v>
      </c>
    </row>
    <row r="595" s="1" customFormat="1" ht="16.5" customHeight="1">
      <c r="B595" s="47"/>
      <c r="C595" s="234" t="s">
        <v>1952</v>
      </c>
      <c r="D595" s="234" t="s">
        <v>218</v>
      </c>
      <c r="E595" s="235" t="s">
        <v>1953</v>
      </c>
      <c r="F595" s="236" t="s">
        <v>1954</v>
      </c>
      <c r="G595" s="237" t="s">
        <v>381</v>
      </c>
      <c r="H595" s="238">
        <v>3.6000000000000001</v>
      </c>
      <c r="I595" s="239"/>
      <c r="J595" s="240">
        <f>ROUND(I595*H595,2)</f>
        <v>0</v>
      </c>
      <c r="K595" s="236" t="s">
        <v>222</v>
      </c>
      <c r="L595" s="73"/>
      <c r="M595" s="241" t="s">
        <v>21</v>
      </c>
      <c r="N595" s="242" t="s">
        <v>43</v>
      </c>
      <c r="O595" s="48"/>
      <c r="P595" s="243">
        <f>O595*H595</f>
        <v>0</v>
      </c>
      <c r="Q595" s="243">
        <v>0.00010000000000000001</v>
      </c>
      <c r="R595" s="243">
        <f>Q595*H595</f>
        <v>0.00036000000000000002</v>
      </c>
      <c r="S595" s="243">
        <v>2.4100000000000001</v>
      </c>
      <c r="T595" s="244">
        <f>S595*H595</f>
        <v>8.6760000000000002</v>
      </c>
      <c r="AR595" s="25" t="s">
        <v>232</v>
      </c>
      <c r="AT595" s="25" t="s">
        <v>218</v>
      </c>
      <c r="AU595" s="25" t="s">
        <v>82</v>
      </c>
      <c r="AY595" s="25" t="s">
        <v>215</v>
      </c>
      <c r="BE595" s="245">
        <f>IF(N595="základní",J595,0)</f>
        <v>0</v>
      </c>
      <c r="BF595" s="245">
        <f>IF(N595="snížená",J595,0)</f>
        <v>0</v>
      </c>
      <c r="BG595" s="245">
        <f>IF(N595="zákl. přenesená",J595,0)</f>
        <v>0</v>
      </c>
      <c r="BH595" s="245">
        <f>IF(N595="sníž. přenesená",J595,0)</f>
        <v>0</v>
      </c>
      <c r="BI595" s="245">
        <f>IF(N595="nulová",J595,0)</f>
        <v>0</v>
      </c>
      <c r="BJ595" s="25" t="s">
        <v>80</v>
      </c>
      <c r="BK595" s="245">
        <f>ROUND(I595*H595,2)</f>
        <v>0</v>
      </c>
      <c r="BL595" s="25" t="s">
        <v>232</v>
      </c>
      <c r="BM595" s="25" t="s">
        <v>1955</v>
      </c>
    </row>
    <row r="596" s="1" customFormat="1">
      <c r="B596" s="47"/>
      <c r="C596" s="75"/>
      <c r="D596" s="246" t="s">
        <v>225</v>
      </c>
      <c r="E596" s="75"/>
      <c r="F596" s="247" t="s">
        <v>1956</v>
      </c>
      <c r="G596" s="75"/>
      <c r="H596" s="75"/>
      <c r="I596" s="204"/>
      <c r="J596" s="75"/>
      <c r="K596" s="75"/>
      <c r="L596" s="73"/>
      <c r="M596" s="248"/>
      <c r="N596" s="48"/>
      <c r="O596" s="48"/>
      <c r="P596" s="48"/>
      <c r="Q596" s="48"/>
      <c r="R596" s="48"/>
      <c r="S596" s="48"/>
      <c r="T596" s="96"/>
      <c r="AT596" s="25" t="s">
        <v>225</v>
      </c>
      <c r="AU596" s="25" t="s">
        <v>82</v>
      </c>
    </row>
    <row r="597" s="1" customFormat="1" ht="25.5" customHeight="1">
      <c r="B597" s="47"/>
      <c r="C597" s="234" t="s">
        <v>1957</v>
      </c>
      <c r="D597" s="234" t="s">
        <v>218</v>
      </c>
      <c r="E597" s="235" t="s">
        <v>1958</v>
      </c>
      <c r="F597" s="236" t="s">
        <v>1959</v>
      </c>
      <c r="G597" s="237" t="s">
        <v>376</v>
      </c>
      <c r="H597" s="238">
        <v>40</v>
      </c>
      <c r="I597" s="239"/>
      <c r="J597" s="240">
        <f>ROUND(I597*H597,2)</f>
        <v>0</v>
      </c>
      <c r="K597" s="236" t="s">
        <v>222</v>
      </c>
      <c r="L597" s="73"/>
      <c r="M597" s="241" t="s">
        <v>21</v>
      </c>
      <c r="N597" s="242" t="s">
        <v>43</v>
      </c>
      <c r="O597" s="48"/>
      <c r="P597" s="243">
        <f>O597*H597</f>
        <v>0</v>
      </c>
      <c r="Q597" s="243">
        <v>0</v>
      </c>
      <c r="R597" s="243">
        <f>Q597*H597</f>
        <v>0</v>
      </c>
      <c r="S597" s="243">
        <v>0.074999999999999997</v>
      </c>
      <c r="T597" s="244">
        <f>S597*H597</f>
        <v>3</v>
      </c>
      <c r="AR597" s="25" t="s">
        <v>232</v>
      </c>
      <c r="AT597" s="25" t="s">
        <v>218</v>
      </c>
      <c r="AU597" s="25" t="s">
        <v>82</v>
      </c>
      <c r="AY597" s="25" t="s">
        <v>215</v>
      </c>
      <c r="BE597" s="245">
        <f>IF(N597="základní",J597,0)</f>
        <v>0</v>
      </c>
      <c r="BF597" s="245">
        <f>IF(N597="snížená",J597,0)</f>
        <v>0</v>
      </c>
      <c r="BG597" s="245">
        <f>IF(N597="zákl. přenesená",J597,0)</f>
        <v>0</v>
      </c>
      <c r="BH597" s="245">
        <f>IF(N597="sníž. přenesená",J597,0)</f>
        <v>0</v>
      </c>
      <c r="BI597" s="245">
        <f>IF(N597="nulová",J597,0)</f>
        <v>0</v>
      </c>
      <c r="BJ597" s="25" t="s">
        <v>80</v>
      </c>
      <c r="BK597" s="245">
        <f>ROUND(I597*H597,2)</f>
        <v>0</v>
      </c>
      <c r="BL597" s="25" t="s">
        <v>232</v>
      </c>
      <c r="BM597" s="25" t="s">
        <v>1960</v>
      </c>
    </row>
    <row r="598" s="1" customFormat="1">
      <c r="B598" s="47"/>
      <c r="C598" s="75"/>
      <c r="D598" s="246" t="s">
        <v>225</v>
      </c>
      <c r="E598" s="75"/>
      <c r="F598" s="247" t="s">
        <v>1659</v>
      </c>
      <c r="G598" s="75"/>
      <c r="H598" s="75"/>
      <c r="I598" s="204"/>
      <c r="J598" s="75"/>
      <c r="K598" s="75"/>
      <c r="L598" s="73"/>
      <c r="M598" s="248"/>
      <c r="N598" s="48"/>
      <c r="O598" s="48"/>
      <c r="P598" s="48"/>
      <c r="Q598" s="48"/>
      <c r="R598" s="48"/>
      <c r="S598" s="48"/>
      <c r="T598" s="96"/>
      <c r="AT598" s="25" t="s">
        <v>225</v>
      </c>
      <c r="AU598" s="25" t="s">
        <v>82</v>
      </c>
    </row>
    <row r="599" s="12" customFormat="1">
      <c r="B599" s="252"/>
      <c r="C599" s="253"/>
      <c r="D599" s="246" t="s">
        <v>422</v>
      </c>
      <c r="E599" s="254" t="s">
        <v>21</v>
      </c>
      <c r="F599" s="255" t="s">
        <v>1961</v>
      </c>
      <c r="G599" s="253"/>
      <c r="H599" s="256">
        <v>19</v>
      </c>
      <c r="I599" s="257"/>
      <c r="J599" s="253"/>
      <c r="K599" s="253"/>
      <c r="L599" s="258"/>
      <c r="M599" s="259"/>
      <c r="N599" s="260"/>
      <c r="O599" s="260"/>
      <c r="P599" s="260"/>
      <c r="Q599" s="260"/>
      <c r="R599" s="260"/>
      <c r="S599" s="260"/>
      <c r="T599" s="261"/>
      <c r="AT599" s="262" t="s">
        <v>422</v>
      </c>
      <c r="AU599" s="262" t="s">
        <v>82</v>
      </c>
      <c r="AV599" s="12" t="s">
        <v>82</v>
      </c>
      <c r="AW599" s="12" t="s">
        <v>35</v>
      </c>
      <c r="AX599" s="12" t="s">
        <v>72</v>
      </c>
      <c r="AY599" s="262" t="s">
        <v>215</v>
      </c>
    </row>
    <row r="600" s="12" customFormat="1">
      <c r="B600" s="252"/>
      <c r="C600" s="253"/>
      <c r="D600" s="246" t="s">
        <v>422</v>
      </c>
      <c r="E600" s="254" t="s">
        <v>21</v>
      </c>
      <c r="F600" s="255" t="s">
        <v>1962</v>
      </c>
      <c r="G600" s="253"/>
      <c r="H600" s="256">
        <v>21</v>
      </c>
      <c r="I600" s="257"/>
      <c r="J600" s="253"/>
      <c r="K600" s="253"/>
      <c r="L600" s="258"/>
      <c r="M600" s="259"/>
      <c r="N600" s="260"/>
      <c r="O600" s="260"/>
      <c r="P600" s="260"/>
      <c r="Q600" s="260"/>
      <c r="R600" s="260"/>
      <c r="S600" s="260"/>
      <c r="T600" s="261"/>
      <c r="AT600" s="262" t="s">
        <v>422</v>
      </c>
      <c r="AU600" s="262" t="s">
        <v>82</v>
      </c>
      <c r="AV600" s="12" t="s">
        <v>82</v>
      </c>
      <c r="AW600" s="12" t="s">
        <v>35</v>
      </c>
      <c r="AX600" s="12" t="s">
        <v>72</v>
      </c>
      <c r="AY600" s="262" t="s">
        <v>215</v>
      </c>
    </row>
    <row r="601" s="13" customFormat="1">
      <c r="B601" s="263"/>
      <c r="C601" s="264"/>
      <c r="D601" s="246" t="s">
        <v>422</v>
      </c>
      <c r="E601" s="265" t="s">
        <v>21</v>
      </c>
      <c r="F601" s="266" t="s">
        <v>439</v>
      </c>
      <c r="G601" s="264"/>
      <c r="H601" s="267">
        <v>40</v>
      </c>
      <c r="I601" s="268"/>
      <c r="J601" s="264"/>
      <c r="K601" s="264"/>
      <c r="L601" s="269"/>
      <c r="M601" s="270"/>
      <c r="N601" s="271"/>
      <c r="O601" s="271"/>
      <c r="P601" s="271"/>
      <c r="Q601" s="271"/>
      <c r="R601" s="271"/>
      <c r="S601" s="271"/>
      <c r="T601" s="272"/>
      <c r="AT601" s="273" t="s">
        <v>422</v>
      </c>
      <c r="AU601" s="273" t="s">
        <v>82</v>
      </c>
      <c r="AV601" s="13" t="s">
        <v>232</v>
      </c>
      <c r="AW601" s="13" t="s">
        <v>35</v>
      </c>
      <c r="AX601" s="13" t="s">
        <v>80</v>
      </c>
      <c r="AY601" s="273" t="s">
        <v>215</v>
      </c>
    </row>
    <row r="602" s="1" customFormat="1" ht="25.5" customHeight="1">
      <c r="B602" s="47"/>
      <c r="C602" s="234" t="s">
        <v>1963</v>
      </c>
      <c r="D602" s="234" t="s">
        <v>218</v>
      </c>
      <c r="E602" s="235" t="s">
        <v>1964</v>
      </c>
      <c r="F602" s="236" t="s">
        <v>1965</v>
      </c>
      <c r="G602" s="237" t="s">
        <v>376</v>
      </c>
      <c r="H602" s="238">
        <v>40</v>
      </c>
      <c r="I602" s="239"/>
      <c r="J602" s="240">
        <f>ROUND(I602*H602,2)</f>
        <v>0</v>
      </c>
      <c r="K602" s="236" t="s">
        <v>222</v>
      </c>
      <c r="L602" s="73"/>
      <c r="M602" s="241" t="s">
        <v>21</v>
      </c>
      <c r="N602" s="242" t="s">
        <v>43</v>
      </c>
      <c r="O602" s="48"/>
      <c r="P602" s="243">
        <f>O602*H602</f>
        <v>0</v>
      </c>
      <c r="Q602" s="243">
        <v>0.0050600000000000003</v>
      </c>
      <c r="R602" s="243">
        <f>Q602*H602</f>
        <v>0.20240000000000002</v>
      </c>
      <c r="S602" s="243">
        <v>0.0050000000000000001</v>
      </c>
      <c r="T602" s="244">
        <f>S602*H602</f>
        <v>0.20000000000000001</v>
      </c>
      <c r="AR602" s="25" t="s">
        <v>232</v>
      </c>
      <c r="AT602" s="25" t="s">
        <v>218</v>
      </c>
      <c r="AU602" s="25" t="s">
        <v>82</v>
      </c>
      <c r="AY602" s="25" t="s">
        <v>215</v>
      </c>
      <c r="BE602" s="245">
        <f>IF(N602="základní",J602,0)</f>
        <v>0</v>
      </c>
      <c r="BF602" s="245">
        <f>IF(N602="snížená",J602,0)</f>
        <v>0</v>
      </c>
      <c r="BG602" s="245">
        <f>IF(N602="zákl. přenesená",J602,0)</f>
        <v>0</v>
      </c>
      <c r="BH602" s="245">
        <f>IF(N602="sníž. přenesená",J602,0)</f>
        <v>0</v>
      </c>
      <c r="BI602" s="245">
        <f>IF(N602="nulová",J602,0)</f>
        <v>0</v>
      </c>
      <c r="BJ602" s="25" t="s">
        <v>80</v>
      </c>
      <c r="BK602" s="245">
        <f>ROUND(I602*H602,2)</f>
        <v>0</v>
      </c>
      <c r="BL602" s="25" t="s">
        <v>232</v>
      </c>
      <c r="BM602" s="25" t="s">
        <v>1966</v>
      </c>
    </row>
    <row r="603" s="1" customFormat="1">
      <c r="B603" s="47"/>
      <c r="C603" s="75"/>
      <c r="D603" s="246" t="s">
        <v>225</v>
      </c>
      <c r="E603" s="75"/>
      <c r="F603" s="247" t="s">
        <v>1967</v>
      </c>
      <c r="G603" s="75"/>
      <c r="H603" s="75"/>
      <c r="I603" s="204"/>
      <c r="J603" s="75"/>
      <c r="K603" s="75"/>
      <c r="L603" s="73"/>
      <c r="M603" s="248"/>
      <c r="N603" s="48"/>
      <c r="O603" s="48"/>
      <c r="P603" s="48"/>
      <c r="Q603" s="48"/>
      <c r="R603" s="48"/>
      <c r="S603" s="48"/>
      <c r="T603" s="96"/>
      <c r="AT603" s="25" t="s">
        <v>225</v>
      </c>
      <c r="AU603" s="25" t="s">
        <v>82</v>
      </c>
    </row>
    <row r="604" s="1" customFormat="1" ht="16.5" customHeight="1">
      <c r="B604" s="47"/>
      <c r="C604" s="234" t="s">
        <v>1968</v>
      </c>
      <c r="D604" s="234" t="s">
        <v>218</v>
      </c>
      <c r="E604" s="235" t="s">
        <v>1969</v>
      </c>
      <c r="F604" s="236" t="s">
        <v>1970</v>
      </c>
      <c r="G604" s="237" t="s">
        <v>376</v>
      </c>
      <c r="H604" s="238">
        <v>40</v>
      </c>
      <c r="I604" s="239"/>
      <c r="J604" s="240">
        <f>ROUND(I604*H604,2)</f>
        <v>0</v>
      </c>
      <c r="K604" s="236" t="s">
        <v>222</v>
      </c>
      <c r="L604" s="73"/>
      <c r="M604" s="241" t="s">
        <v>21</v>
      </c>
      <c r="N604" s="242" t="s">
        <v>43</v>
      </c>
      <c r="O604" s="48"/>
      <c r="P604" s="243">
        <f>O604*H604</f>
        <v>0</v>
      </c>
      <c r="Q604" s="243">
        <v>0</v>
      </c>
      <c r="R604" s="243">
        <f>Q604*H604</f>
        <v>0</v>
      </c>
      <c r="S604" s="243">
        <v>0</v>
      </c>
      <c r="T604" s="244">
        <f>S604*H604</f>
        <v>0</v>
      </c>
      <c r="AR604" s="25" t="s">
        <v>232</v>
      </c>
      <c r="AT604" s="25" t="s">
        <v>218</v>
      </c>
      <c r="AU604" s="25" t="s">
        <v>82</v>
      </c>
      <c r="AY604" s="25" t="s">
        <v>215</v>
      </c>
      <c r="BE604" s="245">
        <f>IF(N604="základní",J604,0)</f>
        <v>0</v>
      </c>
      <c r="BF604" s="245">
        <f>IF(N604="snížená",J604,0)</f>
        <v>0</v>
      </c>
      <c r="BG604" s="245">
        <f>IF(N604="zákl. přenesená",J604,0)</f>
        <v>0</v>
      </c>
      <c r="BH604" s="245">
        <f>IF(N604="sníž. přenesená",J604,0)</f>
        <v>0</v>
      </c>
      <c r="BI604" s="245">
        <f>IF(N604="nulová",J604,0)</f>
        <v>0</v>
      </c>
      <c r="BJ604" s="25" t="s">
        <v>80</v>
      </c>
      <c r="BK604" s="245">
        <f>ROUND(I604*H604,2)</f>
        <v>0</v>
      </c>
      <c r="BL604" s="25" t="s">
        <v>232</v>
      </c>
      <c r="BM604" s="25" t="s">
        <v>1971</v>
      </c>
    </row>
    <row r="605" s="1" customFormat="1">
      <c r="B605" s="47"/>
      <c r="C605" s="75"/>
      <c r="D605" s="246" t="s">
        <v>225</v>
      </c>
      <c r="E605" s="75"/>
      <c r="F605" s="247" t="s">
        <v>1967</v>
      </c>
      <c r="G605" s="75"/>
      <c r="H605" s="75"/>
      <c r="I605" s="204"/>
      <c r="J605" s="75"/>
      <c r="K605" s="75"/>
      <c r="L605" s="73"/>
      <c r="M605" s="248"/>
      <c r="N605" s="48"/>
      <c r="O605" s="48"/>
      <c r="P605" s="48"/>
      <c r="Q605" s="48"/>
      <c r="R605" s="48"/>
      <c r="S605" s="48"/>
      <c r="T605" s="96"/>
      <c r="AT605" s="25" t="s">
        <v>225</v>
      </c>
      <c r="AU605" s="25" t="s">
        <v>82</v>
      </c>
    </row>
    <row r="606" s="1" customFormat="1" ht="16.5" customHeight="1">
      <c r="B606" s="47"/>
      <c r="C606" s="234" t="s">
        <v>1972</v>
      </c>
      <c r="D606" s="234" t="s">
        <v>218</v>
      </c>
      <c r="E606" s="235" t="s">
        <v>1973</v>
      </c>
      <c r="F606" s="236" t="s">
        <v>1974</v>
      </c>
      <c r="G606" s="237" t="s">
        <v>376</v>
      </c>
      <c r="H606" s="238">
        <v>14</v>
      </c>
      <c r="I606" s="239"/>
      <c r="J606" s="240">
        <f>ROUND(I606*H606,2)</f>
        <v>0</v>
      </c>
      <c r="K606" s="236" t="s">
        <v>222</v>
      </c>
      <c r="L606" s="73"/>
      <c r="M606" s="241" t="s">
        <v>21</v>
      </c>
      <c r="N606" s="242" t="s">
        <v>43</v>
      </c>
      <c r="O606" s="48"/>
      <c r="P606" s="243">
        <f>O606*H606</f>
        <v>0</v>
      </c>
      <c r="Q606" s="243">
        <v>0.038850000000000003</v>
      </c>
      <c r="R606" s="243">
        <f>Q606*H606</f>
        <v>0.54390000000000005</v>
      </c>
      <c r="S606" s="243">
        <v>0</v>
      </c>
      <c r="T606" s="244">
        <f>S606*H606</f>
        <v>0</v>
      </c>
      <c r="AR606" s="25" t="s">
        <v>232</v>
      </c>
      <c r="AT606" s="25" t="s">
        <v>218</v>
      </c>
      <c r="AU606" s="25" t="s">
        <v>82</v>
      </c>
      <c r="AY606" s="25" t="s">
        <v>215</v>
      </c>
      <c r="BE606" s="245">
        <f>IF(N606="základní",J606,0)</f>
        <v>0</v>
      </c>
      <c r="BF606" s="245">
        <f>IF(N606="snížená",J606,0)</f>
        <v>0</v>
      </c>
      <c r="BG606" s="245">
        <f>IF(N606="zákl. přenesená",J606,0)</f>
        <v>0</v>
      </c>
      <c r="BH606" s="245">
        <f>IF(N606="sníž. přenesená",J606,0)</f>
        <v>0</v>
      </c>
      <c r="BI606" s="245">
        <f>IF(N606="nulová",J606,0)</f>
        <v>0</v>
      </c>
      <c r="BJ606" s="25" t="s">
        <v>80</v>
      </c>
      <c r="BK606" s="245">
        <f>ROUND(I606*H606,2)</f>
        <v>0</v>
      </c>
      <c r="BL606" s="25" t="s">
        <v>232</v>
      </c>
      <c r="BM606" s="25" t="s">
        <v>1975</v>
      </c>
    </row>
    <row r="607" s="1" customFormat="1">
      <c r="B607" s="47"/>
      <c r="C607" s="75"/>
      <c r="D607" s="246" t="s">
        <v>225</v>
      </c>
      <c r="E607" s="75"/>
      <c r="F607" s="247" t="s">
        <v>1976</v>
      </c>
      <c r="G607" s="75"/>
      <c r="H607" s="75"/>
      <c r="I607" s="204"/>
      <c r="J607" s="75"/>
      <c r="K607" s="75"/>
      <c r="L607" s="73"/>
      <c r="M607" s="248"/>
      <c r="N607" s="48"/>
      <c r="O607" s="48"/>
      <c r="P607" s="48"/>
      <c r="Q607" s="48"/>
      <c r="R607" s="48"/>
      <c r="S607" s="48"/>
      <c r="T607" s="96"/>
      <c r="AT607" s="25" t="s">
        <v>225</v>
      </c>
      <c r="AU607" s="25" t="s">
        <v>82</v>
      </c>
    </row>
    <row r="608" s="12" customFormat="1">
      <c r="B608" s="252"/>
      <c r="C608" s="253"/>
      <c r="D608" s="246" t="s">
        <v>422</v>
      </c>
      <c r="E608" s="254" t="s">
        <v>21</v>
      </c>
      <c r="F608" s="255" t="s">
        <v>1977</v>
      </c>
      <c r="G608" s="253"/>
      <c r="H608" s="256">
        <v>14</v>
      </c>
      <c r="I608" s="257"/>
      <c r="J608" s="253"/>
      <c r="K608" s="253"/>
      <c r="L608" s="258"/>
      <c r="M608" s="259"/>
      <c r="N608" s="260"/>
      <c r="O608" s="260"/>
      <c r="P608" s="260"/>
      <c r="Q608" s="260"/>
      <c r="R608" s="260"/>
      <c r="S608" s="260"/>
      <c r="T608" s="261"/>
      <c r="AT608" s="262" t="s">
        <v>422</v>
      </c>
      <c r="AU608" s="262" t="s">
        <v>82</v>
      </c>
      <c r="AV608" s="12" t="s">
        <v>82</v>
      </c>
      <c r="AW608" s="12" t="s">
        <v>35</v>
      </c>
      <c r="AX608" s="12" t="s">
        <v>80</v>
      </c>
      <c r="AY608" s="262" t="s">
        <v>215</v>
      </c>
    </row>
    <row r="609" s="1" customFormat="1" ht="16.5" customHeight="1">
      <c r="B609" s="47"/>
      <c r="C609" s="234" t="s">
        <v>1978</v>
      </c>
      <c r="D609" s="234" t="s">
        <v>218</v>
      </c>
      <c r="E609" s="235" t="s">
        <v>1979</v>
      </c>
      <c r="F609" s="236" t="s">
        <v>1980</v>
      </c>
      <c r="G609" s="237" t="s">
        <v>376</v>
      </c>
      <c r="H609" s="238">
        <v>10</v>
      </c>
      <c r="I609" s="239"/>
      <c r="J609" s="240">
        <f>ROUND(I609*H609,2)</f>
        <v>0</v>
      </c>
      <c r="K609" s="236" t="s">
        <v>222</v>
      </c>
      <c r="L609" s="73"/>
      <c r="M609" s="241" t="s">
        <v>21</v>
      </c>
      <c r="N609" s="242" t="s">
        <v>43</v>
      </c>
      <c r="O609" s="48"/>
      <c r="P609" s="243">
        <f>O609*H609</f>
        <v>0</v>
      </c>
      <c r="Q609" s="243">
        <v>0.099750000000000005</v>
      </c>
      <c r="R609" s="243">
        <f>Q609*H609</f>
        <v>0.99750000000000005</v>
      </c>
      <c r="S609" s="243">
        <v>0</v>
      </c>
      <c r="T609" s="244">
        <f>S609*H609</f>
        <v>0</v>
      </c>
      <c r="AR609" s="25" t="s">
        <v>232</v>
      </c>
      <c r="AT609" s="25" t="s">
        <v>218</v>
      </c>
      <c r="AU609" s="25" t="s">
        <v>82</v>
      </c>
      <c r="AY609" s="25" t="s">
        <v>215</v>
      </c>
      <c r="BE609" s="245">
        <f>IF(N609="základní",J609,0)</f>
        <v>0</v>
      </c>
      <c r="BF609" s="245">
        <f>IF(N609="snížená",J609,0)</f>
        <v>0</v>
      </c>
      <c r="BG609" s="245">
        <f>IF(N609="zákl. přenesená",J609,0)</f>
        <v>0</v>
      </c>
      <c r="BH609" s="245">
        <f>IF(N609="sníž. přenesená",J609,0)</f>
        <v>0</v>
      </c>
      <c r="BI609" s="245">
        <f>IF(N609="nulová",J609,0)</f>
        <v>0</v>
      </c>
      <c r="BJ609" s="25" t="s">
        <v>80</v>
      </c>
      <c r="BK609" s="245">
        <f>ROUND(I609*H609,2)</f>
        <v>0</v>
      </c>
      <c r="BL609" s="25" t="s">
        <v>232</v>
      </c>
      <c r="BM609" s="25" t="s">
        <v>1981</v>
      </c>
    </row>
    <row r="610" s="1" customFormat="1">
      <c r="B610" s="47"/>
      <c r="C610" s="75"/>
      <c r="D610" s="246" t="s">
        <v>225</v>
      </c>
      <c r="E610" s="75"/>
      <c r="F610" s="247" t="s">
        <v>1982</v>
      </c>
      <c r="G610" s="75"/>
      <c r="H610" s="75"/>
      <c r="I610" s="204"/>
      <c r="J610" s="75"/>
      <c r="K610" s="75"/>
      <c r="L610" s="73"/>
      <c r="M610" s="248"/>
      <c r="N610" s="48"/>
      <c r="O610" s="48"/>
      <c r="P610" s="48"/>
      <c r="Q610" s="48"/>
      <c r="R610" s="48"/>
      <c r="S610" s="48"/>
      <c r="T610" s="96"/>
      <c r="AT610" s="25" t="s">
        <v>225</v>
      </c>
      <c r="AU610" s="25" t="s">
        <v>82</v>
      </c>
    </row>
    <row r="611" s="12" customFormat="1">
      <c r="B611" s="252"/>
      <c r="C611" s="253"/>
      <c r="D611" s="246" t="s">
        <v>422</v>
      </c>
      <c r="E611" s="254" t="s">
        <v>21</v>
      </c>
      <c r="F611" s="255" t="s">
        <v>1983</v>
      </c>
      <c r="G611" s="253"/>
      <c r="H611" s="256">
        <v>10</v>
      </c>
      <c r="I611" s="257"/>
      <c r="J611" s="253"/>
      <c r="K611" s="253"/>
      <c r="L611" s="258"/>
      <c r="M611" s="259"/>
      <c r="N611" s="260"/>
      <c r="O611" s="260"/>
      <c r="P611" s="260"/>
      <c r="Q611" s="260"/>
      <c r="R611" s="260"/>
      <c r="S611" s="260"/>
      <c r="T611" s="261"/>
      <c r="AT611" s="262" t="s">
        <v>422</v>
      </c>
      <c r="AU611" s="262" t="s">
        <v>82</v>
      </c>
      <c r="AV611" s="12" t="s">
        <v>82</v>
      </c>
      <c r="AW611" s="12" t="s">
        <v>35</v>
      </c>
      <c r="AX611" s="12" t="s">
        <v>80</v>
      </c>
      <c r="AY611" s="262" t="s">
        <v>215</v>
      </c>
    </row>
    <row r="612" s="1" customFormat="1" ht="16.5" customHeight="1">
      <c r="B612" s="47"/>
      <c r="C612" s="234" t="s">
        <v>1984</v>
      </c>
      <c r="D612" s="234" t="s">
        <v>218</v>
      </c>
      <c r="E612" s="235" t="s">
        <v>1985</v>
      </c>
      <c r="F612" s="236" t="s">
        <v>1986</v>
      </c>
      <c r="G612" s="237" t="s">
        <v>376</v>
      </c>
      <c r="H612" s="238">
        <v>40</v>
      </c>
      <c r="I612" s="239"/>
      <c r="J612" s="240">
        <f>ROUND(I612*H612,2)</f>
        <v>0</v>
      </c>
      <c r="K612" s="236" t="s">
        <v>222</v>
      </c>
      <c r="L612" s="73"/>
      <c r="M612" s="241" t="s">
        <v>21</v>
      </c>
      <c r="N612" s="242" t="s">
        <v>43</v>
      </c>
      <c r="O612" s="48"/>
      <c r="P612" s="243">
        <f>O612*H612</f>
        <v>0</v>
      </c>
      <c r="Q612" s="243">
        <v>0.0088999999999999999</v>
      </c>
      <c r="R612" s="243">
        <f>Q612*H612</f>
        <v>0.35599999999999998</v>
      </c>
      <c r="S612" s="243">
        <v>0</v>
      </c>
      <c r="T612" s="244">
        <f>S612*H612</f>
        <v>0</v>
      </c>
      <c r="AR612" s="25" t="s">
        <v>232</v>
      </c>
      <c r="AT612" s="25" t="s">
        <v>218</v>
      </c>
      <c r="AU612" s="25" t="s">
        <v>82</v>
      </c>
      <c r="AY612" s="25" t="s">
        <v>215</v>
      </c>
      <c r="BE612" s="245">
        <f>IF(N612="základní",J612,0)</f>
        <v>0</v>
      </c>
      <c r="BF612" s="245">
        <f>IF(N612="snížená",J612,0)</f>
        <v>0</v>
      </c>
      <c r="BG612" s="245">
        <f>IF(N612="zákl. přenesená",J612,0)</f>
        <v>0</v>
      </c>
      <c r="BH612" s="245">
        <f>IF(N612="sníž. přenesená",J612,0)</f>
        <v>0</v>
      </c>
      <c r="BI612" s="245">
        <f>IF(N612="nulová",J612,0)</f>
        <v>0</v>
      </c>
      <c r="BJ612" s="25" t="s">
        <v>80</v>
      </c>
      <c r="BK612" s="245">
        <f>ROUND(I612*H612,2)</f>
        <v>0</v>
      </c>
      <c r="BL612" s="25" t="s">
        <v>232</v>
      </c>
      <c r="BM612" s="25" t="s">
        <v>1987</v>
      </c>
    </row>
    <row r="613" s="1" customFormat="1">
      <c r="B613" s="47"/>
      <c r="C613" s="75"/>
      <c r="D613" s="246" t="s">
        <v>225</v>
      </c>
      <c r="E613" s="75"/>
      <c r="F613" s="247" t="s">
        <v>1967</v>
      </c>
      <c r="G613" s="75"/>
      <c r="H613" s="75"/>
      <c r="I613" s="204"/>
      <c r="J613" s="75"/>
      <c r="K613" s="75"/>
      <c r="L613" s="73"/>
      <c r="M613" s="248"/>
      <c r="N613" s="48"/>
      <c r="O613" s="48"/>
      <c r="P613" s="48"/>
      <c r="Q613" s="48"/>
      <c r="R613" s="48"/>
      <c r="S613" s="48"/>
      <c r="T613" s="96"/>
      <c r="AT613" s="25" t="s">
        <v>225</v>
      </c>
      <c r="AU613" s="25" t="s">
        <v>82</v>
      </c>
    </row>
    <row r="614" s="1" customFormat="1" ht="25.5" customHeight="1">
      <c r="B614" s="47"/>
      <c r="C614" s="234" t="s">
        <v>1988</v>
      </c>
      <c r="D614" s="234" t="s">
        <v>218</v>
      </c>
      <c r="E614" s="235" t="s">
        <v>1989</v>
      </c>
      <c r="F614" s="236" t="s">
        <v>1990</v>
      </c>
      <c r="G614" s="237" t="s">
        <v>376</v>
      </c>
      <c r="H614" s="238">
        <v>40</v>
      </c>
      <c r="I614" s="239"/>
      <c r="J614" s="240">
        <f>ROUND(I614*H614,2)</f>
        <v>0</v>
      </c>
      <c r="K614" s="236" t="s">
        <v>222</v>
      </c>
      <c r="L614" s="73"/>
      <c r="M614" s="241" t="s">
        <v>21</v>
      </c>
      <c r="N614" s="242" t="s">
        <v>43</v>
      </c>
      <c r="O614" s="48"/>
      <c r="P614" s="243">
        <f>O614*H614</f>
        <v>0</v>
      </c>
      <c r="Q614" s="243">
        <v>0.00098999999999999999</v>
      </c>
      <c r="R614" s="243">
        <f>Q614*H614</f>
        <v>0.039599999999999996</v>
      </c>
      <c r="S614" s="243">
        <v>0</v>
      </c>
      <c r="T614" s="244">
        <f>S614*H614</f>
        <v>0</v>
      </c>
      <c r="AR614" s="25" t="s">
        <v>232</v>
      </c>
      <c r="AT614" s="25" t="s">
        <v>218</v>
      </c>
      <c r="AU614" s="25" t="s">
        <v>82</v>
      </c>
      <c r="AY614" s="25" t="s">
        <v>215</v>
      </c>
      <c r="BE614" s="245">
        <f>IF(N614="základní",J614,0)</f>
        <v>0</v>
      </c>
      <c r="BF614" s="245">
        <f>IF(N614="snížená",J614,0)</f>
        <v>0</v>
      </c>
      <c r="BG614" s="245">
        <f>IF(N614="zákl. přenesená",J614,0)</f>
        <v>0</v>
      </c>
      <c r="BH614" s="245">
        <f>IF(N614="sníž. přenesená",J614,0)</f>
        <v>0</v>
      </c>
      <c r="BI614" s="245">
        <f>IF(N614="nulová",J614,0)</f>
        <v>0</v>
      </c>
      <c r="BJ614" s="25" t="s">
        <v>80</v>
      </c>
      <c r="BK614" s="245">
        <f>ROUND(I614*H614,2)</f>
        <v>0</v>
      </c>
      <c r="BL614" s="25" t="s">
        <v>232</v>
      </c>
      <c r="BM614" s="25" t="s">
        <v>1991</v>
      </c>
    </row>
    <row r="615" s="1" customFormat="1">
      <c r="B615" s="47"/>
      <c r="C615" s="75"/>
      <c r="D615" s="246" t="s">
        <v>225</v>
      </c>
      <c r="E615" s="75"/>
      <c r="F615" s="247" t="s">
        <v>1967</v>
      </c>
      <c r="G615" s="75"/>
      <c r="H615" s="75"/>
      <c r="I615" s="204"/>
      <c r="J615" s="75"/>
      <c r="K615" s="75"/>
      <c r="L615" s="73"/>
      <c r="M615" s="248"/>
      <c r="N615" s="48"/>
      <c r="O615" s="48"/>
      <c r="P615" s="48"/>
      <c r="Q615" s="48"/>
      <c r="R615" s="48"/>
      <c r="S615" s="48"/>
      <c r="T615" s="96"/>
      <c r="AT615" s="25" t="s">
        <v>225</v>
      </c>
      <c r="AU615" s="25" t="s">
        <v>82</v>
      </c>
    </row>
    <row r="616" s="1" customFormat="1" ht="16.5" customHeight="1">
      <c r="B616" s="47"/>
      <c r="C616" s="234" t="s">
        <v>1992</v>
      </c>
      <c r="D616" s="234" t="s">
        <v>218</v>
      </c>
      <c r="E616" s="235" t="s">
        <v>1993</v>
      </c>
      <c r="F616" s="236" t="s">
        <v>1994</v>
      </c>
      <c r="G616" s="237" t="s">
        <v>376</v>
      </c>
      <c r="H616" s="238">
        <v>40</v>
      </c>
      <c r="I616" s="239"/>
      <c r="J616" s="240">
        <f>ROUND(I616*H616,2)</f>
        <v>0</v>
      </c>
      <c r="K616" s="236" t="s">
        <v>222</v>
      </c>
      <c r="L616" s="73"/>
      <c r="M616" s="241" t="s">
        <v>21</v>
      </c>
      <c r="N616" s="242" t="s">
        <v>43</v>
      </c>
      <c r="O616" s="48"/>
      <c r="P616" s="243">
        <f>O616*H616</f>
        <v>0</v>
      </c>
      <c r="Q616" s="243">
        <v>0.00116</v>
      </c>
      <c r="R616" s="243">
        <f>Q616*H616</f>
        <v>0.046399999999999997</v>
      </c>
      <c r="S616" s="243">
        <v>0</v>
      </c>
      <c r="T616" s="244">
        <f>S616*H616</f>
        <v>0</v>
      </c>
      <c r="AR616" s="25" t="s">
        <v>232</v>
      </c>
      <c r="AT616" s="25" t="s">
        <v>218</v>
      </c>
      <c r="AU616" s="25" t="s">
        <v>82</v>
      </c>
      <c r="AY616" s="25" t="s">
        <v>215</v>
      </c>
      <c r="BE616" s="245">
        <f>IF(N616="základní",J616,0)</f>
        <v>0</v>
      </c>
      <c r="BF616" s="245">
        <f>IF(N616="snížená",J616,0)</f>
        <v>0</v>
      </c>
      <c r="BG616" s="245">
        <f>IF(N616="zákl. přenesená",J616,0)</f>
        <v>0</v>
      </c>
      <c r="BH616" s="245">
        <f>IF(N616="sníž. přenesená",J616,0)</f>
        <v>0</v>
      </c>
      <c r="BI616" s="245">
        <f>IF(N616="nulová",J616,0)</f>
        <v>0</v>
      </c>
      <c r="BJ616" s="25" t="s">
        <v>80</v>
      </c>
      <c r="BK616" s="245">
        <f>ROUND(I616*H616,2)</f>
        <v>0</v>
      </c>
      <c r="BL616" s="25" t="s">
        <v>232</v>
      </c>
      <c r="BM616" s="25" t="s">
        <v>1995</v>
      </c>
    </row>
    <row r="617" s="1" customFormat="1">
      <c r="B617" s="47"/>
      <c r="C617" s="75"/>
      <c r="D617" s="246" t="s">
        <v>225</v>
      </c>
      <c r="E617" s="75"/>
      <c r="F617" s="247" t="s">
        <v>1967</v>
      </c>
      <c r="G617" s="75"/>
      <c r="H617" s="75"/>
      <c r="I617" s="204"/>
      <c r="J617" s="75"/>
      <c r="K617" s="75"/>
      <c r="L617" s="73"/>
      <c r="M617" s="248"/>
      <c r="N617" s="48"/>
      <c r="O617" s="48"/>
      <c r="P617" s="48"/>
      <c r="Q617" s="48"/>
      <c r="R617" s="48"/>
      <c r="S617" s="48"/>
      <c r="T617" s="96"/>
      <c r="AT617" s="25" t="s">
        <v>225</v>
      </c>
      <c r="AU617" s="25" t="s">
        <v>82</v>
      </c>
    </row>
    <row r="618" s="1" customFormat="1" ht="25.5" customHeight="1">
      <c r="B618" s="47"/>
      <c r="C618" s="234" t="s">
        <v>1996</v>
      </c>
      <c r="D618" s="234" t="s">
        <v>218</v>
      </c>
      <c r="E618" s="235" t="s">
        <v>1997</v>
      </c>
      <c r="F618" s="236" t="s">
        <v>1998</v>
      </c>
      <c r="G618" s="237" t="s">
        <v>452</v>
      </c>
      <c r="H618" s="238">
        <v>2.7999999999999998</v>
      </c>
      <c r="I618" s="239"/>
      <c r="J618" s="240">
        <f>ROUND(I618*H618,2)</f>
        <v>0</v>
      </c>
      <c r="K618" s="236" t="s">
        <v>222</v>
      </c>
      <c r="L618" s="73"/>
      <c r="M618" s="241" t="s">
        <v>21</v>
      </c>
      <c r="N618" s="242" t="s">
        <v>43</v>
      </c>
      <c r="O618" s="48"/>
      <c r="P618" s="243">
        <f>O618*H618</f>
        <v>0</v>
      </c>
      <c r="Q618" s="243">
        <v>0.00072999999999999996</v>
      </c>
      <c r="R618" s="243">
        <f>Q618*H618</f>
        <v>0.0020439999999999998</v>
      </c>
      <c r="S618" s="243">
        <v>0.001</v>
      </c>
      <c r="T618" s="244">
        <f>S618*H618</f>
        <v>0.0028</v>
      </c>
      <c r="AR618" s="25" t="s">
        <v>232</v>
      </c>
      <c r="AT618" s="25" t="s">
        <v>218</v>
      </c>
      <c r="AU618" s="25" t="s">
        <v>82</v>
      </c>
      <c r="AY618" s="25" t="s">
        <v>215</v>
      </c>
      <c r="BE618" s="245">
        <f>IF(N618="základní",J618,0)</f>
        <v>0</v>
      </c>
      <c r="BF618" s="245">
        <f>IF(N618="snížená",J618,0)</f>
        <v>0</v>
      </c>
      <c r="BG618" s="245">
        <f>IF(N618="zákl. přenesená",J618,0)</f>
        <v>0</v>
      </c>
      <c r="BH618" s="245">
        <f>IF(N618="sníž. přenesená",J618,0)</f>
        <v>0</v>
      </c>
      <c r="BI618" s="245">
        <f>IF(N618="nulová",J618,0)</f>
        <v>0</v>
      </c>
      <c r="BJ618" s="25" t="s">
        <v>80</v>
      </c>
      <c r="BK618" s="245">
        <f>ROUND(I618*H618,2)</f>
        <v>0</v>
      </c>
      <c r="BL618" s="25" t="s">
        <v>232</v>
      </c>
      <c r="BM618" s="25" t="s">
        <v>1999</v>
      </c>
    </row>
    <row r="619" s="1" customFormat="1">
      <c r="B619" s="47"/>
      <c r="C619" s="75"/>
      <c r="D619" s="246" t="s">
        <v>225</v>
      </c>
      <c r="E619" s="75"/>
      <c r="F619" s="247" t="s">
        <v>2000</v>
      </c>
      <c r="G619" s="75"/>
      <c r="H619" s="75"/>
      <c r="I619" s="204"/>
      <c r="J619" s="75"/>
      <c r="K619" s="75"/>
      <c r="L619" s="73"/>
      <c r="M619" s="248"/>
      <c r="N619" s="48"/>
      <c r="O619" s="48"/>
      <c r="P619" s="48"/>
      <c r="Q619" s="48"/>
      <c r="R619" s="48"/>
      <c r="S619" s="48"/>
      <c r="T619" s="96"/>
      <c r="AT619" s="25" t="s">
        <v>225</v>
      </c>
      <c r="AU619" s="25" t="s">
        <v>82</v>
      </c>
    </row>
    <row r="620" s="12" customFormat="1">
      <c r="B620" s="252"/>
      <c r="C620" s="253"/>
      <c r="D620" s="246" t="s">
        <v>422</v>
      </c>
      <c r="E620" s="254" t="s">
        <v>21</v>
      </c>
      <c r="F620" s="255" t="s">
        <v>2001</v>
      </c>
      <c r="G620" s="253"/>
      <c r="H620" s="256">
        <v>2.7999999999999998</v>
      </c>
      <c r="I620" s="257"/>
      <c r="J620" s="253"/>
      <c r="K620" s="253"/>
      <c r="L620" s="258"/>
      <c r="M620" s="259"/>
      <c r="N620" s="260"/>
      <c r="O620" s="260"/>
      <c r="P620" s="260"/>
      <c r="Q620" s="260"/>
      <c r="R620" s="260"/>
      <c r="S620" s="260"/>
      <c r="T620" s="261"/>
      <c r="AT620" s="262" t="s">
        <v>422</v>
      </c>
      <c r="AU620" s="262" t="s">
        <v>82</v>
      </c>
      <c r="AV620" s="12" t="s">
        <v>82</v>
      </c>
      <c r="AW620" s="12" t="s">
        <v>35</v>
      </c>
      <c r="AX620" s="12" t="s">
        <v>80</v>
      </c>
      <c r="AY620" s="262" t="s">
        <v>215</v>
      </c>
    </row>
    <row r="621" s="1" customFormat="1" ht="16.5" customHeight="1">
      <c r="B621" s="47"/>
      <c r="C621" s="274" t="s">
        <v>2002</v>
      </c>
      <c r="D621" s="274" t="s">
        <v>470</v>
      </c>
      <c r="E621" s="275" t="s">
        <v>2003</v>
      </c>
      <c r="F621" s="276" t="s">
        <v>2004</v>
      </c>
      <c r="G621" s="277" t="s">
        <v>298</v>
      </c>
      <c r="H621" s="278">
        <v>7</v>
      </c>
      <c r="I621" s="279"/>
      <c r="J621" s="280">
        <f>ROUND(I621*H621,2)</f>
        <v>0</v>
      </c>
      <c r="K621" s="276" t="s">
        <v>21</v>
      </c>
      <c r="L621" s="281"/>
      <c r="M621" s="282" t="s">
        <v>21</v>
      </c>
      <c r="N621" s="283" t="s">
        <v>43</v>
      </c>
      <c r="O621" s="48"/>
      <c r="P621" s="243">
        <f>O621*H621</f>
        <v>0</v>
      </c>
      <c r="Q621" s="243">
        <v>0.002</v>
      </c>
      <c r="R621" s="243">
        <f>Q621*H621</f>
        <v>0.014</v>
      </c>
      <c r="S621" s="243">
        <v>0</v>
      </c>
      <c r="T621" s="244">
        <f>S621*H621</f>
        <v>0</v>
      </c>
      <c r="AR621" s="25" t="s">
        <v>405</v>
      </c>
      <c r="AT621" s="25" t="s">
        <v>470</v>
      </c>
      <c r="AU621" s="25" t="s">
        <v>82</v>
      </c>
      <c r="AY621" s="25" t="s">
        <v>215</v>
      </c>
      <c r="BE621" s="245">
        <f>IF(N621="základní",J621,0)</f>
        <v>0</v>
      </c>
      <c r="BF621" s="245">
        <f>IF(N621="snížená",J621,0)</f>
        <v>0</v>
      </c>
      <c r="BG621" s="245">
        <f>IF(N621="zákl. přenesená",J621,0)</f>
        <v>0</v>
      </c>
      <c r="BH621" s="245">
        <f>IF(N621="sníž. přenesená",J621,0)</f>
        <v>0</v>
      </c>
      <c r="BI621" s="245">
        <f>IF(N621="nulová",J621,0)</f>
        <v>0</v>
      </c>
      <c r="BJ621" s="25" t="s">
        <v>80</v>
      </c>
      <c r="BK621" s="245">
        <f>ROUND(I621*H621,2)</f>
        <v>0</v>
      </c>
      <c r="BL621" s="25" t="s">
        <v>232</v>
      </c>
      <c r="BM621" s="25" t="s">
        <v>2005</v>
      </c>
    </row>
    <row r="622" s="1" customFormat="1">
      <c r="B622" s="47"/>
      <c r="C622" s="75"/>
      <c r="D622" s="246" t="s">
        <v>225</v>
      </c>
      <c r="E622" s="75"/>
      <c r="F622" s="247" t="s">
        <v>2006</v>
      </c>
      <c r="G622" s="75"/>
      <c r="H622" s="75"/>
      <c r="I622" s="204"/>
      <c r="J622" s="75"/>
      <c r="K622" s="75"/>
      <c r="L622" s="73"/>
      <c r="M622" s="248"/>
      <c r="N622" s="48"/>
      <c r="O622" s="48"/>
      <c r="P622" s="48"/>
      <c r="Q622" s="48"/>
      <c r="R622" s="48"/>
      <c r="S622" s="48"/>
      <c r="T622" s="96"/>
      <c r="AT622" s="25" t="s">
        <v>225</v>
      </c>
      <c r="AU622" s="25" t="s">
        <v>82</v>
      </c>
    </row>
    <row r="623" s="11" customFormat="1" ht="29.88" customHeight="1">
      <c r="B623" s="218"/>
      <c r="C623" s="219"/>
      <c r="D623" s="220" t="s">
        <v>71</v>
      </c>
      <c r="E623" s="232" t="s">
        <v>644</v>
      </c>
      <c r="F623" s="232" t="s">
        <v>645</v>
      </c>
      <c r="G623" s="219"/>
      <c r="H623" s="219"/>
      <c r="I623" s="222"/>
      <c r="J623" s="233">
        <f>BK623</f>
        <v>0</v>
      </c>
      <c r="K623" s="219"/>
      <c r="L623" s="224"/>
      <c r="M623" s="225"/>
      <c r="N623" s="226"/>
      <c r="O623" s="226"/>
      <c r="P623" s="227">
        <f>SUM(P624:P630)</f>
        <v>0</v>
      </c>
      <c r="Q623" s="226"/>
      <c r="R623" s="227">
        <f>SUM(R624:R630)</f>
        <v>0</v>
      </c>
      <c r="S623" s="226"/>
      <c r="T623" s="228">
        <f>SUM(T624:T630)</f>
        <v>0</v>
      </c>
      <c r="AR623" s="229" t="s">
        <v>80</v>
      </c>
      <c r="AT623" s="230" t="s">
        <v>71</v>
      </c>
      <c r="AU623" s="230" t="s">
        <v>80</v>
      </c>
      <c r="AY623" s="229" t="s">
        <v>215</v>
      </c>
      <c r="BK623" s="231">
        <f>SUM(BK624:BK630)</f>
        <v>0</v>
      </c>
    </row>
    <row r="624" s="1" customFormat="1" ht="25.5" customHeight="1">
      <c r="B624" s="47"/>
      <c r="C624" s="234" t="s">
        <v>2007</v>
      </c>
      <c r="D624" s="234" t="s">
        <v>218</v>
      </c>
      <c r="E624" s="235" t="s">
        <v>647</v>
      </c>
      <c r="F624" s="236" t="s">
        <v>648</v>
      </c>
      <c r="G624" s="237" t="s">
        <v>473</v>
      </c>
      <c r="H624" s="238">
        <v>13.930999999999999</v>
      </c>
      <c r="I624" s="239"/>
      <c r="J624" s="240">
        <f>ROUND(I624*H624,2)</f>
        <v>0</v>
      </c>
      <c r="K624" s="236" t="s">
        <v>222</v>
      </c>
      <c r="L624" s="73"/>
      <c r="M624" s="241" t="s">
        <v>21</v>
      </c>
      <c r="N624" s="242" t="s">
        <v>43</v>
      </c>
      <c r="O624" s="48"/>
      <c r="P624" s="243">
        <f>O624*H624</f>
        <v>0</v>
      </c>
      <c r="Q624" s="243">
        <v>0</v>
      </c>
      <c r="R624" s="243">
        <f>Q624*H624</f>
        <v>0</v>
      </c>
      <c r="S624" s="243">
        <v>0</v>
      </c>
      <c r="T624" s="244">
        <f>S624*H624</f>
        <v>0</v>
      </c>
      <c r="AR624" s="25" t="s">
        <v>232</v>
      </c>
      <c r="AT624" s="25" t="s">
        <v>218</v>
      </c>
      <c r="AU624" s="25" t="s">
        <v>82</v>
      </c>
      <c r="AY624" s="25" t="s">
        <v>215</v>
      </c>
      <c r="BE624" s="245">
        <f>IF(N624="základní",J624,0)</f>
        <v>0</v>
      </c>
      <c r="BF624" s="245">
        <f>IF(N624="snížená",J624,0)</f>
        <v>0</v>
      </c>
      <c r="BG624" s="245">
        <f>IF(N624="zákl. přenesená",J624,0)</f>
        <v>0</v>
      </c>
      <c r="BH624" s="245">
        <f>IF(N624="sníž. přenesená",J624,0)</f>
        <v>0</v>
      </c>
      <c r="BI624" s="245">
        <f>IF(N624="nulová",J624,0)</f>
        <v>0</v>
      </c>
      <c r="BJ624" s="25" t="s">
        <v>80</v>
      </c>
      <c r="BK624" s="245">
        <f>ROUND(I624*H624,2)</f>
        <v>0</v>
      </c>
      <c r="BL624" s="25" t="s">
        <v>232</v>
      </c>
      <c r="BM624" s="25" t="s">
        <v>2008</v>
      </c>
    </row>
    <row r="625" s="1" customFormat="1">
      <c r="B625" s="47"/>
      <c r="C625" s="75"/>
      <c r="D625" s="246" t="s">
        <v>225</v>
      </c>
      <c r="E625" s="75"/>
      <c r="F625" s="247" t="s">
        <v>2009</v>
      </c>
      <c r="G625" s="75"/>
      <c r="H625" s="75"/>
      <c r="I625" s="204"/>
      <c r="J625" s="75"/>
      <c r="K625" s="75"/>
      <c r="L625" s="73"/>
      <c r="M625" s="248"/>
      <c r="N625" s="48"/>
      <c r="O625" s="48"/>
      <c r="P625" s="48"/>
      <c r="Q625" s="48"/>
      <c r="R625" s="48"/>
      <c r="S625" s="48"/>
      <c r="T625" s="96"/>
      <c r="AT625" s="25" t="s">
        <v>225</v>
      </c>
      <c r="AU625" s="25" t="s">
        <v>82</v>
      </c>
    </row>
    <row r="626" s="1" customFormat="1" ht="25.5" customHeight="1">
      <c r="B626" s="47"/>
      <c r="C626" s="234" t="s">
        <v>2010</v>
      </c>
      <c r="D626" s="234" t="s">
        <v>218</v>
      </c>
      <c r="E626" s="235" t="s">
        <v>652</v>
      </c>
      <c r="F626" s="236" t="s">
        <v>653</v>
      </c>
      <c r="G626" s="237" t="s">
        <v>473</v>
      </c>
      <c r="H626" s="238">
        <v>55.723999999999997</v>
      </c>
      <c r="I626" s="239"/>
      <c r="J626" s="240">
        <f>ROUND(I626*H626,2)</f>
        <v>0</v>
      </c>
      <c r="K626" s="236" t="s">
        <v>222</v>
      </c>
      <c r="L626" s="73"/>
      <c r="M626" s="241" t="s">
        <v>21</v>
      </c>
      <c r="N626" s="242" t="s">
        <v>43</v>
      </c>
      <c r="O626" s="48"/>
      <c r="P626" s="243">
        <f>O626*H626</f>
        <v>0</v>
      </c>
      <c r="Q626" s="243">
        <v>0</v>
      </c>
      <c r="R626" s="243">
        <f>Q626*H626</f>
        <v>0</v>
      </c>
      <c r="S626" s="243">
        <v>0</v>
      </c>
      <c r="T626" s="244">
        <f>S626*H626</f>
        <v>0</v>
      </c>
      <c r="AR626" s="25" t="s">
        <v>232</v>
      </c>
      <c r="AT626" s="25" t="s">
        <v>218</v>
      </c>
      <c r="AU626" s="25" t="s">
        <v>82</v>
      </c>
      <c r="AY626" s="25" t="s">
        <v>215</v>
      </c>
      <c r="BE626" s="245">
        <f>IF(N626="základní",J626,0)</f>
        <v>0</v>
      </c>
      <c r="BF626" s="245">
        <f>IF(N626="snížená",J626,0)</f>
        <v>0</v>
      </c>
      <c r="BG626" s="245">
        <f>IF(N626="zákl. přenesená",J626,0)</f>
        <v>0</v>
      </c>
      <c r="BH626" s="245">
        <f>IF(N626="sníž. přenesená",J626,0)</f>
        <v>0</v>
      </c>
      <c r="BI626" s="245">
        <f>IF(N626="nulová",J626,0)</f>
        <v>0</v>
      </c>
      <c r="BJ626" s="25" t="s">
        <v>80</v>
      </c>
      <c r="BK626" s="245">
        <f>ROUND(I626*H626,2)</f>
        <v>0</v>
      </c>
      <c r="BL626" s="25" t="s">
        <v>232</v>
      </c>
      <c r="BM626" s="25" t="s">
        <v>2011</v>
      </c>
    </row>
    <row r="627" s="1" customFormat="1">
      <c r="B627" s="47"/>
      <c r="C627" s="75"/>
      <c r="D627" s="246" t="s">
        <v>225</v>
      </c>
      <c r="E627" s="75"/>
      <c r="F627" s="247" t="s">
        <v>2012</v>
      </c>
      <c r="G627" s="75"/>
      <c r="H627" s="75"/>
      <c r="I627" s="204"/>
      <c r="J627" s="75"/>
      <c r="K627" s="75"/>
      <c r="L627" s="73"/>
      <c r="M627" s="248"/>
      <c r="N627" s="48"/>
      <c r="O627" s="48"/>
      <c r="P627" s="48"/>
      <c r="Q627" s="48"/>
      <c r="R627" s="48"/>
      <c r="S627" s="48"/>
      <c r="T627" s="96"/>
      <c r="AT627" s="25" t="s">
        <v>225</v>
      </c>
      <c r="AU627" s="25" t="s">
        <v>82</v>
      </c>
    </row>
    <row r="628" s="12" customFormat="1">
      <c r="B628" s="252"/>
      <c r="C628" s="253"/>
      <c r="D628" s="246" t="s">
        <v>422</v>
      </c>
      <c r="E628" s="253"/>
      <c r="F628" s="255" t="s">
        <v>2013</v>
      </c>
      <c r="G628" s="253"/>
      <c r="H628" s="256">
        <v>55.723999999999997</v>
      </c>
      <c r="I628" s="257"/>
      <c r="J628" s="253"/>
      <c r="K628" s="253"/>
      <c r="L628" s="258"/>
      <c r="M628" s="259"/>
      <c r="N628" s="260"/>
      <c r="O628" s="260"/>
      <c r="P628" s="260"/>
      <c r="Q628" s="260"/>
      <c r="R628" s="260"/>
      <c r="S628" s="260"/>
      <c r="T628" s="261"/>
      <c r="AT628" s="262" t="s">
        <v>422</v>
      </c>
      <c r="AU628" s="262" t="s">
        <v>82</v>
      </c>
      <c r="AV628" s="12" t="s">
        <v>82</v>
      </c>
      <c r="AW628" s="12" t="s">
        <v>6</v>
      </c>
      <c r="AX628" s="12" t="s">
        <v>80</v>
      </c>
      <c r="AY628" s="262" t="s">
        <v>215</v>
      </c>
    </row>
    <row r="629" s="1" customFormat="1" ht="25.5" customHeight="1">
      <c r="B629" s="47"/>
      <c r="C629" s="234" t="s">
        <v>2014</v>
      </c>
      <c r="D629" s="234" t="s">
        <v>218</v>
      </c>
      <c r="E629" s="235" t="s">
        <v>919</v>
      </c>
      <c r="F629" s="236" t="s">
        <v>742</v>
      </c>
      <c r="G629" s="237" t="s">
        <v>473</v>
      </c>
      <c r="H629" s="238">
        <v>13.930999999999999</v>
      </c>
      <c r="I629" s="239"/>
      <c r="J629" s="240">
        <f>ROUND(I629*H629,2)</f>
        <v>0</v>
      </c>
      <c r="K629" s="236" t="s">
        <v>222</v>
      </c>
      <c r="L629" s="73"/>
      <c r="M629" s="241" t="s">
        <v>21</v>
      </c>
      <c r="N629" s="242" t="s">
        <v>43</v>
      </c>
      <c r="O629" s="48"/>
      <c r="P629" s="243">
        <f>O629*H629</f>
        <v>0</v>
      </c>
      <c r="Q629" s="243">
        <v>0</v>
      </c>
      <c r="R629" s="243">
        <f>Q629*H629</f>
        <v>0</v>
      </c>
      <c r="S629" s="243">
        <v>0</v>
      </c>
      <c r="T629" s="244">
        <f>S629*H629</f>
        <v>0</v>
      </c>
      <c r="AR629" s="25" t="s">
        <v>232</v>
      </c>
      <c r="AT629" s="25" t="s">
        <v>218</v>
      </c>
      <c r="AU629" s="25" t="s">
        <v>82</v>
      </c>
      <c r="AY629" s="25" t="s">
        <v>215</v>
      </c>
      <c r="BE629" s="245">
        <f>IF(N629="základní",J629,0)</f>
        <v>0</v>
      </c>
      <c r="BF629" s="245">
        <f>IF(N629="snížená",J629,0)</f>
        <v>0</v>
      </c>
      <c r="BG629" s="245">
        <f>IF(N629="zákl. přenesená",J629,0)</f>
        <v>0</v>
      </c>
      <c r="BH629" s="245">
        <f>IF(N629="sníž. přenesená",J629,0)</f>
        <v>0</v>
      </c>
      <c r="BI629" s="245">
        <f>IF(N629="nulová",J629,0)</f>
        <v>0</v>
      </c>
      <c r="BJ629" s="25" t="s">
        <v>80</v>
      </c>
      <c r="BK629" s="245">
        <f>ROUND(I629*H629,2)</f>
        <v>0</v>
      </c>
      <c r="BL629" s="25" t="s">
        <v>232</v>
      </c>
      <c r="BM629" s="25" t="s">
        <v>2015</v>
      </c>
    </row>
    <row r="630" s="1" customFormat="1">
      <c r="B630" s="47"/>
      <c r="C630" s="75"/>
      <c r="D630" s="246" t="s">
        <v>225</v>
      </c>
      <c r="E630" s="75"/>
      <c r="F630" s="247" t="s">
        <v>2016</v>
      </c>
      <c r="G630" s="75"/>
      <c r="H630" s="75"/>
      <c r="I630" s="204"/>
      <c r="J630" s="75"/>
      <c r="K630" s="75"/>
      <c r="L630" s="73"/>
      <c r="M630" s="248"/>
      <c r="N630" s="48"/>
      <c r="O630" s="48"/>
      <c r="P630" s="48"/>
      <c r="Q630" s="48"/>
      <c r="R630" s="48"/>
      <c r="S630" s="48"/>
      <c r="T630" s="96"/>
      <c r="AT630" s="25" t="s">
        <v>225</v>
      </c>
      <c r="AU630" s="25" t="s">
        <v>82</v>
      </c>
    </row>
    <row r="631" s="11" customFormat="1" ht="29.88" customHeight="1">
      <c r="B631" s="218"/>
      <c r="C631" s="219"/>
      <c r="D631" s="220" t="s">
        <v>71</v>
      </c>
      <c r="E631" s="232" t="s">
        <v>1120</v>
      </c>
      <c r="F631" s="232" t="s">
        <v>1121</v>
      </c>
      <c r="G631" s="219"/>
      <c r="H631" s="219"/>
      <c r="I631" s="222"/>
      <c r="J631" s="233">
        <f>BK631</f>
        <v>0</v>
      </c>
      <c r="K631" s="219"/>
      <c r="L631" s="224"/>
      <c r="M631" s="225"/>
      <c r="N631" s="226"/>
      <c r="O631" s="226"/>
      <c r="P631" s="227">
        <f>SUM(P632:P633)</f>
        <v>0</v>
      </c>
      <c r="Q631" s="226"/>
      <c r="R631" s="227">
        <f>SUM(R632:R633)</f>
        <v>0</v>
      </c>
      <c r="S631" s="226"/>
      <c r="T631" s="228">
        <f>SUM(T632:T633)</f>
        <v>0</v>
      </c>
      <c r="AR631" s="229" t="s">
        <v>80</v>
      </c>
      <c r="AT631" s="230" t="s">
        <v>71</v>
      </c>
      <c r="AU631" s="230" t="s">
        <v>80</v>
      </c>
      <c r="AY631" s="229" t="s">
        <v>215</v>
      </c>
      <c r="BK631" s="231">
        <f>SUM(BK632:BK633)</f>
        <v>0</v>
      </c>
    </row>
    <row r="632" s="1" customFormat="1" ht="16.5" customHeight="1">
      <c r="B632" s="47"/>
      <c r="C632" s="234" t="s">
        <v>2017</v>
      </c>
      <c r="D632" s="234" t="s">
        <v>218</v>
      </c>
      <c r="E632" s="235" t="s">
        <v>1122</v>
      </c>
      <c r="F632" s="236" t="s">
        <v>1123</v>
      </c>
      <c r="G632" s="237" t="s">
        <v>473</v>
      </c>
      <c r="H632" s="238">
        <v>18202.440999999999</v>
      </c>
      <c r="I632" s="239"/>
      <c r="J632" s="240">
        <f>ROUND(I632*H632,2)</f>
        <v>0</v>
      </c>
      <c r="K632" s="236" t="s">
        <v>222</v>
      </c>
      <c r="L632" s="73"/>
      <c r="M632" s="241" t="s">
        <v>21</v>
      </c>
      <c r="N632" s="242" t="s">
        <v>43</v>
      </c>
      <c r="O632" s="48"/>
      <c r="P632" s="243">
        <f>O632*H632</f>
        <v>0</v>
      </c>
      <c r="Q632" s="243">
        <v>0</v>
      </c>
      <c r="R632" s="243">
        <f>Q632*H632</f>
        <v>0</v>
      </c>
      <c r="S632" s="243">
        <v>0</v>
      </c>
      <c r="T632" s="244">
        <f>S632*H632</f>
        <v>0</v>
      </c>
      <c r="AR632" s="25" t="s">
        <v>232</v>
      </c>
      <c r="AT632" s="25" t="s">
        <v>218</v>
      </c>
      <c r="AU632" s="25" t="s">
        <v>82</v>
      </c>
      <c r="AY632" s="25" t="s">
        <v>215</v>
      </c>
      <c r="BE632" s="245">
        <f>IF(N632="základní",J632,0)</f>
        <v>0</v>
      </c>
      <c r="BF632" s="245">
        <f>IF(N632="snížená",J632,0)</f>
        <v>0</v>
      </c>
      <c r="BG632" s="245">
        <f>IF(N632="zákl. přenesená",J632,0)</f>
        <v>0</v>
      </c>
      <c r="BH632" s="245">
        <f>IF(N632="sníž. přenesená",J632,0)</f>
        <v>0</v>
      </c>
      <c r="BI632" s="245">
        <f>IF(N632="nulová",J632,0)</f>
        <v>0</v>
      </c>
      <c r="BJ632" s="25" t="s">
        <v>80</v>
      </c>
      <c r="BK632" s="245">
        <f>ROUND(I632*H632,2)</f>
        <v>0</v>
      </c>
      <c r="BL632" s="25" t="s">
        <v>232</v>
      </c>
      <c r="BM632" s="25" t="s">
        <v>2018</v>
      </c>
    </row>
    <row r="633" s="1" customFormat="1">
      <c r="B633" s="47"/>
      <c r="C633" s="75"/>
      <c r="D633" s="246" t="s">
        <v>225</v>
      </c>
      <c r="E633" s="75"/>
      <c r="F633" s="247" t="s">
        <v>2009</v>
      </c>
      <c r="G633" s="75"/>
      <c r="H633" s="75"/>
      <c r="I633" s="204"/>
      <c r="J633" s="75"/>
      <c r="K633" s="75"/>
      <c r="L633" s="73"/>
      <c r="M633" s="248"/>
      <c r="N633" s="48"/>
      <c r="O633" s="48"/>
      <c r="P633" s="48"/>
      <c r="Q633" s="48"/>
      <c r="R633" s="48"/>
      <c r="S633" s="48"/>
      <c r="T633" s="96"/>
      <c r="AT633" s="25" t="s">
        <v>225</v>
      </c>
      <c r="AU633" s="25" t="s">
        <v>82</v>
      </c>
    </row>
    <row r="634" s="11" customFormat="1" ht="37.44" customHeight="1">
      <c r="B634" s="218"/>
      <c r="C634" s="219"/>
      <c r="D634" s="220" t="s">
        <v>71</v>
      </c>
      <c r="E634" s="221" t="s">
        <v>684</v>
      </c>
      <c r="F634" s="221" t="s">
        <v>926</v>
      </c>
      <c r="G634" s="219"/>
      <c r="H634" s="219"/>
      <c r="I634" s="222"/>
      <c r="J634" s="223">
        <f>BK634</f>
        <v>0</v>
      </c>
      <c r="K634" s="219"/>
      <c r="L634" s="224"/>
      <c r="M634" s="225"/>
      <c r="N634" s="226"/>
      <c r="O634" s="226"/>
      <c r="P634" s="227">
        <f>P635+P683+P692+P741</f>
        <v>0</v>
      </c>
      <c r="Q634" s="226"/>
      <c r="R634" s="227">
        <f>R635+R683+R692+R741</f>
        <v>124.79296429999999</v>
      </c>
      <c r="S634" s="226"/>
      <c r="T634" s="228">
        <f>T635+T683+T692+T741</f>
        <v>0</v>
      </c>
      <c r="AR634" s="229" t="s">
        <v>82</v>
      </c>
      <c r="AT634" s="230" t="s">
        <v>71</v>
      </c>
      <c r="AU634" s="230" t="s">
        <v>72</v>
      </c>
      <c r="AY634" s="229" t="s">
        <v>215</v>
      </c>
      <c r="BK634" s="231">
        <f>BK635+BK683+BK692+BK741</f>
        <v>0</v>
      </c>
    </row>
    <row r="635" s="11" customFormat="1" ht="19.92" customHeight="1">
      <c r="B635" s="218"/>
      <c r="C635" s="219"/>
      <c r="D635" s="220" t="s">
        <v>71</v>
      </c>
      <c r="E635" s="232" t="s">
        <v>2019</v>
      </c>
      <c r="F635" s="232" t="s">
        <v>2020</v>
      </c>
      <c r="G635" s="219"/>
      <c r="H635" s="219"/>
      <c r="I635" s="222"/>
      <c r="J635" s="233">
        <f>BK635</f>
        <v>0</v>
      </c>
      <c r="K635" s="219"/>
      <c r="L635" s="224"/>
      <c r="M635" s="225"/>
      <c r="N635" s="226"/>
      <c r="O635" s="226"/>
      <c r="P635" s="227">
        <f>SUM(P636:P682)</f>
        <v>0</v>
      </c>
      <c r="Q635" s="226"/>
      <c r="R635" s="227">
        <f>SUM(R636:R682)</f>
        <v>1.1755103</v>
      </c>
      <c r="S635" s="226"/>
      <c r="T635" s="228">
        <f>SUM(T636:T682)</f>
        <v>0</v>
      </c>
      <c r="AR635" s="229" t="s">
        <v>82</v>
      </c>
      <c r="AT635" s="230" t="s">
        <v>71</v>
      </c>
      <c r="AU635" s="230" t="s">
        <v>80</v>
      </c>
      <c r="AY635" s="229" t="s">
        <v>215</v>
      </c>
      <c r="BK635" s="231">
        <f>SUM(BK636:BK682)</f>
        <v>0</v>
      </c>
    </row>
    <row r="636" s="1" customFormat="1" ht="16.5" customHeight="1">
      <c r="B636" s="47"/>
      <c r="C636" s="234" t="s">
        <v>2021</v>
      </c>
      <c r="D636" s="234" t="s">
        <v>218</v>
      </c>
      <c r="E636" s="235" t="s">
        <v>2022</v>
      </c>
      <c r="F636" s="236" t="s">
        <v>2023</v>
      </c>
      <c r="G636" s="237" t="s">
        <v>376</v>
      </c>
      <c r="H636" s="238">
        <v>701.37</v>
      </c>
      <c r="I636" s="239"/>
      <c r="J636" s="240">
        <f>ROUND(I636*H636,2)</f>
        <v>0</v>
      </c>
      <c r="K636" s="236" t="s">
        <v>222</v>
      </c>
      <c r="L636" s="73"/>
      <c r="M636" s="241" t="s">
        <v>21</v>
      </c>
      <c r="N636" s="242" t="s">
        <v>43</v>
      </c>
      <c r="O636" s="48"/>
      <c r="P636" s="243">
        <f>O636*H636</f>
        <v>0</v>
      </c>
      <c r="Q636" s="243">
        <v>0</v>
      </c>
      <c r="R636" s="243">
        <f>Q636*H636</f>
        <v>0</v>
      </c>
      <c r="S636" s="243">
        <v>0</v>
      </c>
      <c r="T636" s="244">
        <f>S636*H636</f>
        <v>0</v>
      </c>
      <c r="AR636" s="25" t="s">
        <v>286</v>
      </c>
      <c r="AT636" s="25" t="s">
        <v>218</v>
      </c>
      <c r="AU636" s="25" t="s">
        <v>82</v>
      </c>
      <c r="AY636" s="25" t="s">
        <v>215</v>
      </c>
      <c r="BE636" s="245">
        <f>IF(N636="základní",J636,0)</f>
        <v>0</v>
      </c>
      <c r="BF636" s="245">
        <f>IF(N636="snížená",J636,0)</f>
        <v>0</v>
      </c>
      <c r="BG636" s="245">
        <f>IF(N636="zákl. přenesená",J636,0)</f>
        <v>0</v>
      </c>
      <c r="BH636" s="245">
        <f>IF(N636="sníž. přenesená",J636,0)</f>
        <v>0</v>
      </c>
      <c r="BI636" s="245">
        <f>IF(N636="nulová",J636,0)</f>
        <v>0</v>
      </c>
      <c r="BJ636" s="25" t="s">
        <v>80</v>
      </c>
      <c r="BK636" s="245">
        <f>ROUND(I636*H636,2)</f>
        <v>0</v>
      </c>
      <c r="BL636" s="25" t="s">
        <v>286</v>
      </c>
      <c r="BM636" s="25" t="s">
        <v>2024</v>
      </c>
    </row>
    <row r="637" s="1" customFormat="1">
      <c r="B637" s="47"/>
      <c r="C637" s="75"/>
      <c r="D637" s="246" t="s">
        <v>225</v>
      </c>
      <c r="E637" s="75"/>
      <c r="F637" s="247" t="s">
        <v>1273</v>
      </c>
      <c r="G637" s="75"/>
      <c r="H637" s="75"/>
      <c r="I637" s="204"/>
      <c r="J637" s="75"/>
      <c r="K637" s="75"/>
      <c r="L637" s="73"/>
      <c r="M637" s="248"/>
      <c r="N637" s="48"/>
      <c r="O637" s="48"/>
      <c r="P637" s="48"/>
      <c r="Q637" s="48"/>
      <c r="R637" s="48"/>
      <c r="S637" s="48"/>
      <c r="T637" s="96"/>
      <c r="AT637" s="25" t="s">
        <v>225</v>
      </c>
      <c r="AU637" s="25" t="s">
        <v>82</v>
      </c>
    </row>
    <row r="638" s="12" customFormat="1">
      <c r="B638" s="252"/>
      <c r="C638" s="253"/>
      <c r="D638" s="246" t="s">
        <v>422</v>
      </c>
      <c r="E638" s="254" t="s">
        <v>21</v>
      </c>
      <c r="F638" s="255" t="s">
        <v>2025</v>
      </c>
      <c r="G638" s="253"/>
      <c r="H638" s="256">
        <v>44.590000000000003</v>
      </c>
      <c r="I638" s="257"/>
      <c r="J638" s="253"/>
      <c r="K638" s="253"/>
      <c r="L638" s="258"/>
      <c r="M638" s="259"/>
      <c r="N638" s="260"/>
      <c r="O638" s="260"/>
      <c r="P638" s="260"/>
      <c r="Q638" s="260"/>
      <c r="R638" s="260"/>
      <c r="S638" s="260"/>
      <c r="T638" s="261"/>
      <c r="AT638" s="262" t="s">
        <v>422</v>
      </c>
      <c r="AU638" s="262" t="s">
        <v>82</v>
      </c>
      <c r="AV638" s="12" t="s">
        <v>82</v>
      </c>
      <c r="AW638" s="12" t="s">
        <v>35</v>
      </c>
      <c r="AX638" s="12" t="s">
        <v>72</v>
      </c>
      <c r="AY638" s="262" t="s">
        <v>215</v>
      </c>
    </row>
    <row r="639" s="12" customFormat="1">
      <c r="B639" s="252"/>
      <c r="C639" s="253"/>
      <c r="D639" s="246" t="s">
        <v>422</v>
      </c>
      <c r="E639" s="254" t="s">
        <v>21</v>
      </c>
      <c r="F639" s="255" t="s">
        <v>2026</v>
      </c>
      <c r="G639" s="253"/>
      <c r="H639" s="256">
        <v>9.6600000000000001</v>
      </c>
      <c r="I639" s="257"/>
      <c r="J639" s="253"/>
      <c r="K639" s="253"/>
      <c r="L639" s="258"/>
      <c r="M639" s="259"/>
      <c r="N639" s="260"/>
      <c r="O639" s="260"/>
      <c r="P639" s="260"/>
      <c r="Q639" s="260"/>
      <c r="R639" s="260"/>
      <c r="S639" s="260"/>
      <c r="T639" s="261"/>
      <c r="AT639" s="262" t="s">
        <v>422</v>
      </c>
      <c r="AU639" s="262" t="s">
        <v>82</v>
      </c>
      <c r="AV639" s="12" t="s">
        <v>82</v>
      </c>
      <c r="AW639" s="12" t="s">
        <v>35</v>
      </c>
      <c r="AX639" s="12" t="s">
        <v>72</v>
      </c>
      <c r="AY639" s="262" t="s">
        <v>215</v>
      </c>
    </row>
    <row r="640" s="12" customFormat="1">
      <c r="B640" s="252"/>
      <c r="C640" s="253"/>
      <c r="D640" s="246" t="s">
        <v>422</v>
      </c>
      <c r="E640" s="254" t="s">
        <v>21</v>
      </c>
      <c r="F640" s="255" t="s">
        <v>2027</v>
      </c>
      <c r="G640" s="253"/>
      <c r="H640" s="256">
        <v>15.720000000000001</v>
      </c>
      <c r="I640" s="257"/>
      <c r="J640" s="253"/>
      <c r="K640" s="253"/>
      <c r="L640" s="258"/>
      <c r="M640" s="259"/>
      <c r="N640" s="260"/>
      <c r="O640" s="260"/>
      <c r="P640" s="260"/>
      <c r="Q640" s="260"/>
      <c r="R640" s="260"/>
      <c r="S640" s="260"/>
      <c r="T640" s="261"/>
      <c r="AT640" s="262" t="s">
        <v>422</v>
      </c>
      <c r="AU640" s="262" t="s">
        <v>82</v>
      </c>
      <c r="AV640" s="12" t="s">
        <v>82</v>
      </c>
      <c r="AW640" s="12" t="s">
        <v>35</v>
      </c>
      <c r="AX640" s="12" t="s">
        <v>72</v>
      </c>
      <c r="AY640" s="262" t="s">
        <v>215</v>
      </c>
    </row>
    <row r="641" s="12" customFormat="1">
      <c r="B641" s="252"/>
      <c r="C641" s="253"/>
      <c r="D641" s="246" t="s">
        <v>422</v>
      </c>
      <c r="E641" s="254" t="s">
        <v>21</v>
      </c>
      <c r="F641" s="255" t="s">
        <v>1924</v>
      </c>
      <c r="G641" s="253"/>
      <c r="H641" s="256">
        <v>38</v>
      </c>
      <c r="I641" s="257"/>
      <c r="J641" s="253"/>
      <c r="K641" s="253"/>
      <c r="L641" s="258"/>
      <c r="M641" s="259"/>
      <c r="N641" s="260"/>
      <c r="O641" s="260"/>
      <c r="P641" s="260"/>
      <c r="Q641" s="260"/>
      <c r="R641" s="260"/>
      <c r="S641" s="260"/>
      <c r="T641" s="261"/>
      <c r="AT641" s="262" t="s">
        <v>422</v>
      </c>
      <c r="AU641" s="262" t="s">
        <v>82</v>
      </c>
      <c r="AV641" s="12" t="s">
        <v>82</v>
      </c>
      <c r="AW641" s="12" t="s">
        <v>35</v>
      </c>
      <c r="AX641" s="12" t="s">
        <v>72</v>
      </c>
      <c r="AY641" s="262" t="s">
        <v>215</v>
      </c>
    </row>
    <row r="642" s="12" customFormat="1">
      <c r="B642" s="252"/>
      <c r="C642" s="253"/>
      <c r="D642" s="246" t="s">
        <v>422</v>
      </c>
      <c r="E642" s="254" t="s">
        <v>21</v>
      </c>
      <c r="F642" s="255" t="s">
        <v>1925</v>
      </c>
      <c r="G642" s="253"/>
      <c r="H642" s="256">
        <v>69.400000000000006</v>
      </c>
      <c r="I642" s="257"/>
      <c r="J642" s="253"/>
      <c r="K642" s="253"/>
      <c r="L642" s="258"/>
      <c r="M642" s="259"/>
      <c r="N642" s="260"/>
      <c r="O642" s="260"/>
      <c r="P642" s="260"/>
      <c r="Q642" s="260"/>
      <c r="R642" s="260"/>
      <c r="S642" s="260"/>
      <c r="T642" s="261"/>
      <c r="AT642" s="262" t="s">
        <v>422</v>
      </c>
      <c r="AU642" s="262" t="s">
        <v>82</v>
      </c>
      <c r="AV642" s="12" t="s">
        <v>82</v>
      </c>
      <c r="AW642" s="12" t="s">
        <v>35</v>
      </c>
      <c r="AX642" s="12" t="s">
        <v>72</v>
      </c>
      <c r="AY642" s="262" t="s">
        <v>215</v>
      </c>
    </row>
    <row r="643" s="12" customFormat="1">
      <c r="B643" s="252"/>
      <c r="C643" s="253"/>
      <c r="D643" s="246" t="s">
        <v>422</v>
      </c>
      <c r="E643" s="254" t="s">
        <v>21</v>
      </c>
      <c r="F643" s="255" t="s">
        <v>1926</v>
      </c>
      <c r="G643" s="253"/>
      <c r="H643" s="256">
        <v>32</v>
      </c>
      <c r="I643" s="257"/>
      <c r="J643" s="253"/>
      <c r="K643" s="253"/>
      <c r="L643" s="258"/>
      <c r="M643" s="259"/>
      <c r="N643" s="260"/>
      <c r="O643" s="260"/>
      <c r="P643" s="260"/>
      <c r="Q643" s="260"/>
      <c r="R643" s="260"/>
      <c r="S643" s="260"/>
      <c r="T643" s="261"/>
      <c r="AT643" s="262" t="s">
        <v>422</v>
      </c>
      <c r="AU643" s="262" t="s">
        <v>82</v>
      </c>
      <c r="AV643" s="12" t="s">
        <v>82</v>
      </c>
      <c r="AW643" s="12" t="s">
        <v>35</v>
      </c>
      <c r="AX643" s="12" t="s">
        <v>72</v>
      </c>
      <c r="AY643" s="262" t="s">
        <v>215</v>
      </c>
    </row>
    <row r="644" s="12" customFormat="1">
      <c r="B644" s="252"/>
      <c r="C644" s="253"/>
      <c r="D644" s="246" t="s">
        <v>422</v>
      </c>
      <c r="E644" s="254" t="s">
        <v>21</v>
      </c>
      <c r="F644" s="255" t="s">
        <v>1927</v>
      </c>
      <c r="G644" s="253"/>
      <c r="H644" s="256">
        <v>48</v>
      </c>
      <c r="I644" s="257"/>
      <c r="J644" s="253"/>
      <c r="K644" s="253"/>
      <c r="L644" s="258"/>
      <c r="M644" s="259"/>
      <c r="N644" s="260"/>
      <c r="O644" s="260"/>
      <c r="P644" s="260"/>
      <c r="Q644" s="260"/>
      <c r="R644" s="260"/>
      <c r="S644" s="260"/>
      <c r="T644" s="261"/>
      <c r="AT644" s="262" t="s">
        <v>422</v>
      </c>
      <c r="AU644" s="262" t="s">
        <v>82</v>
      </c>
      <c r="AV644" s="12" t="s">
        <v>82</v>
      </c>
      <c r="AW644" s="12" t="s">
        <v>35</v>
      </c>
      <c r="AX644" s="12" t="s">
        <v>72</v>
      </c>
      <c r="AY644" s="262" t="s">
        <v>215</v>
      </c>
    </row>
    <row r="645" s="12" customFormat="1">
      <c r="B645" s="252"/>
      <c r="C645" s="253"/>
      <c r="D645" s="246" t="s">
        <v>422</v>
      </c>
      <c r="E645" s="254" t="s">
        <v>21</v>
      </c>
      <c r="F645" s="255" t="s">
        <v>1928</v>
      </c>
      <c r="G645" s="253"/>
      <c r="H645" s="256">
        <v>152</v>
      </c>
      <c r="I645" s="257"/>
      <c r="J645" s="253"/>
      <c r="K645" s="253"/>
      <c r="L645" s="258"/>
      <c r="M645" s="259"/>
      <c r="N645" s="260"/>
      <c r="O645" s="260"/>
      <c r="P645" s="260"/>
      <c r="Q645" s="260"/>
      <c r="R645" s="260"/>
      <c r="S645" s="260"/>
      <c r="T645" s="261"/>
      <c r="AT645" s="262" t="s">
        <v>422</v>
      </c>
      <c r="AU645" s="262" t="s">
        <v>82</v>
      </c>
      <c r="AV645" s="12" t="s">
        <v>82</v>
      </c>
      <c r="AW645" s="12" t="s">
        <v>35</v>
      </c>
      <c r="AX645" s="12" t="s">
        <v>72</v>
      </c>
      <c r="AY645" s="262" t="s">
        <v>215</v>
      </c>
    </row>
    <row r="646" s="12" customFormat="1">
      <c r="B646" s="252"/>
      <c r="C646" s="253"/>
      <c r="D646" s="246" t="s">
        <v>422</v>
      </c>
      <c r="E646" s="254" t="s">
        <v>21</v>
      </c>
      <c r="F646" s="255" t="s">
        <v>1929</v>
      </c>
      <c r="G646" s="253"/>
      <c r="H646" s="256">
        <v>280</v>
      </c>
      <c r="I646" s="257"/>
      <c r="J646" s="253"/>
      <c r="K646" s="253"/>
      <c r="L646" s="258"/>
      <c r="M646" s="259"/>
      <c r="N646" s="260"/>
      <c r="O646" s="260"/>
      <c r="P646" s="260"/>
      <c r="Q646" s="260"/>
      <c r="R646" s="260"/>
      <c r="S646" s="260"/>
      <c r="T646" s="261"/>
      <c r="AT646" s="262" t="s">
        <v>422</v>
      </c>
      <c r="AU646" s="262" t="s">
        <v>82</v>
      </c>
      <c r="AV646" s="12" t="s">
        <v>82</v>
      </c>
      <c r="AW646" s="12" t="s">
        <v>35</v>
      </c>
      <c r="AX646" s="12" t="s">
        <v>72</v>
      </c>
      <c r="AY646" s="262" t="s">
        <v>215</v>
      </c>
    </row>
    <row r="647" s="12" customFormat="1">
      <c r="B647" s="252"/>
      <c r="C647" s="253"/>
      <c r="D647" s="246" t="s">
        <v>422</v>
      </c>
      <c r="E647" s="254" t="s">
        <v>21</v>
      </c>
      <c r="F647" s="255" t="s">
        <v>1930</v>
      </c>
      <c r="G647" s="253"/>
      <c r="H647" s="256">
        <v>12</v>
      </c>
      <c r="I647" s="257"/>
      <c r="J647" s="253"/>
      <c r="K647" s="253"/>
      <c r="L647" s="258"/>
      <c r="M647" s="259"/>
      <c r="N647" s="260"/>
      <c r="O647" s="260"/>
      <c r="P647" s="260"/>
      <c r="Q647" s="260"/>
      <c r="R647" s="260"/>
      <c r="S647" s="260"/>
      <c r="T647" s="261"/>
      <c r="AT647" s="262" t="s">
        <v>422</v>
      </c>
      <c r="AU647" s="262" t="s">
        <v>82</v>
      </c>
      <c r="AV647" s="12" t="s">
        <v>82</v>
      </c>
      <c r="AW647" s="12" t="s">
        <v>35</v>
      </c>
      <c r="AX647" s="12" t="s">
        <v>72</v>
      </c>
      <c r="AY647" s="262" t="s">
        <v>215</v>
      </c>
    </row>
    <row r="648" s="13" customFormat="1">
      <c r="B648" s="263"/>
      <c r="C648" s="264"/>
      <c r="D648" s="246" t="s">
        <v>422</v>
      </c>
      <c r="E648" s="265" t="s">
        <v>21</v>
      </c>
      <c r="F648" s="266" t="s">
        <v>439</v>
      </c>
      <c r="G648" s="264"/>
      <c r="H648" s="267">
        <v>701.37</v>
      </c>
      <c r="I648" s="268"/>
      <c r="J648" s="264"/>
      <c r="K648" s="264"/>
      <c r="L648" s="269"/>
      <c r="M648" s="270"/>
      <c r="N648" s="271"/>
      <c r="O648" s="271"/>
      <c r="P648" s="271"/>
      <c r="Q648" s="271"/>
      <c r="R648" s="271"/>
      <c r="S648" s="271"/>
      <c r="T648" s="272"/>
      <c r="AT648" s="273" t="s">
        <v>422</v>
      </c>
      <c r="AU648" s="273" t="s">
        <v>82</v>
      </c>
      <c r="AV648" s="13" t="s">
        <v>232</v>
      </c>
      <c r="AW648" s="13" t="s">
        <v>35</v>
      </c>
      <c r="AX648" s="13" t="s">
        <v>80</v>
      </c>
      <c r="AY648" s="273" t="s">
        <v>215</v>
      </c>
    </row>
    <row r="649" s="1" customFormat="1" ht="16.5" customHeight="1">
      <c r="B649" s="47"/>
      <c r="C649" s="274" t="s">
        <v>2028</v>
      </c>
      <c r="D649" s="274" t="s">
        <v>470</v>
      </c>
      <c r="E649" s="275" t="s">
        <v>2029</v>
      </c>
      <c r="F649" s="276" t="s">
        <v>2030</v>
      </c>
      <c r="G649" s="277" t="s">
        <v>473</v>
      </c>
      <c r="H649" s="278">
        <v>0.245</v>
      </c>
      <c r="I649" s="279"/>
      <c r="J649" s="280">
        <f>ROUND(I649*H649,2)</f>
        <v>0</v>
      </c>
      <c r="K649" s="276" t="s">
        <v>222</v>
      </c>
      <c r="L649" s="281"/>
      <c r="M649" s="282" t="s">
        <v>21</v>
      </c>
      <c r="N649" s="283" t="s">
        <v>43</v>
      </c>
      <c r="O649" s="48"/>
      <c r="P649" s="243">
        <f>O649*H649</f>
        <v>0</v>
      </c>
      <c r="Q649" s="243">
        <v>1</v>
      </c>
      <c r="R649" s="243">
        <f>Q649*H649</f>
        <v>0.245</v>
      </c>
      <c r="S649" s="243">
        <v>0</v>
      </c>
      <c r="T649" s="244">
        <f>S649*H649</f>
        <v>0</v>
      </c>
      <c r="AR649" s="25" t="s">
        <v>358</v>
      </c>
      <c r="AT649" s="25" t="s">
        <v>470</v>
      </c>
      <c r="AU649" s="25" t="s">
        <v>82</v>
      </c>
      <c r="AY649" s="25" t="s">
        <v>215</v>
      </c>
      <c r="BE649" s="245">
        <f>IF(N649="základní",J649,0)</f>
        <v>0</v>
      </c>
      <c r="BF649" s="245">
        <f>IF(N649="snížená",J649,0)</f>
        <v>0</v>
      </c>
      <c r="BG649" s="245">
        <f>IF(N649="zákl. přenesená",J649,0)</f>
        <v>0</v>
      </c>
      <c r="BH649" s="245">
        <f>IF(N649="sníž. přenesená",J649,0)</f>
        <v>0</v>
      </c>
      <c r="BI649" s="245">
        <f>IF(N649="nulová",J649,0)</f>
        <v>0</v>
      </c>
      <c r="BJ649" s="25" t="s">
        <v>80</v>
      </c>
      <c r="BK649" s="245">
        <f>ROUND(I649*H649,2)</f>
        <v>0</v>
      </c>
      <c r="BL649" s="25" t="s">
        <v>286</v>
      </c>
      <c r="BM649" s="25" t="s">
        <v>2031</v>
      </c>
    </row>
    <row r="650" s="1" customFormat="1">
      <c r="B650" s="47"/>
      <c r="C650" s="75"/>
      <c r="D650" s="246" t="s">
        <v>225</v>
      </c>
      <c r="E650" s="75"/>
      <c r="F650" s="247" t="s">
        <v>2032</v>
      </c>
      <c r="G650" s="75"/>
      <c r="H650" s="75"/>
      <c r="I650" s="204"/>
      <c r="J650" s="75"/>
      <c r="K650" s="75"/>
      <c r="L650" s="73"/>
      <c r="M650" s="248"/>
      <c r="N650" s="48"/>
      <c r="O650" s="48"/>
      <c r="P650" s="48"/>
      <c r="Q650" s="48"/>
      <c r="R650" s="48"/>
      <c r="S650" s="48"/>
      <c r="T650" s="96"/>
      <c r="AT650" s="25" t="s">
        <v>225</v>
      </c>
      <c r="AU650" s="25" t="s">
        <v>82</v>
      </c>
    </row>
    <row r="651" s="12" customFormat="1">
      <c r="B651" s="252"/>
      <c r="C651" s="253"/>
      <c r="D651" s="246" t="s">
        <v>422</v>
      </c>
      <c r="E651" s="253"/>
      <c r="F651" s="255" t="s">
        <v>2033</v>
      </c>
      <c r="G651" s="253"/>
      <c r="H651" s="256">
        <v>0.245</v>
      </c>
      <c r="I651" s="257"/>
      <c r="J651" s="253"/>
      <c r="K651" s="253"/>
      <c r="L651" s="258"/>
      <c r="M651" s="259"/>
      <c r="N651" s="260"/>
      <c r="O651" s="260"/>
      <c r="P651" s="260"/>
      <c r="Q651" s="260"/>
      <c r="R651" s="260"/>
      <c r="S651" s="260"/>
      <c r="T651" s="261"/>
      <c r="AT651" s="262" t="s">
        <v>422</v>
      </c>
      <c r="AU651" s="262" t="s">
        <v>82</v>
      </c>
      <c r="AV651" s="12" t="s">
        <v>82</v>
      </c>
      <c r="AW651" s="12" t="s">
        <v>6</v>
      </c>
      <c r="AX651" s="12" t="s">
        <v>80</v>
      </c>
      <c r="AY651" s="262" t="s">
        <v>215</v>
      </c>
    </row>
    <row r="652" s="1" customFormat="1" ht="16.5" customHeight="1">
      <c r="B652" s="47"/>
      <c r="C652" s="234" t="s">
        <v>2034</v>
      </c>
      <c r="D652" s="234" t="s">
        <v>218</v>
      </c>
      <c r="E652" s="235" t="s">
        <v>2035</v>
      </c>
      <c r="F652" s="236" t="s">
        <v>2036</v>
      </c>
      <c r="G652" s="237" t="s">
        <v>376</v>
      </c>
      <c r="H652" s="238">
        <v>1402.74</v>
      </c>
      <c r="I652" s="239"/>
      <c r="J652" s="240">
        <f>ROUND(I652*H652,2)</f>
        <v>0</v>
      </c>
      <c r="K652" s="236" t="s">
        <v>222</v>
      </c>
      <c r="L652" s="73"/>
      <c r="M652" s="241" t="s">
        <v>21</v>
      </c>
      <c r="N652" s="242" t="s">
        <v>43</v>
      </c>
      <c r="O652" s="48"/>
      <c r="P652" s="243">
        <f>O652*H652</f>
        <v>0</v>
      </c>
      <c r="Q652" s="243">
        <v>0</v>
      </c>
      <c r="R652" s="243">
        <f>Q652*H652</f>
        <v>0</v>
      </c>
      <c r="S652" s="243">
        <v>0</v>
      </c>
      <c r="T652" s="244">
        <f>S652*H652</f>
        <v>0</v>
      </c>
      <c r="AR652" s="25" t="s">
        <v>286</v>
      </c>
      <c r="AT652" s="25" t="s">
        <v>218</v>
      </c>
      <c r="AU652" s="25" t="s">
        <v>82</v>
      </c>
      <c r="AY652" s="25" t="s">
        <v>215</v>
      </c>
      <c r="BE652" s="245">
        <f>IF(N652="základní",J652,0)</f>
        <v>0</v>
      </c>
      <c r="BF652" s="245">
        <f>IF(N652="snížená",J652,0)</f>
        <v>0</v>
      </c>
      <c r="BG652" s="245">
        <f>IF(N652="zákl. přenesená",J652,0)</f>
        <v>0</v>
      </c>
      <c r="BH652" s="245">
        <f>IF(N652="sníž. přenesená",J652,0)</f>
        <v>0</v>
      </c>
      <c r="BI652" s="245">
        <f>IF(N652="nulová",J652,0)</f>
        <v>0</v>
      </c>
      <c r="BJ652" s="25" t="s">
        <v>80</v>
      </c>
      <c r="BK652" s="245">
        <f>ROUND(I652*H652,2)</f>
        <v>0</v>
      </c>
      <c r="BL652" s="25" t="s">
        <v>286</v>
      </c>
      <c r="BM652" s="25" t="s">
        <v>2037</v>
      </c>
    </row>
    <row r="653" s="1" customFormat="1">
      <c r="B653" s="47"/>
      <c r="C653" s="75"/>
      <c r="D653" s="246" t="s">
        <v>225</v>
      </c>
      <c r="E653" s="75"/>
      <c r="F653" s="247" t="s">
        <v>1273</v>
      </c>
      <c r="G653" s="75"/>
      <c r="H653" s="75"/>
      <c r="I653" s="204"/>
      <c r="J653" s="75"/>
      <c r="K653" s="75"/>
      <c r="L653" s="73"/>
      <c r="M653" s="248"/>
      <c r="N653" s="48"/>
      <c r="O653" s="48"/>
      <c r="P653" s="48"/>
      <c r="Q653" s="48"/>
      <c r="R653" s="48"/>
      <c r="S653" s="48"/>
      <c r="T653" s="96"/>
      <c r="AT653" s="25" t="s">
        <v>225</v>
      </c>
      <c r="AU653" s="25" t="s">
        <v>82</v>
      </c>
    </row>
    <row r="654" s="12" customFormat="1">
      <c r="B654" s="252"/>
      <c r="C654" s="253"/>
      <c r="D654" s="246" t="s">
        <v>422</v>
      </c>
      <c r="E654" s="254" t="s">
        <v>21</v>
      </c>
      <c r="F654" s="255" t="s">
        <v>2038</v>
      </c>
      <c r="G654" s="253"/>
      <c r="H654" s="256">
        <v>89.180000000000007</v>
      </c>
      <c r="I654" s="257"/>
      <c r="J654" s="253"/>
      <c r="K654" s="253"/>
      <c r="L654" s="258"/>
      <c r="M654" s="259"/>
      <c r="N654" s="260"/>
      <c r="O654" s="260"/>
      <c r="P654" s="260"/>
      <c r="Q654" s="260"/>
      <c r="R654" s="260"/>
      <c r="S654" s="260"/>
      <c r="T654" s="261"/>
      <c r="AT654" s="262" t="s">
        <v>422</v>
      </c>
      <c r="AU654" s="262" t="s">
        <v>82</v>
      </c>
      <c r="AV654" s="12" t="s">
        <v>82</v>
      </c>
      <c r="AW654" s="12" t="s">
        <v>35</v>
      </c>
      <c r="AX654" s="12" t="s">
        <v>72</v>
      </c>
      <c r="AY654" s="262" t="s">
        <v>215</v>
      </c>
    </row>
    <row r="655" s="12" customFormat="1">
      <c r="B655" s="252"/>
      <c r="C655" s="253"/>
      <c r="D655" s="246" t="s">
        <v>422</v>
      </c>
      <c r="E655" s="254" t="s">
        <v>21</v>
      </c>
      <c r="F655" s="255" t="s">
        <v>2039</v>
      </c>
      <c r="G655" s="253"/>
      <c r="H655" s="256">
        <v>19.32</v>
      </c>
      <c r="I655" s="257"/>
      <c r="J655" s="253"/>
      <c r="K655" s="253"/>
      <c r="L655" s="258"/>
      <c r="M655" s="259"/>
      <c r="N655" s="260"/>
      <c r="O655" s="260"/>
      <c r="P655" s="260"/>
      <c r="Q655" s="260"/>
      <c r="R655" s="260"/>
      <c r="S655" s="260"/>
      <c r="T655" s="261"/>
      <c r="AT655" s="262" t="s">
        <v>422</v>
      </c>
      <c r="AU655" s="262" t="s">
        <v>82</v>
      </c>
      <c r="AV655" s="12" t="s">
        <v>82</v>
      </c>
      <c r="AW655" s="12" t="s">
        <v>35</v>
      </c>
      <c r="AX655" s="12" t="s">
        <v>72</v>
      </c>
      <c r="AY655" s="262" t="s">
        <v>215</v>
      </c>
    </row>
    <row r="656" s="12" customFormat="1">
      <c r="B656" s="252"/>
      <c r="C656" s="253"/>
      <c r="D656" s="246" t="s">
        <v>422</v>
      </c>
      <c r="E656" s="254" t="s">
        <v>21</v>
      </c>
      <c r="F656" s="255" t="s">
        <v>2040</v>
      </c>
      <c r="G656" s="253"/>
      <c r="H656" s="256">
        <v>31.440000000000001</v>
      </c>
      <c r="I656" s="257"/>
      <c r="J656" s="253"/>
      <c r="K656" s="253"/>
      <c r="L656" s="258"/>
      <c r="M656" s="259"/>
      <c r="N656" s="260"/>
      <c r="O656" s="260"/>
      <c r="P656" s="260"/>
      <c r="Q656" s="260"/>
      <c r="R656" s="260"/>
      <c r="S656" s="260"/>
      <c r="T656" s="261"/>
      <c r="AT656" s="262" t="s">
        <v>422</v>
      </c>
      <c r="AU656" s="262" t="s">
        <v>82</v>
      </c>
      <c r="AV656" s="12" t="s">
        <v>82</v>
      </c>
      <c r="AW656" s="12" t="s">
        <v>35</v>
      </c>
      <c r="AX656" s="12" t="s">
        <v>72</v>
      </c>
      <c r="AY656" s="262" t="s">
        <v>215</v>
      </c>
    </row>
    <row r="657" s="12" customFormat="1">
      <c r="B657" s="252"/>
      <c r="C657" s="253"/>
      <c r="D657" s="246" t="s">
        <v>422</v>
      </c>
      <c r="E657" s="254" t="s">
        <v>21</v>
      </c>
      <c r="F657" s="255" t="s">
        <v>2041</v>
      </c>
      <c r="G657" s="253"/>
      <c r="H657" s="256">
        <v>76</v>
      </c>
      <c r="I657" s="257"/>
      <c r="J657" s="253"/>
      <c r="K657" s="253"/>
      <c r="L657" s="258"/>
      <c r="M657" s="259"/>
      <c r="N657" s="260"/>
      <c r="O657" s="260"/>
      <c r="P657" s="260"/>
      <c r="Q657" s="260"/>
      <c r="R657" s="260"/>
      <c r="S657" s="260"/>
      <c r="T657" s="261"/>
      <c r="AT657" s="262" t="s">
        <v>422</v>
      </c>
      <c r="AU657" s="262" t="s">
        <v>82</v>
      </c>
      <c r="AV657" s="12" t="s">
        <v>82</v>
      </c>
      <c r="AW657" s="12" t="s">
        <v>35</v>
      </c>
      <c r="AX657" s="12" t="s">
        <v>72</v>
      </c>
      <c r="AY657" s="262" t="s">
        <v>215</v>
      </c>
    </row>
    <row r="658" s="12" customFormat="1">
      <c r="B658" s="252"/>
      <c r="C658" s="253"/>
      <c r="D658" s="246" t="s">
        <v>422</v>
      </c>
      <c r="E658" s="254" t="s">
        <v>21</v>
      </c>
      <c r="F658" s="255" t="s">
        <v>2042</v>
      </c>
      <c r="G658" s="253"/>
      <c r="H658" s="256">
        <v>138.80000000000001</v>
      </c>
      <c r="I658" s="257"/>
      <c r="J658" s="253"/>
      <c r="K658" s="253"/>
      <c r="L658" s="258"/>
      <c r="M658" s="259"/>
      <c r="N658" s="260"/>
      <c r="O658" s="260"/>
      <c r="P658" s="260"/>
      <c r="Q658" s="260"/>
      <c r="R658" s="260"/>
      <c r="S658" s="260"/>
      <c r="T658" s="261"/>
      <c r="AT658" s="262" t="s">
        <v>422</v>
      </c>
      <c r="AU658" s="262" t="s">
        <v>82</v>
      </c>
      <c r="AV658" s="12" t="s">
        <v>82</v>
      </c>
      <c r="AW658" s="12" t="s">
        <v>35</v>
      </c>
      <c r="AX658" s="12" t="s">
        <v>72</v>
      </c>
      <c r="AY658" s="262" t="s">
        <v>215</v>
      </c>
    </row>
    <row r="659" s="12" customFormat="1">
      <c r="B659" s="252"/>
      <c r="C659" s="253"/>
      <c r="D659" s="246" t="s">
        <v>422</v>
      </c>
      <c r="E659" s="254" t="s">
        <v>21</v>
      </c>
      <c r="F659" s="255" t="s">
        <v>2043</v>
      </c>
      <c r="G659" s="253"/>
      <c r="H659" s="256">
        <v>64</v>
      </c>
      <c r="I659" s="257"/>
      <c r="J659" s="253"/>
      <c r="K659" s="253"/>
      <c r="L659" s="258"/>
      <c r="M659" s="259"/>
      <c r="N659" s="260"/>
      <c r="O659" s="260"/>
      <c r="P659" s="260"/>
      <c r="Q659" s="260"/>
      <c r="R659" s="260"/>
      <c r="S659" s="260"/>
      <c r="T659" s="261"/>
      <c r="AT659" s="262" t="s">
        <v>422</v>
      </c>
      <c r="AU659" s="262" t="s">
        <v>82</v>
      </c>
      <c r="AV659" s="12" t="s">
        <v>82</v>
      </c>
      <c r="AW659" s="12" t="s">
        <v>35</v>
      </c>
      <c r="AX659" s="12" t="s">
        <v>72</v>
      </c>
      <c r="AY659" s="262" t="s">
        <v>215</v>
      </c>
    </row>
    <row r="660" s="12" customFormat="1">
      <c r="B660" s="252"/>
      <c r="C660" s="253"/>
      <c r="D660" s="246" t="s">
        <v>422</v>
      </c>
      <c r="E660" s="254" t="s">
        <v>21</v>
      </c>
      <c r="F660" s="255" t="s">
        <v>2044</v>
      </c>
      <c r="G660" s="253"/>
      <c r="H660" s="256">
        <v>96</v>
      </c>
      <c r="I660" s="257"/>
      <c r="J660" s="253"/>
      <c r="K660" s="253"/>
      <c r="L660" s="258"/>
      <c r="M660" s="259"/>
      <c r="N660" s="260"/>
      <c r="O660" s="260"/>
      <c r="P660" s="260"/>
      <c r="Q660" s="260"/>
      <c r="R660" s="260"/>
      <c r="S660" s="260"/>
      <c r="T660" s="261"/>
      <c r="AT660" s="262" t="s">
        <v>422</v>
      </c>
      <c r="AU660" s="262" t="s">
        <v>82</v>
      </c>
      <c r="AV660" s="12" t="s">
        <v>82</v>
      </c>
      <c r="AW660" s="12" t="s">
        <v>35</v>
      </c>
      <c r="AX660" s="12" t="s">
        <v>72</v>
      </c>
      <c r="AY660" s="262" t="s">
        <v>215</v>
      </c>
    </row>
    <row r="661" s="12" customFormat="1">
      <c r="B661" s="252"/>
      <c r="C661" s="253"/>
      <c r="D661" s="246" t="s">
        <v>422</v>
      </c>
      <c r="E661" s="254" t="s">
        <v>21</v>
      </c>
      <c r="F661" s="255" t="s">
        <v>2045</v>
      </c>
      <c r="G661" s="253"/>
      <c r="H661" s="256">
        <v>304</v>
      </c>
      <c r="I661" s="257"/>
      <c r="J661" s="253"/>
      <c r="K661" s="253"/>
      <c r="L661" s="258"/>
      <c r="M661" s="259"/>
      <c r="N661" s="260"/>
      <c r="O661" s="260"/>
      <c r="P661" s="260"/>
      <c r="Q661" s="260"/>
      <c r="R661" s="260"/>
      <c r="S661" s="260"/>
      <c r="T661" s="261"/>
      <c r="AT661" s="262" t="s">
        <v>422</v>
      </c>
      <c r="AU661" s="262" t="s">
        <v>82</v>
      </c>
      <c r="AV661" s="12" t="s">
        <v>82</v>
      </c>
      <c r="AW661" s="12" t="s">
        <v>35</v>
      </c>
      <c r="AX661" s="12" t="s">
        <v>72</v>
      </c>
      <c r="AY661" s="262" t="s">
        <v>215</v>
      </c>
    </row>
    <row r="662" s="12" customFormat="1">
      <c r="B662" s="252"/>
      <c r="C662" s="253"/>
      <c r="D662" s="246" t="s">
        <v>422</v>
      </c>
      <c r="E662" s="254" t="s">
        <v>21</v>
      </c>
      <c r="F662" s="255" t="s">
        <v>2046</v>
      </c>
      <c r="G662" s="253"/>
      <c r="H662" s="256">
        <v>560</v>
      </c>
      <c r="I662" s="257"/>
      <c r="J662" s="253"/>
      <c r="K662" s="253"/>
      <c r="L662" s="258"/>
      <c r="M662" s="259"/>
      <c r="N662" s="260"/>
      <c r="O662" s="260"/>
      <c r="P662" s="260"/>
      <c r="Q662" s="260"/>
      <c r="R662" s="260"/>
      <c r="S662" s="260"/>
      <c r="T662" s="261"/>
      <c r="AT662" s="262" t="s">
        <v>422</v>
      </c>
      <c r="AU662" s="262" t="s">
        <v>82</v>
      </c>
      <c r="AV662" s="12" t="s">
        <v>82</v>
      </c>
      <c r="AW662" s="12" t="s">
        <v>35</v>
      </c>
      <c r="AX662" s="12" t="s">
        <v>72</v>
      </c>
      <c r="AY662" s="262" t="s">
        <v>215</v>
      </c>
    </row>
    <row r="663" s="12" customFormat="1">
      <c r="B663" s="252"/>
      <c r="C663" s="253"/>
      <c r="D663" s="246" t="s">
        <v>422</v>
      </c>
      <c r="E663" s="254" t="s">
        <v>21</v>
      </c>
      <c r="F663" s="255" t="s">
        <v>2047</v>
      </c>
      <c r="G663" s="253"/>
      <c r="H663" s="256">
        <v>24</v>
      </c>
      <c r="I663" s="257"/>
      <c r="J663" s="253"/>
      <c r="K663" s="253"/>
      <c r="L663" s="258"/>
      <c r="M663" s="259"/>
      <c r="N663" s="260"/>
      <c r="O663" s="260"/>
      <c r="P663" s="260"/>
      <c r="Q663" s="260"/>
      <c r="R663" s="260"/>
      <c r="S663" s="260"/>
      <c r="T663" s="261"/>
      <c r="AT663" s="262" t="s">
        <v>422</v>
      </c>
      <c r="AU663" s="262" t="s">
        <v>82</v>
      </c>
      <c r="AV663" s="12" t="s">
        <v>82</v>
      </c>
      <c r="AW663" s="12" t="s">
        <v>35</v>
      </c>
      <c r="AX663" s="12" t="s">
        <v>72</v>
      </c>
      <c r="AY663" s="262" t="s">
        <v>215</v>
      </c>
    </row>
    <row r="664" s="13" customFormat="1">
      <c r="B664" s="263"/>
      <c r="C664" s="264"/>
      <c r="D664" s="246" t="s">
        <v>422</v>
      </c>
      <c r="E664" s="265" t="s">
        <v>21</v>
      </c>
      <c r="F664" s="266" t="s">
        <v>439</v>
      </c>
      <c r="G664" s="264"/>
      <c r="H664" s="267">
        <v>1402.74</v>
      </c>
      <c r="I664" s="268"/>
      <c r="J664" s="264"/>
      <c r="K664" s="264"/>
      <c r="L664" s="269"/>
      <c r="M664" s="270"/>
      <c r="N664" s="271"/>
      <c r="O664" s="271"/>
      <c r="P664" s="271"/>
      <c r="Q664" s="271"/>
      <c r="R664" s="271"/>
      <c r="S664" s="271"/>
      <c r="T664" s="272"/>
      <c r="AT664" s="273" t="s">
        <v>422</v>
      </c>
      <c r="AU664" s="273" t="s">
        <v>82</v>
      </c>
      <c r="AV664" s="13" t="s">
        <v>232</v>
      </c>
      <c r="AW664" s="13" t="s">
        <v>35</v>
      </c>
      <c r="AX664" s="13" t="s">
        <v>80</v>
      </c>
      <c r="AY664" s="273" t="s">
        <v>215</v>
      </c>
    </row>
    <row r="665" s="1" customFormat="1" ht="16.5" customHeight="1">
      <c r="B665" s="47"/>
      <c r="C665" s="274" t="s">
        <v>2048</v>
      </c>
      <c r="D665" s="274" t="s">
        <v>470</v>
      </c>
      <c r="E665" s="275" t="s">
        <v>2049</v>
      </c>
      <c r="F665" s="276" t="s">
        <v>2050</v>
      </c>
      <c r="G665" s="277" t="s">
        <v>473</v>
      </c>
      <c r="H665" s="278">
        <v>0.63100000000000001</v>
      </c>
      <c r="I665" s="279"/>
      <c r="J665" s="280">
        <f>ROUND(I665*H665,2)</f>
        <v>0</v>
      </c>
      <c r="K665" s="276" t="s">
        <v>222</v>
      </c>
      <c r="L665" s="281"/>
      <c r="M665" s="282" t="s">
        <v>21</v>
      </c>
      <c r="N665" s="283" t="s">
        <v>43</v>
      </c>
      <c r="O665" s="48"/>
      <c r="P665" s="243">
        <f>O665*H665</f>
        <v>0</v>
      </c>
      <c r="Q665" s="243">
        <v>1</v>
      </c>
      <c r="R665" s="243">
        <f>Q665*H665</f>
        <v>0.63100000000000001</v>
      </c>
      <c r="S665" s="243">
        <v>0</v>
      </c>
      <c r="T665" s="244">
        <f>S665*H665</f>
        <v>0</v>
      </c>
      <c r="AR665" s="25" t="s">
        <v>358</v>
      </c>
      <c r="AT665" s="25" t="s">
        <v>470</v>
      </c>
      <c r="AU665" s="25" t="s">
        <v>82</v>
      </c>
      <c r="AY665" s="25" t="s">
        <v>215</v>
      </c>
      <c r="BE665" s="245">
        <f>IF(N665="základní",J665,0)</f>
        <v>0</v>
      </c>
      <c r="BF665" s="245">
        <f>IF(N665="snížená",J665,0)</f>
        <v>0</v>
      </c>
      <c r="BG665" s="245">
        <f>IF(N665="zákl. přenesená",J665,0)</f>
        <v>0</v>
      </c>
      <c r="BH665" s="245">
        <f>IF(N665="sníž. přenesená",J665,0)</f>
        <v>0</v>
      </c>
      <c r="BI665" s="245">
        <f>IF(N665="nulová",J665,0)</f>
        <v>0</v>
      </c>
      <c r="BJ665" s="25" t="s">
        <v>80</v>
      </c>
      <c r="BK665" s="245">
        <f>ROUND(I665*H665,2)</f>
        <v>0</v>
      </c>
      <c r="BL665" s="25" t="s">
        <v>286</v>
      </c>
      <c r="BM665" s="25" t="s">
        <v>2051</v>
      </c>
    </row>
    <row r="666" s="1" customFormat="1">
      <c r="B666" s="47"/>
      <c r="C666" s="75"/>
      <c r="D666" s="246" t="s">
        <v>225</v>
      </c>
      <c r="E666" s="75"/>
      <c r="F666" s="247" t="s">
        <v>2052</v>
      </c>
      <c r="G666" s="75"/>
      <c r="H666" s="75"/>
      <c r="I666" s="204"/>
      <c r="J666" s="75"/>
      <c r="K666" s="75"/>
      <c r="L666" s="73"/>
      <c r="M666" s="248"/>
      <c r="N666" s="48"/>
      <c r="O666" s="48"/>
      <c r="P666" s="48"/>
      <c r="Q666" s="48"/>
      <c r="R666" s="48"/>
      <c r="S666" s="48"/>
      <c r="T666" s="96"/>
      <c r="AT666" s="25" t="s">
        <v>225</v>
      </c>
      <c r="AU666" s="25" t="s">
        <v>82</v>
      </c>
    </row>
    <row r="667" s="12" customFormat="1">
      <c r="B667" s="252"/>
      <c r="C667" s="253"/>
      <c r="D667" s="246" t="s">
        <v>422</v>
      </c>
      <c r="E667" s="253"/>
      <c r="F667" s="255" t="s">
        <v>2053</v>
      </c>
      <c r="G667" s="253"/>
      <c r="H667" s="256">
        <v>0.63100000000000001</v>
      </c>
      <c r="I667" s="257"/>
      <c r="J667" s="253"/>
      <c r="K667" s="253"/>
      <c r="L667" s="258"/>
      <c r="M667" s="259"/>
      <c r="N667" s="260"/>
      <c r="O667" s="260"/>
      <c r="P667" s="260"/>
      <c r="Q667" s="260"/>
      <c r="R667" s="260"/>
      <c r="S667" s="260"/>
      <c r="T667" s="261"/>
      <c r="AT667" s="262" t="s">
        <v>422</v>
      </c>
      <c r="AU667" s="262" t="s">
        <v>82</v>
      </c>
      <c r="AV667" s="12" t="s">
        <v>82</v>
      </c>
      <c r="AW667" s="12" t="s">
        <v>6</v>
      </c>
      <c r="AX667" s="12" t="s">
        <v>80</v>
      </c>
      <c r="AY667" s="262" t="s">
        <v>215</v>
      </c>
    </row>
    <row r="668" s="1" customFormat="1" ht="16.5" customHeight="1">
      <c r="B668" s="47"/>
      <c r="C668" s="234" t="s">
        <v>2054</v>
      </c>
      <c r="D668" s="234" t="s">
        <v>218</v>
      </c>
      <c r="E668" s="235" t="s">
        <v>2055</v>
      </c>
      <c r="F668" s="236" t="s">
        <v>2056</v>
      </c>
      <c r="G668" s="237" t="s">
        <v>376</v>
      </c>
      <c r="H668" s="238">
        <v>38.219999999999999</v>
      </c>
      <c r="I668" s="239"/>
      <c r="J668" s="240">
        <f>ROUND(I668*H668,2)</f>
        <v>0</v>
      </c>
      <c r="K668" s="236" t="s">
        <v>222</v>
      </c>
      <c r="L668" s="73"/>
      <c r="M668" s="241" t="s">
        <v>21</v>
      </c>
      <c r="N668" s="242" t="s">
        <v>43</v>
      </c>
      <c r="O668" s="48"/>
      <c r="P668" s="243">
        <f>O668*H668</f>
        <v>0</v>
      </c>
      <c r="Q668" s="243">
        <v>0.00040000000000000002</v>
      </c>
      <c r="R668" s="243">
        <f>Q668*H668</f>
        <v>0.015288</v>
      </c>
      <c r="S668" s="243">
        <v>0</v>
      </c>
      <c r="T668" s="244">
        <f>S668*H668</f>
        <v>0</v>
      </c>
      <c r="AR668" s="25" t="s">
        <v>286</v>
      </c>
      <c r="AT668" s="25" t="s">
        <v>218</v>
      </c>
      <c r="AU668" s="25" t="s">
        <v>82</v>
      </c>
      <c r="AY668" s="25" t="s">
        <v>215</v>
      </c>
      <c r="BE668" s="245">
        <f>IF(N668="základní",J668,0)</f>
        <v>0</v>
      </c>
      <c r="BF668" s="245">
        <f>IF(N668="snížená",J668,0)</f>
        <v>0</v>
      </c>
      <c r="BG668" s="245">
        <f>IF(N668="zákl. přenesená",J668,0)</f>
        <v>0</v>
      </c>
      <c r="BH668" s="245">
        <f>IF(N668="sníž. přenesená",J668,0)</f>
        <v>0</v>
      </c>
      <c r="BI668" s="245">
        <f>IF(N668="nulová",J668,0)</f>
        <v>0</v>
      </c>
      <c r="BJ668" s="25" t="s">
        <v>80</v>
      </c>
      <c r="BK668" s="245">
        <f>ROUND(I668*H668,2)</f>
        <v>0</v>
      </c>
      <c r="BL668" s="25" t="s">
        <v>286</v>
      </c>
      <c r="BM668" s="25" t="s">
        <v>2057</v>
      </c>
    </row>
    <row r="669" s="1" customFormat="1">
      <c r="B669" s="47"/>
      <c r="C669" s="75"/>
      <c r="D669" s="246" t="s">
        <v>225</v>
      </c>
      <c r="E669" s="75"/>
      <c r="F669" s="247" t="s">
        <v>1273</v>
      </c>
      <c r="G669" s="75"/>
      <c r="H669" s="75"/>
      <c r="I669" s="204"/>
      <c r="J669" s="75"/>
      <c r="K669" s="75"/>
      <c r="L669" s="73"/>
      <c r="M669" s="248"/>
      <c r="N669" s="48"/>
      <c r="O669" s="48"/>
      <c r="P669" s="48"/>
      <c r="Q669" s="48"/>
      <c r="R669" s="48"/>
      <c r="S669" s="48"/>
      <c r="T669" s="96"/>
      <c r="AT669" s="25" t="s">
        <v>225</v>
      </c>
      <c r="AU669" s="25" t="s">
        <v>82</v>
      </c>
    </row>
    <row r="670" s="12" customFormat="1">
      <c r="B670" s="252"/>
      <c r="C670" s="253"/>
      <c r="D670" s="246" t="s">
        <v>422</v>
      </c>
      <c r="E670" s="254" t="s">
        <v>21</v>
      </c>
      <c r="F670" s="255" t="s">
        <v>2058</v>
      </c>
      <c r="G670" s="253"/>
      <c r="H670" s="256">
        <v>38.219999999999999</v>
      </c>
      <c r="I670" s="257"/>
      <c r="J670" s="253"/>
      <c r="K670" s="253"/>
      <c r="L670" s="258"/>
      <c r="M670" s="259"/>
      <c r="N670" s="260"/>
      <c r="O670" s="260"/>
      <c r="P670" s="260"/>
      <c r="Q670" s="260"/>
      <c r="R670" s="260"/>
      <c r="S670" s="260"/>
      <c r="T670" s="261"/>
      <c r="AT670" s="262" t="s">
        <v>422</v>
      </c>
      <c r="AU670" s="262" t="s">
        <v>82</v>
      </c>
      <c r="AV670" s="12" t="s">
        <v>82</v>
      </c>
      <c r="AW670" s="12" t="s">
        <v>35</v>
      </c>
      <c r="AX670" s="12" t="s">
        <v>80</v>
      </c>
      <c r="AY670" s="262" t="s">
        <v>215</v>
      </c>
    </row>
    <row r="671" s="1" customFormat="1" ht="16.5" customHeight="1">
      <c r="B671" s="47"/>
      <c r="C671" s="274" t="s">
        <v>2059</v>
      </c>
      <c r="D671" s="274" t="s">
        <v>470</v>
      </c>
      <c r="E671" s="275" t="s">
        <v>2060</v>
      </c>
      <c r="F671" s="276" t="s">
        <v>2061</v>
      </c>
      <c r="G671" s="277" t="s">
        <v>376</v>
      </c>
      <c r="H671" s="278">
        <v>45.863999999999997</v>
      </c>
      <c r="I671" s="279"/>
      <c r="J671" s="280">
        <f>ROUND(I671*H671,2)</f>
        <v>0</v>
      </c>
      <c r="K671" s="276" t="s">
        <v>222</v>
      </c>
      <c r="L671" s="281"/>
      <c r="M671" s="282" t="s">
        <v>21</v>
      </c>
      <c r="N671" s="283" t="s">
        <v>43</v>
      </c>
      <c r="O671" s="48"/>
      <c r="P671" s="243">
        <f>O671*H671</f>
        <v>0</v>
      </c>
      <c r="Q671" s="243">
        <v>0.0053</v>
      </c>
      <c r="R671" s="243">
        <f>Q671*H671</f>
        <v>0.2430792</v>
      </c>
      <c r="S671" s="243">
        <v>0</v>
      </c>
      <c r="T671" s="244">
        <f>S671*H671</f>
        <v>0</v>
      </c>
      <c r="AR671" s="25" t="s">
        <v>358</v>
      </c>
      <c r="AT671" s="25" t="s">
        <v>470</v>
      </c>
      <c r="AU671" s="25" t="s">
        <v>82</v>
      </c>
      <c r="AY671" s="25" t="s">
        <v>215</v>
      </c>
      <c r="BE671" s="245">
        <f>IF(N671="základní",J671,0)</f>
        <v>0</v>
      </c>
      <c r="BF671" s="245">
        <f>IF(N671="snížená",J671,0)</f>
        <v>0</v>
      </c>
      <c r="BG671" s="245">
        <f>IF(N671="zákl. přenesená",J671,0)</f>
        <v>0</v>
      </c>
      <c r="BH671" s="245">
        <f>IF(N671="sníž. přenesená",J671,0)</f>
        <v>0</v>
      </c>
      <c r="BI671" s="245">
        <f>IF(N671="nulová",J671,0)</f>
        <v>0</v>
      </c>
      <c r="BJ671" s="25" t="s">
        <v>80</v>
      </c>
      <c r="BK671" s="245">
        <f>ROUND(I671*H671,2)</f>
        <v>0</v>
      </c>
      <c r="BL671" s="25" t="s">
        <v>286</v>
      </c>
      <c r="BM671" s="25" t="s">
        <v>2062</v>
      </c>
    </row>
    <row r="672" s="1" customFormat="1">
      <c r="B672" s="47"/>
      <c r="C672" s="75"/>
      <c r="D672" s="246" t="s">
        <v>225</v>
      </c>
      <c r="E672" s="75"/>
      <c r="F672" s="247" t="s">
        <v>2063</v>
      </c>
      <c r="G672" s="75"/>
      <c r="H672" s="75"/>
      <c r="I672" s="204"/>
      <c r="J672" s="75"/>
      <c r="K672" s="75"/>
      <c r="L672" s="73"/>
      <c r="M672" s="248"/>
      <c r="N672" s="48"/>
      <c r="O672" s="48"/>
      <c r="P672" s="48"/>
      <c r="Q672" s="48"/>
      <c r="R672" s="48"/>
      <c r="S672" s="48"/>
      <c r="T672" s="96"/>
      <c r="AT672" s="25" t="s">
        <v>225</v>
      </c>
      <c r="AU672" s="25" t="s">
        <v>82</v>
      </c>
    </row>
    <row r="673" s="12" customFormat="1">
      <c r="B673" s="252"/>
      <c r="C673" s="253"/>
      <c r="D673" s="246" t="s">
        <v>422</v>
      </c>
      <c r="E673" s="253"/>
      <c r="F673" s="255" t="s">
        <v>2064</v>
      </c>
      <c r="G673" s="253"/>
      <c r="H673" s="256">
        <v>45.863999999999997</v>
      </c>
      <c r="I673" s="257"/>
      <c r="J673" s="253"/>
      <c r="K673" s="253"/>
      <c r="L673" s="258"/>
      <c r="M673" s="259"/>
      <c r="N673" s="260"/>
      <c r="O673" s="260"/>
      <c r="P673" s="260"/>
      <c r="Q673" s="260"/>
      <c r="R673" s="260"/>
      <c r="S673" s="260"/>
      <c r="T673" s="261"/>
      <c r="AT673" s="262" t="s">
        <v>422</v>
      </c>
      <c r="AU673" s="262" t="s">
        <v>82</v>
      </c>
      <c r="AV673" s="12" t="s">
        <v>82</v>
      </c>
      <c r="AW673" s="12" t="s">
        <v>6</v>
      </c>
      <c r="AX673" s="12" t="s">
        <v>80</v>
      </c>
      <c r="AY673" s="262" t="s">
        <v>215</v>
      </c>
    </row>
    <row r="674" s="1" customFormat="1" ht="16.5" customHeight="1">
      <c r="B674" s="47"/>
      <c r="C674" s="234" t="s">
        <v>2065</v>
      </c>
      <c r="D674" s="234" t="s">
        <v>218</v>
      </c>
      <c r="E674" s="235" t="s">
        <v>2066</v>
      </c>
      <c r="F674" s="236" t="s">
        <v>2067</v>
      </c>
      <c r="G674" s="237" t="s">
        <v>376</v>
      </c>
      <c r="H674" s="238">
        <v>22.09</v>
      </c>
      <c r="I674" s="239"/>
      <c r="J674" s="240">
        <f>ROUND(I674*H674,2)</f>
        <v>0</v>
      </c>
      <c r="K674" s="236" t="s">
        <v>222</v>
      </c>
      <c r="L674" s="73"/>
      <c r="M674" s="241" t="s">
        <v>21</v>
      </c>
      <c r="N674" s="242" t="s">
        <v>43</v>
      </c>
      <c r="O674" s="48"/>
      <c r="P674" s="243">
        <f>O674*H674</f>
        <v>0</v>
      </c>
      <c r="Q674" s="243">
        <v>0.00076999999999999996</v>
      </c>
      <c r="R674" s="243">
        <f>Q674*H674</f>
        <v>0.017009299999999998</v>
      </c>
      <c r="S674" s="243">
        <v>0</v>
      </c>
      <c r="T674" s="244">
        <f>S674*H674</f>
        <v>0</v>
      </c>
      <c r="AR674" s="25" t="s">
        <v>286</v>
      </c>
      <c r="AT674" s="25" t="s">
        <v>218</v>
      </c>
      <c r="AU674" s="25" t="s">
        <v>82</v>
      </c>
      <c r="AY674" s="25" t="s">
        <v>215</v>
      </c>
      <c r="BE674" s="245">
        <f>IF(N674="základní",J674,0)</f>
        <v>0</v>
      </c>
      <c r="BF674" s="245">
        <f>IF(N674="snížená",J674,0)</f>
        <v>0</v>
      </c>
      <c r="BG674" s="245">
        <f>IF(N674="zákl. přenesená",J674,0)</f>
        <v>0</v>
      </c>
      <c r="BH674" s="245">
        <f>IF(N674="sníž. přenesená",J674,0)</f>
        <v>0</v>
      </c>
      <c r="BI674" s="245">
        <f>IF(N674="nulová",J674,0)</f>
        <v>0</v>
      </c>
      <c r="BJ674" s="25" t="s">
        <v>80</v>
      </c>
      <c r="BK674" s="245">
        <f>ROUND(I674*H674,2)</f>
        <v>0</v>
      </c>
      <c r="BL674" s="25" t="s">
        <v>286</v>
      </c>
      <c r="BM674" s="25" t="s">
        <v>2068</v>
      </c>
    </row>
    <row r="675" s="1" customFormat="1">
      <c r="B675" s="47"/>
      <c r="C675" s="75"/>
      <c r="D675" s="246" t="s">
        <v>225</v>
      </c>
      <c r="E675" s="75"/>
      <c r="F675" s="247" t="s">
        <v>1273</v>
      </c>
      <c r="G675" s="75"/>
      <c r="H675" s="75"/>
      <c r="I675" s="204"/>
      <c r="J675" s="75"/>
      <c r="K675" s="75"/>
      <c r="L675" s="73"/>
      <c r="M675" s="248"/>
      <c r="N675" s="48"/>
      <c r="O675" s="48"/>
      <c r="P675" s="48"/>
      <c r="Q675" s="48"/>
      <c r="R675" s="48"/>
      <c r="S675" s="48"/>
      <c r="T675" s="96"/>
      <c r="AT675" s="25" t="s">
        <v>225</v>
      </c>
      <c r="AU675" s="25" t="s">
        <v>82</v>
      </c>
    </row>
    <row r="676" s="12" customFormat="1">
      <c r="B676" s="252"/>
      <c r="C676" s="253"/>
      <c r="D676" s="246" t="s">
        <v>422</v>
      </c>
      <c r="E676" s="254" t="s">
        <v>21</v>
      </c>
      <c r="F676" s="255" t="s">
        <v>2069</v>
      </c>
      <c r="G676" s="253"/>
      <c r="H676" s="256">
        <v>15.32</v>
      </c>
      <c r="I676" s="257"/>
      <c r="J676" s="253"/>
      <c r="K676" s="253"/>
      <c r="L676" s="258"/>
      <c r="M676" s="259"/>
      <c r="N676" s="260"/>
      <c r="O676" s="260"/>
      <c r="P676" s="260"/>
      <c r="Q676" s="260"/>
      <c r="R676" s="260"/>
      <c r="S676" s="260"/>
      <c r="T676" s="261"/>
      <c r="AT676" s="262" t="s">
        <v>422</v>
      </c>
      <c r="AU676" s="262" t="s">
        <v>82</v>
      </c>
      <c r="AV676" s="12" t="s">
        <v>82</v>
      </c>
      <c r="AW676" s="12" t="s">
        <v>35</v>
      </c>
      <c r="AX676" s="12" t="s">
        <v>72</v>
      </c>
      <c r="AY676" s="262" t="s">
        <v>215</v>
      </c>
    </row>
    <row r="677" s="12" customFormat="1">
      <c r="B677" s="252"/>
      <c r="C677" s="253"/>
      <c r="D677" s="246" t="s">
        <v>422</v>
      </c>
      <c r="E677" s="254" t="s">
        <v>21</v>
      </c>
      <c r="F677" s="255" t="s">
        <v>2070</v>
      </c>
      <c r="G677" s="253"/>
      <c r="H677" s="256">
        <v>4.0099999999999998</v>
      </c>
      <c r="I677" s="257"/>
      <c r="J677" s="253"/>
      <c r="K677" s="253"/>
      <c r="L677" s="258"/>
      <c r="M677" s="259"/>
      <c r="N677" s="260"/>
      <c r="O677" s="260"/>
      <c r="P677" s="260"/>
      <c r="Q677" s="260"/>
      <c r="R677" s="260"/>
      <c r="S677" s="260"/>
      <c r="T677" s="261"/>
      <c r="AT677" s="262" t="s">
        <v>422</v>
      </c>
      <c r="AU677" s="262" t="s">
        <v>82</v>
      </c>
      <c r="AV677" s="12" t="s">
        <v>82</v>
      </c>
      <c r="AW677" s="12" t="s">
        <v>35</v>
      </c>
      <c r="AX677" s="12" t="s">
        <v>72</v>
      </c>
      <c r="AY677" s="262" t="s">
        <v>215</v>
      </c>
    </row>
    <row r="678" s="12" customFormat="1">
      <c r="B678" s="252"/>
      <c r="C678" s="253"/>
      <c r="D678" s="246" t="s">
        <v>422</v>
      </c>
      <c r="E678" s="254" t="s">
        <v>21</v>
      </c>
      <c r="F678" s="255" t="s">
        <v>2071</v>
      </c>
      <c r="G678" s="253"/>
      <c r="H678" s="256">
        <v>2.7599999999999998</v>
      </c>
      <c r="I678" s="257"/>
      <c r="J678" s="253"/>
      <c r="K678" s="253"/>
      <c r="L678" s="258"/>
      <c r="M678" s="259"/>
      <c r="N678" s="260"/>
      <c r="O678" s="260"/>
      <c r="P678" s="260"/>
      <c r="Q678" s="260"/>
      <c r="R678" s="260"/>
      <c r="S678" s="260"/>
      <c r="T678" s="261"/>
      <c r="AT678" s="262" t="s">
        <v>422</v>
      </c>
      <c r="AU678" s="262" t="s">
        <v>82</v>
      </c>
      <c r="AV678" s="12" t="s">
        <v>82</v>
      </c>
      <c r="AW678" s="12" t="s">
        <v>35</v>
      </c>
      <c r="AX678" s="12" t="s">
        <v>72</v>
      </c>
      <c r="AY678" s="262" t="s">
        <v>215</v>
      </c>
    </row>
    <row r="679" s="13" customFormat="1">
      <c r="B679" s="263"/>
      <c r="C679" s="264"/>
      <c r="D679" s="246" t="s">
        <v>422</v>
      </c>
      <c r="E679" s="265" t="s">
        <v>21</v>
      </c>
      <c r="F679" s="266" t="s">
        <v>439</v>
      </c>
      <c r="G679" s="264"/>
      <c r="H679" s="267">
        <v>22.09</v>
      </c>
      <c r="I679" s="268"/>
      <c r="J679" s="264"/>
      <c r="K679" s="264"/>
      <c r="L679" s="269"/>
      <c r="M679" s="270"/>
      <c r="N679" s="271"/>
      <c r="O679" s="271"/>
      <c r="P679" s="271"/>
      <c r="Q679" s="271"/>
      <c r="R679" s="271"/>
      <c r="S679" s="271"/>
      <c r="T679" s="272"/>
      <c r="AT679" s="273" t="s">
        <v>422</v>
      </c>
      <c r="AU679" s="273" t="s">
        <v>82</v>
      </c>
      <c r="AV679" s="13" t="s">
        <v>232</v>
      </c>
      <c r="AW679" s="13" t="s">
        <v>35</v>
      </c>
      <c r="AX679" s="13" t="s">
        <v>80</v>
      </c>
      <c r="AY679" s="273" t="s">
        <v>215</v>
      </c>
    </row>
    <row r="680" s="1" customFormat="1" ht="16.5" customHeight="1">
      <c r="B680" s="47"/>
      <c r="C680" s="274" t="s">
        <v>2072</v>
      </c>
      <c r="D680" s="274" t="s">
        <v>470</v>
      </c>
      <c r="E680" s="275" t="s">
        <v>2073</v>
      </c>
      <c r="F680" s="276" t="s">
        <v>2074</v>
      </c>
      <c r="G680" s="277" t="s">
        <v>376</v>
      </c>
      <c r="H680" s="278">
        <v>25.404</v>
      </c>
      <c r="I680" s="279"/>
      <c r="J680" s="280">
        <f>ROUND(I680*H680,2)</f>
        <v>0</v>
      </c>
      <c r="K680" s="276" t="s">
        <v>222</v>
      </c>
      <c r="L680" s="281"/>
      <c r="M680" s="282" t="s">
        <v>21</v>
      </c>
      <c r="N680" s="283" t="s">
        <v>43</v>
      </c>
      <c r="O680" s="48"/>
      <c r="P680" s="243">
        <f>O680*H680</f>
        <v>0</v>
      </c>
      <c r="Q680" s="243">
        <v>0.00095</v>
      </c>
      <c r="R680" s="243">
        <f>Q680*H680</f>
        <v>0.0241338</v>
      </c>
      <c r="S680" s="243">
        <v>0</v>
      </c>
      <c r="T680" s="244">
        <f>S680*H680</f>
        <v>0</v>
      </c>
      <c r="AR680" s="25" t="s">
        <v>358</v>
      </c>
      <c r="AT680" s="25" t="s">
        <v>470</v>
      </c>
      <c r="AU680" s="25" t="s">
        <v>82</v>
      </c>
      <c r="AY680" s="25" t="s">
        <v>215</v>
      </c>
      <c r="BE680" s="245">
        <f>IF(N680="základní",J680,0)</f>
        <v>0</v>
      </c>
      <c r="BF680" s="245">
        <f>IF(N680="snížená",J680,0)</f>
        <v>0</v>
      </c>
      <c r="BG680" s="245">
        <f>IF(N680="zákl. přenesená",J680,0)</f>
        <v>0</v>
      </c>
      <c r="BH680" s="245">
        <f>IF(N680="sníž. přenesená",J680,0)</f>
        <v>0</v>
      </c>
      <c r="BI680" s="245">
        <f>IF(N680="nulová",J680,0)</f>
        <v>0</v>
      </c>
      <c r="BJ680" s="25" t="s">
        <v>80</v>
      </c>
      <c r="BK680" s="245">
        <f>ROUND(I680*H680,2)</f>
        <v>0</v>
      </c>
      <c r="BL680" s="25" t="s">
        <v>286</v>
      </c>
      <c r="BM680" s="25" t="s">
        <v>2075</v>
      </c>
    </row>
    <row r="681" s="1" customFormat="1">
      <c r="B681" s="47"/>
      <c r="C681" s="75"/>
      <c r="D681" s="246" t="s">
        <v>225</v>
      </c>
      <c r="E681" s="75"/>
      <c r="F681" s="247" t="s">
        <v>2076</v>
      </c>
      <c r="G681" s="75"/>
      <c r="H681" s="75"/>
      <c r="I681" s="204"/>
      <c r="J681" s="75"/>
      <c r="K681" s="75"/>
      <c r="L681" s="73"/>
      <c r="M681" s="248"/>
      <c r="N681" s="48"/>
      <c r="O681" s="48"/>
      <c r="P681" s="48"/>
      <c r="Q681" s="48"/>
      <c r="R681" s="48"/>
      <c r="S681" s="48"/>
      <c r="T681" s="96"/>
      <c r="AT681" s="25" t="s">
        <v>225</v>
      </c>
      <c r="AU681" s="25" t="s">
        <v>82</v>
      </c>
    </row>
    <row r="682" s="12" customFormat="1">
      <c r="B682" s="252"/>
      <c r="C682" s="253"/>
      <c r="D682" s="246" t="s">
        <v>422</v>
      </c>
      <c r="E682" s="253"/>
      <c r="F682" s="255" t="s">
        <v>2077</v>
      </c>
      <c r="G682" s="253"/>
      <c r="H682" s="256">
        <v>25.404</v>
      </c>
      <c r="I682" s="257"/>
      <c r="J682" s="253"/>
      <c r="K682" s="253"/>
      <c r="L682" s="258"/>
      <c r="M682" s="259"/>
      <c r="N682" s="260"/>
      <c r="O682" s="260"/>
      <c r="P682" s="260"/>
      <c r="Q682" s="260"/>
      <c r="R682" s="260"/>
      <c r="S682" s="260"/>
      <c r="T682" s="261"/>
      <c r="AT682" s="262" t="s">
        <v>422</v>
      </c>
      <c r="AU682" s="262" t="s">
        <v>82</v>
      </c>
      <c r="AV682" s="12" t="s">
        <v>82</v>
      </c>
      <c r="AW682" s="12" t="s">
        <v>6</v>
      </c>
      <c r="AX682" s="12" t="s">
        <v>80</v>
      </c>
      <c r="AY682" s="262" t="s">
        <v>215</v>
      </c>
    </row>
    <row r="683" s="11" customFormat="1" ht="29.88" customHeight="1">
      <c r="B683" s="218"/>
      <c r="C683" s="219"/>
      <c r="D683" s="220" t="s">
        <v>71</v>
      </c>
      <c r="E683" s="232" t="s">
        <v>2078</v>
      </c>
      <c r="F683" s="232" t="s">
        <v>2079</v>
      </c>
      <c r="G683" s="219"/>
      <c r="H683" s="219"/>
      <c r="I683" s="222"/>
      <c r="J683" s="233">
        <f>BK683</f>
        <v>0</v>
      </c>
      <c r="K683" s="219"/>
      <c r="L683" s="224"/>
      <c r="M683" s="225"/>
      <c r="N683" s="226"/>
      <c r="O683" s="226"/>
      <c r="P683" s="227">
        <f>SUM(P684:P691)</f>
        <v>0</v>
      </c>
      <c r="Q683" s="226"/>
      <c r="R683" s="227">
        <f>SUM(R684:R691)</f>
        <v>0.69013200000000008</v>
      </c>
      <c r="S683" s="226"/>
      <c r="T683" s="228">
        <f>SUM(T684:T691)</f>
        <v>0</v>
      </c>
      <c r="AR683" s="229" t="s">
        <v>82</v>
      </c>
      <c r="AT683" s="230" t="s">
        <v>71</v>
      </c>
      <c r="AU683" s="230" t="s">
        <v>80</v>
      </c>
      <c r="AY683" s="229" t="s">
        <v>215</v>
      </c>
      <c r="BK683" s="231">
        <f>SUM(BK684:BK691)</f>
        <v>0</v>
      </c>
    </row>
    <row r="684" s="1" customFormat="1" ht="25.5" customHeight="1">
      <c r="B684" s="47"/>
      <c r="C684" s="234" t="s">
        <v>2080</v>
      </c>
      <c r="D684" s="234" t="s">
        <v>218</v>
      </c>
      <c r="E684" s="235" t="s">
        <v>2081</v>
      </c>
      <c r="F684" s="236" t="s">
        <v>2082</v>
      </c>
      <c r="G684" s="237" t="s">
        <v>376</v>
      </c>
      <c r="H684" s="238">
        <v>96</v>
      </c>
      <c r="I684" s="239"/>
      <c r="J684" s="240">
        <f>ROUND(I684*H684,2)</f>
        <v>0</v>
      </c>
      <c r="K684" s="236" t="s">
        <v>222</v>
      </c>
      <c r="L684" s="73"/>
      <c r="M684" s="241" t="s">
        <v>21</v>
      </c>
      <c r="N684" s="242" t="s">
        <v>43</v>
      </c>
      <c r="O684" s="48"/>
      <c r="P684" s="243">
        <f>O684*H684</f>
        <v>0</v>
      </c>
      <c r="Q684" s="243">
        <v>0.0060000000000000001</v>
      </c>
      <c r="R684" s="243">
        <f>Q684*H684</f>
        <v>0.57600000000000007</v>
      </c>
      <c r="S684" s="243">
        <v>0</v>
      </c>
      <c r="T684" s="244">
        <f>S684*H684</f>
        <v>0</v>
      </c>
      <c r="AR684" s="25" t="s">
        <v>286</v>
      </c>
      <c r="AT684" s="25" t="s">
        <v>218</v>
      </c>
      <c r="AU684" s="25" t="s">
        <v>82</v>
      </c>
      <c r="AY684" s="25" t="s">
        <v>215</v>
      </c>
      <c r="BE684" s="245">
        <f>IF(N684="základní",J684,0)</f>
        <v>0</v>
      </c>
      <c r="BF684" s="245">
        <f>IF(N684="snížená",J684,0)</f>
        <v>0</v>
      </c>
      <c r="BG684" s="245">
        <f>IF(N684="zákl. přenesená",J684,0)</f>
        <v>0</v>
      </c>
      <c r="BH684" s="245">
        <f>IF(N684="sníž. přenesená",J684,0)</f>
        <v>0</v>
      </c>
      <c r="BI684" s="245">
        <f>IF(N684="nulová",J684,0)</f>
        <v>0</v>
      </c>
      <c r="BJ684" s="25" t="s">
        <v>80</v>
      </c>
      <c r="BK684" s="245">
        <f>ROUND(I684*H684,2)</f>
        <v>0</v>
      </c>
      <c r="BL684" s="25" t="s">
        <v>286</v>
      </c>
      <c r="BM684" s="25" t="s">
        <v>2083</v>
      </c>
    </row>
    <row r="685" s="1" customFormat="1">
      <c r="B685" s="47"/>
      <c r="C685" s="75"/>
      <c r="D685" s="246" t="s">
        <v>225</v>
      </c>
      <c r="E685" s="75"/>
      <c r="F685" s="247" t="s">
        <v>2084</v>
      </c>
      <c r="G685" s="75"/>
      <c r="H685" s="75"/>
      <c r="I685" s="204"/>
      <c r="J685" s="75"/>
      <c r="K685" s="75"/>
      <c r="L685" s="73"/>
      <c r="M685" s="248"/>
      <c r="N685" s="48"/>
      <c r="O685" s="48"/>
      <c r="P685" s="48"/>
      <c r="Q685" s="48"/>
      <c r="R685" s="48"/>
      <c r="S685" s="48"/>
      <c r="T685" s="96"/>
      <c r="AT685" s="25" t="s">
        <v>225</v>
      </c>
      <c r="AU685" s="25" t="s">
        <v>82</v>
      </c>
    </row>
    <row r="686" s="12" customFormat="1">
      <c r="B686" s="252"/>
      <c r="C686" s="253"/>
      <c r="D686" s="246" t="s">
        <v>422</v>
      </c>
      <c r="E686" s="254" t="s">
        <v>21</v>
      </c>
      <c r="F686" s="255" t="s">
        <v>2085</v>
      </c>
      <c r="G686" s="253"/>
      <c r="H686" s="256">
        <v>96</v>
      </c>
      <c r="I686" s="257"/>
      <c r="J686" s="253"/>
      <c r="K686" s="253"/>
      <c r="L686" s="258"/>
      <c r="M686" s="259"/>
      <c r="N686" s="260"/>
      <c r="O686" s="260"/>
      <c r="P686" s="260"/>
      <c r="Q686" s="260"/>
      <c r="R686" s="260"/>
      <c r="S686" s="260"/>
      <c r="T686" s="261"/>
      <c r="AT686" s="262" t="s">
        <v>422</v>
      </c>
      <c r="AU686" s="262" t="s">
        <v>82</v>
      </c>
      <c r="AV686" s="12" t="s">
        <v>82</v>
      </c>
      <c r="AW686" s="12" t="s">
        <v>35</v>
      </c>
      <c r="AX686" s="12" t="s">
        <v>80</v>
      </c>
      <c r="AY686" s="262" t="s">
        <v>215</v>
      </c>
    </row>
    <row r="687" s="1" customFormat="1" ht="16.5" customHeight="1">
      <c r="B687" s="47"/>
      <c r="C687" s="274" t="s">
        <v>2086</v>
      </c>
      <c r="D687" s="274" t="s">
        <v>470</v>
      </c>
      <c r="E687" s="275" t="s">
        <v>2087</v>
      </c>
      <c r="F687" s="276" t="s">
        <v>2088</v>
      </c>
      <c r="G687" s="277" t="s">
        <v>376</v>
      </c>
      <c r="H687" s="278">
        <v>38.759999999999998</v>
      </c>
      <c r="I687" s="279"/>
      <c r="J687" s="280">
        <f>ROUND(I687*H687,2)</f>
        <v>0</v>
      </c>
      <c r="K687" s="276" t="s">
        <v>222</v>
      </c>
      <c r="L687" s="281"/>
      <c r="M687" s="282" t="s">
        <v>21</v>
      </c>
      <c r="N687" s="283" t="s">
        <v>43</v>
      </c>
      <c r="O687" s="48"/>
      <c r="P687" s="243">
        <f>O687*H687</f>
        <v>0</v>
      </c>
      <c r="Q687" s="243">
        <v>0.00069999999999999999</v>
      </c>
      <c r="R687" s="243">
        <f>Q687*H687</f>
        <v>0.027132</v>
      </c>
      <c r="S687" s="243">
        <v>0</v>
      </c>
      <c r="T687" s="244">
        <f>S687*H687</f>
        <v>0</v>
      </c>
      <c r="AR687" s="25" t="s">
        <v>358</v>
      </c>
      <c r="AT687" s="25" t="s">
        <v>470</v>
      </c>
      <c r="AU687" s="25" t="s">
        <v>82</v>
      </c>
      <c r="AY687" s="25" t="s">
        <v>215</v>
      </c>
      <c r="BE687" s="245">
        <f>IF(N687="základní",J687,0)</f>
        <v>0</v>
      </c>
      <c r="BF687" s="245">
        <f>IF(N687="snížená",J687,0)</f>
        <v>0</v>
      </c>
      <c r="BG687" s="245">
        <f>IF(N687="zákl. přenesená",J687,0)</f>
        <v>0</v>
      </c>
      <c r="BH687" s="245">
        <f>IF(N687="sníž. přenesená",J687,0)</f>
        <v>0</v>
      </c>
      <c r="BI687" s="245">
        <f>IF(N687="nulová",J687,0)</f>
        <v>0</v>
      </c>
      <c r="BJ687" s="25" t="s">
        <v>80</v>
      </c>
      <c r="BK687" s="245">
        <f>ROUND(I687*H687,2)</f>
        <v>0</v>
      </c>
      <c r="BL687" s="25" t="s">
        <v>286</v>
      </c>
      <c r="BM687" s="25" t="s">
        <v>2089</v>
      </c>
    </row>
    <row r="688" s="1" customFormat="1">
      <c r="B688" s="47"/>
      <c r="C688" s="75"/>
      <c r="D688" s="246" t="s">
        <v>225</v>
      </c>
      <c r="E688" s="75"/>
      <c r="F688" s="247" t="s">
        <v>2090</v>
      </c>
      <c r="G688" s="75"/>
      <c r="H688" s="75"/>
      <c r="I688" s="204"/>
      <c r="J688" s="75"/>
      <c r="K688" s="75"/>
      <c r="L688" s="73"/>
      <c r="M688" s="248"/>
      <c r="N688" s="48"/>
      <c r="O688" s="48"/>
      <c r="P688" s="48"/>
      <c r="Q688" s="48"/>
      <c r="R688" s="48"/>
      <c r="S688" s="48"/>
      <c r="T688" s="96"/>
      <c r="AT688" s="25" t="s">
        <v>225</v>
      </c>
      <c r="AU688" s="25" t="s">
        <v>82</v>
      </c>
    </row>
    <row r="689" s="12" customFormat="1">
      <c r="B689" s="252"/>
      <c r="C689" s="253"/>
      <c r="D689" s="246" t="s">
        <v>422</v>
      </c>
      <c r="E689" s="253"/>
      <c r="F689" s="255" t="s">
        <v>2091</v>
      </c>
      <c r="G689" s="253"/>
      <c r="H689" s="256">
        <v>38.759999999999998</v>
      </c>
      <c r="I689" s="257"/>
      <c r="J689" s="253"/>
      <c r="K689" s="253"/>
      <c r="L689" s="258"/>
      <c r="M689" s="259"/>
      <c r="N689" s="260"/>
      <c r="O689" s="260"/>
      <c r="P689" s="260"/>
      <c r="Q689" s="260"/>
      <c r="R689" s="260"/>
      <c r="S689" s="260"/>
      <c r="T689" s="261"/>
      <c r="AT689" s="262" t="s">
        <v>422</v>
      </c>
      <c r="AU689" s="262" t="s">
        <v>82</v>
      </c>
      <c r="AV689" s="12" t="s">
        <v>82</v>
      </c>
      <c r="AW689" s="12" t="s">
        <v>6</v>
      </c>
      <c r="AX689" s="12" t="s">
        <v>80</v>
      </c>
      <c r="AY689" s="262" t="s">
        <v>215</v>
      </c>
    </row>
    <row r="690" s="1" customFormat="1" ht="16.5" customHeight="1">
      <c r="B690" s="47"/>
      <c r="C690" s="274" t="s">
        <v>2092</v>
      </c>
      <c r="D690" s="274" t="s">
        <v>470</v>
      </c>
      <c r="E690" s="275" t="s">
        <v>2093</v>
      </c>
      <c r="F690" s="276" t="s">
        <v>2094</v>
      </c>
      <c r="G690" s="277" t="s">
        <v>376</v>
      </c>
      <c r="H690" s="278">
        <v>58</v>
      </c>
      <c r="I690" s="279"/>
      <c r="J690" s="280">
        <f>ROUND(I690*H690,2)</f>
        <v>0</v>
      </c>
      <c r="K690" s="276" t="s">
        <v>222</v>
      </c>
      <c r="L690" s="281"/>
      <c r="M690" s="282" t="s">
        <v>21</v>
      </c>
      <c r="N690" s="283" t="s">
        <v>43</v>
      </c>
      <c r="O690" s="48"/>
      <c r="P690" s="243">
        <f>O690*H690</f>
        <v>0</v>
      </c>
      <c r="Q690" s="243">
        <v>0.0015</v>
      </c>
      <c r="R690" s="243">
        <f>Q690*H690</f>
        <v>0.087000000000000008</v>
      </c>
      <c r="S690" s="243">
        <v>0</v>
      </c>
      <c r="T690" s="244">
        <f>S690*H690</f>
        <v>0</v>
      </c>
      <c r="AR690" s="25" t="s">
        <v>358</v>
      </c>
      <c r="AT690" s="25" t="s">
        <v>470</v>
      </c>
      <c r="AU690" s="25" t="s">
        <v>82</v>
      </c>
      <c r="AY690" s="25" t="s">
        <v>215</v>
      </c>
      <c r="BE690" s="245">
        <f>IF(N690="základní",J690,0)</f>
        <v>0</v>
      </c>
      <c r="BF690" s="245">
        <f>IF(N690="snížená",J690,0)</f>
        <v>0</v>
      </c>
      <c r="BG690" s="245">
        <f>IF(N690="zákl. přenesená",J690,0)</f>
        <v>0</v>
      </c>
      <c r="BH690" s="245">
        <f>IF(N690="sníž. přenesená",J690,0)</f>
        <v>0</v>
      </c>
      <c r="BI690" s="245">
        <f>IF(N690="nulová",J690,0)</f>
        <v>0</v>
      </c>
      <c r="BJ690" s="25" t="s">
        <v>80</v>
      </c>
      <c r="BK690" s="245">
        <f>ROUND(I690*H690,2)</f>
        <v>0</v>
      </c>
      <c r="BL690" s="25" t="s">
        <v>286</v>
      </c>
      <c r="BM690" s="25" t="s">
        <v>2095</v>
      </c>
    </row>
    <row r="691" s="1" customFormat="1">
      <c r="B691" s="47"/>
      <c r="C691" s="75"/>
      <c r="D691" s="246" t="s">
        <v>225</v>
      </c>
      <c r="E691" s="75"/>
      <c r="F691" s="247" t="s">
        <v>2096</v>
      </c>
      <c r="G691" s="75"/>
      <c r="H691" s="75"/>
      <c r="I691" s="204"/>
      <c r="J691" s="75"/>
      <c r="K691" s="75"/>
      <c r="L691" s="73"/>
      <c r="M691" s="248"/>
      <c r="N691" s="48"/>
      <c r="O691" s="48"/>
      <c r="P691" s="48"/>
      <c r="Q691" s="48"/>
      <c r="R691" s="48"/>
      <c r="S691" s="48"/>
      <c r="T691" s="96"/>
      <c r="AT691" s="25" t="s">
        <v>225</v>
      </c>
      <c r="AU691" s="25" t="s">
        <v>82</v>
      </c>
    </row>
    <row r="692" s="11" customFormat="1" ht="29.88" customHeight="1">
      <c r="B692" s="218"/>
      <c r="C692" s="219"/>
      <c r="D692" s="220" t="s">
        <v>71</v>
      </c>
      <c r="E692" s="232" t="s">
        <v>2097</v>
      </c>
      <c r="F692" s="232" t="s">
        <v>2098</v>
      </c>
      <c r="G692" s="219"/>
      <c r="H692" s="219"/>
      <c r="I692" s="222"/>
      <c r="J692" s="233">
        <f>BK692</f>
        <v>0</v>
      </c>
      <c r="K692" s="219"/>
      <c r="L692" s="224"/>
      <c r="M692" s="225"/>
      <c r="N692" s="226"/>
      <c r="O692" s="226"/>
      <c r="P692" s="227">
        <f>SUM(P693:P740)</f>
        <v>0</v>
      </c>
      <c r="Q692" s="226"/>
      <c r="R692" s="227">
        <f>SUM(R693:R740)</f>
        <v>122.82041</v>
      </c>
      <c r="S692" s="226"/>
      <c r="T692" s="228">
        <f>SUM(T693:T740)</f>
        <v>0</v>
      </c>
      <c r="AR692" s="229" t="s">
        <v>82</v>
      </c>
      <c r="AT692" s="230" t="s">
        <v>71</v>
      </c>
      <c r="AU692" s="230" t="s">
        <v>80</v>
      </c>
      <c r="AY692" s="229" t="s">
        <v>215</v>
      </c>
      <c r="BK692" s="231">
        <f>SUM(BK693:BK740)</f>
        <v>0</v>
      </c>
    </row>
    <row r="693" s="1" customFormat="1" ht="16.5" customHeight="1">
      <c r="B693" s="47"/>
      <c r="C693" s="234" t="s">
        <v>2099</v>
      </c>
      <c r="D693" s="234" t="s">
        <v>218</v>
      </c>
      <c r="E693" s="235" t="s">
        <v>2100</v>
      </c>
      <c r="F693" s="236" t="s">
        <v>2101</v>
      </c>
      <c r="G693" s="237" t="s">
        <v>376</v>
      </c>
      <c r="H693" s="238">
        <v>28.199999999999999</v>
      </c>
      <c r="I693" s="239"/>
      <c r="J693" s="240">
        <f>ROUND(I693*H693,2)</f>
        <v>0</v>
      </c>
      <c r="K693" s="236" t="s">
        <v>21</v>
      </c>
      <c r="L693" s="73"/>
      <c r="M693" s="241" t="s">
        <v>21</v>
      </c>
      <c r="N693" s="242" t="s">
        <v>43</v>
      </c>
      <c r="O693" s="48"/>
      <c r="P693" s="243">
        <f>O693*H693</f>
        <v>0</v>
      </c>
      <c r="Q693" s="243">
        <v>0</v>
      </c>
      <c r="R693" s="243">
        <f>Q693*H693</f>
        <v>0</v>
      </c>
      <c r="S693" s="243">
        <v>0</v>
      </c>
      <c r="T693" s="244">
        <f>S693*H693</f>
        <v>0</v>
      </c>
      <c r="AR693" s="25" t="s">
        <v>286</v>
      </c>
      <c r="AT693" s="25" t="s">
        <v>218</v>
      </c>
      <c r="AU693" s="25" t="s">
        <v>82</v>
      </c>
      <c r="AY693" s="25" t="s">
        <v>215</v>
      </c>
      <c r="BE693" s="245">
        <f>IF(N693="základní",J693,0)</f>
        <v>0</v>
      </c>
      <c r="BF693" s="245">
        <f>IF(N693="snížená",J693,0)</f>
        <v>0</v>
      </c>
      <c r="BG693" s="245">
        <f>IF(N693="zákl. přenesená",J693,0)</f>
        <v>0</v>
      </c>
      <c r="BH693" s="245">
        <f>IF(N693="sníž. přenesená",J693,0)</f>
        <v>0</v>
      </c>
      <c r="BI693" s="245">
        <f>IF(N693="nulová",J693,0)</f>
        <v>0</v>
      </c>
      <c r="BJ693" s="25" t="s">
        <v>80</v>
      </c>
      <c r="BK693" s="245">
        <f>ROUND(I693*H693,2)</f>
        <v>0</v>
      </c>
      <c r="BL693" s="25" t="s">
        <v>286</v>
      </c>
      <c r="BM693" s="25" t="s">
        <v>2102</v>
      </c>
    </row>
    <row r="694" s="1" customFormat="1">
      <c r="B694" s="47"/>
      <c r="C694" s="75"/>
      <c r="D694" s="246" t="s">
        <v>225</v>
      </c>
      <c r="E694" s="75"/>
      <c r="F694" s="247" t="s">
        <v>2103</v>
      </c>
      <c r="G694" s="75"/>
      <c r="H694" s="75"/>
      <c r="I694" s="204"/>
      <c r="J694" s="75"/>
      <c r="K694" s="75"/>
      <c r="L694" s="73"/>
      <c r="M694" s="248"/>
      <c r="N694" s="48"/>
      <c r="O694" s="48"/>
      <c r="P694" s="48"/>
      <c r="Q694" s="48"/>
      <c r="R694" s="48"/>
      <c r="S694" s="48"/>
      <c r="T694" s="96"/>
      <c r="AT694" s="25" t="s">
        <v>225</v>
      </c>
      <c r="AU694" s="25" t="s">
        <v>82</v>
      </c>
    </row>
    <row r="695" s="12" customFormat="1">
      <c r="B695" s="252"/>
      <c r="C695" s="253"/>
      <c r="D695" s="246" t="s">
        <v>422</v>
      </c>
      <c r="E695" s="254" t="s">
        <v>21</v>
      </c>
      <c r="F695" s="255" t="s">
        <v>2104</v>
      </c>
      <c r="G695" s="253"/>
      <c r="H695" s="256">
        <v>28.199999999999999</v>
      </c>
      <c r="I695" s="257"/>
      <c r="J695" s="253"/>
      <c r="K695" s="253"/>
      <c r="L695" s="258"/>
      <c r="M695" s="259"/>
      <c r="N695" s="260"/>
      <c r="O695" s="260"/>
      <c r="P695" s="260"/>
      <c r="Q695" s="260"/>
      <c r="R695" s="260"/>
      <c r="S695" s="260"/>
      <c r="T695" s="261"/>
      <c r="AT695" s="262" t="s">
        <v>422</v>
      </c>
      <c r="AU695" s="262" t="s">
        <v>82</v>
      </c>
      <c r="AV695" s="12" t="s">
        <v>82</v>
      </c>
      <c r="AW695" s="12" t="s">
        <v>35</v>
      </c>
      <c r="AX695" s="12" t="s">
        <v>80</v>
      </c>
      <c r="AY695" s="262" t="s">
        <v>215</v>
      </c>
    </row>
    <row r="696" s="1" customFormat="1" ht="16.5" customHeight="1">
      <c r="B696" s="47"/>
      <c r="C696" s="274" t="s">
        <v>2105</v>
      </c>
      <c r="D696" s="274" t="s">
        <v>470</v>
      </c>
      <c r="E696" s="275" t="s">
        <v>2106</v>
      </c>
      <c r="F696" s="276" t="s">
        <v>2107</v>
      </c>
      <c r="G696" s="277" t="s">
        <v>376</v>
      </c>
      <c r="H696" s="278">
        <v>30.456</v>
      </c>
      <c r="I696" s="279"/>
      <c r="J696" s="280">
        <f>ROUND(I696*H696,2)</f>
        <v>0</v>
      </c>
      <c r="K696" s="276" t="s">
        <v>222</v>
      </c>
      <c r="L696" s="281"/>
      <c r="M696" s="282" t="s">
        <v>21</v>
      </c>
      <c r="N696" s="283" t="s">
        <v>43</v>
      </c>
      <c r="O696" s="48"/>
      <c r="P696" s="243">
        <f>O696*H696</f>
        <v>0</v>
      </c>
      <c r="Q696" s="243">
        <v>0.025000000000000001</v>
      </c>
      <c r="R696" s="243">
        <f>Q696*H696</f>
        <v>0.76140000000000008</v>
      </c>
      <c r="S696" s="243">
        <v>0</v>
      </c>
      <c r="T696" s="244">
        <f>S696*H696</f>
        <v>0</v>
      </c>
      <c r="AR696" s="25" t="s">
        <v>358</v>
      </c>
      <c r="AT696" s="25" t="s">
        <v>470</v>
      </c>
      <c r="AU696" s="25" t="s">
        <v>82</v>
      </c>
      <c r="AY696" s="25" t="s">
        <v>215</v>
      </c>
      <c r="BE696" s="245">
        <f>IF(N696="základní",J696,0)</f>
        <v>0</v>
      </c>
      <c r="BF696" s="245">
        <f>IF(N696="snížená",J696,0)</f>
        <v>0</v>
      </c>
      <c r="BG696" s="245">
        <f>IF(N696="zákl. přenesená",J696,0)</f>
        <v>0</v>
      </c>
      <c r="BH696" s="245">
        <f>IF(N696="sníž. přenesená",J696,0)</f>
        <v>0</v>
      </c>
      <c r="BI696" s="245">
        <f>IF(N696="nulová",J696,0)</f>
        <v>0</v>
      </c>
      <c r="BJ696" s="25" t="s">
        <v>80</v>
      </c>
      <c r="BK696" s="245">
        <f>ROUND(I696*H696,2)</f>
        <v>0</v>
      </c>
      <c r="BL696" s="25" t="s">
        <v>286</v>
      </c>
      <c r="BM696" s="25" t="s">
        <v>2108</v>
      </c>
    </row>
    <row r="697" s="1" customFormat="1">
      <c r="B697" s="47"/>
      <c r="C697" s="75"/>
      <c r="D697" s="246" t="s">
        <v>225</v>
      </c>
      <c r="E697" s="75"/>
      <c r="F697" s="247" t="s">
        <v>2109</v>
      </c>
      <c r="G697" s="75"/>
      <c r="H697" s="75"/>
      <c r="I697" s="204"/>
      <c r="J697" s="75"/>
      <c r="K697" s="75"/>
      <c r="L697" s="73"/>
      <c r="M697" s="248"/>
      <c r="N697" s="48"/>
      <c r="O697" s="48"/>
      <c r="P697" s="48"/>
      <c r="Q697" s="48"/>
      <c r="R697" s="48"/>
      <c r="S697" s="48"/>
      <c r="T697" s="96"/>
      <c r="AT697" s="25" t="s">
        <v>225</v>
      </c>
      <c r="AU697" s="25" t="s">
        <v>82</v>
      </c>
    </row>
    <row r="698" s="12" customFormat="1">
      <c r="B698" s="252"/>
      <c r="C698" s="253"/>
      <c r="D698" s="246" t="s">
        <v>422</v>
      </c>
      <c r="E698" s="253"/>
      <c r="F698" s="255" t="s">
        <v>2110</v>
      </c>
      <c r="G698" s="253"/>
      <c r="H698" s="256">
        <v>30.456</v>
      </c>
      <c r="I698" s="257"/>
      <c r="J698" s="253"/>
      <c r="K698" s="253"/>
      <c r="L698" s="258"/>
      <c r="M698" s="259"/>
      <c r="N698" s="260"/>
      <c r="O698" s="260"/>
      <c r="P698" s="260"/>
      <c r="Q698" s="260"/>
      <c r="R698" s="260"/>
      <c r="S698" s="260"/>
      <c r="T698" s="261"/>
      <c r="AT698" s="262" t="s">
        <v>422</v>
      </c>
      <c r="AU698" s="262" t="s">
        <v>82</v>
      </c>
      <c r="AV698" s="12" t="s">
        <v>82</v>
      </c>
      <c r="AW698" s="12" t="s">
        <v>6</v>
      </c>
      <c r="AX698" s="12" t="s">
        <v>80</v>
      </c>
      <c r="AY698" s="262" t="s">
        <v>215</v>
      </c>
    </row>
    <row r="699" s="1" customFormat="1" ht="25.5" customHeight="1">
      <c r="B699" s="47"/>
      <c r="C699" s="234" t="s">
        <v>2111</v>
      </c>
      <c r="D699" s="234" t="s">
        <v>218</v>
      </c>
      <c r="E699" s="235" t="s">
        <v>2112</v>
      </c>
      <c r="F699" s="236" t="s">
        <v>2113</v>
      </c>
      <c r="G699" s="237" t="s">
        <v>376</v>
      </c>
      <c r="H699" s="238">
        <v>544</v>
      </c>
      <c r="I699" s="239"/>
      <c r="J699" s="240">
        <f>ROUND(I699*H699,2)</f>
        <v>0</v>
      </c>
      <c r="K699" s="236" t="s">
        <v>222</v>
      </c>
      <c r="L699" s="73"/>
      <c r="M699" s="241" t="s">
        <v>21</v>
      </c>
      <c r="N699" s="242" t="s">
        <v>43</v>
      </c>
      <c r="O699" s="48"/>
      <c r="P699" s="243">
        <f>O699*H699</f>
        <v>0</v>
      </c>
      <c r="Q699" s="243">
        <v>0</v>
      </c>
      <c r="R699" s="243">
        <f>Q699*H699</f>
        <v>0</v>
      </c>
      <c r="S699" s="243">
        <v>0</v>
      </c>
      <c r="T699" s="244">
        <f>S699*H699</f>
        <v>0</v>
      </c>
      <c r="AR699" s="25" t="s">
        <v>286</v>
      </c>
      <c r="AT699" s="25" t="s">
        <v>218</v>
      </c>
      <c r="AU699" s="25" t="s">
        <v>82</v>
      </c>
      <c r="AY699" s="25" t="s">
        <v>215</v>
      </c>
      <c r="BE699" s="245">
        <f>IF(N699="základní",J699,0)</f>
        <v>0</v>
      </c>
      <c r="BF699" s="245">
        <f>IF(N699="snížená",J699,0)</f>
        <v>0</v>
      </c>
      <c r="BG699" s="245">
        <f>IF(N699="zákl. přenesená",J699,0)</f>
        <v>0</v>
      </c>
      <c r="BH699" s="245">
        <f>IF(N699="sníž. přenesená",J699,0)</f>
        <v>0</v>
      </c>
      <c r="BI699" s="245">
        <f>IF(N699="nulová",J699,0)</f>
        <v>0</v>
      </c>
      <c r="BJ699" s="25" t="s">
        <v>80</v>
      </c>
      <c r="BK699" s="245">
        <f>ROUND(I699*H699,2)</f>
        <v>0</v>
      </c>
      <c r="BL699" s="25" t="s">
        <v>286</v>
      </c>
      <c r="BM699" s="25" t="s">
        <v>2114</v>
      </c>
    </row>
    <row r="700" s="1" customFormat="1">
      <c r="B700" s="47"/>
      <c r="C700" s="75"/>
      <c r="D700" s="246" t="s">
        <v>225</v>
      </c>
      <c r="E700" s="75"/>
      <c r="F700" s="247" t="s">
        <v>2115</v>
      </c>
      <c r="G700" s="75"/>
      <c r="H700" s="75"/>
      <c r="I700" s="204"/>
      <c r="J700" s="75"/>
      <c r="K700" s="75"/>
      <c r="L700" s="73"/>
      <c r="M700" s="248"/>
      <c r="N700" s="48"/>
      <c r="O700" s="48"/>
      <c r="P700" s="48"/>
      <c r="Q700" s="48"/>
      <c r="R700" s="48"/>
      <c r="S700" s="48"/>
      <c r="T700" s="96"/>
      <c r="AT700" s="25" t="s">
        <v>225</v>
      </c>
      <c r="AU700" s="25" t="s">
        <v>82</v>
      </c>
    </row>
    <row r="701" s="12" customFormat="1">
      <c r="B701" s="252"/>
      <c r="C701" s="253"/>
      <c r="D701" s="246" t="s">
        <v>422</v>
      </c>
      <c r="E701" s="254" t="s">
        <v>21</v>
      </c>
      <c r="F701" s="255" t="s">
        <v>2116</v>
      </c>
      <c r="G701" s="253"/>
      <c r="H701" s="256">
        <v>164</v>
      </c>
      <c r="I701" s="257"/>
      <c r="J701" s="253"/>
      <c r="K701" s="253"/>
      <c r="L701" s="258"/>
      <c r="M701" s="259"/>
      <c r="N701" s="260"/>
      <c r="O701" s="260"/>
      <c r="P701" s="260"/>
      <c r="Q701" s="260"/>
      <c r="R701" s="260"/>
      <c r="S701" s="260"/>
      <c r="T701" s="261"/>
      <c r="AT701" s="262" t="s">
        <v>422</v>
      </c>
      <c r="AU701" s="262" t="s">
        <v>82</v>
      </c>
      <c r="AV701" s="12" t="s">
        <v>82</v>
      </c>
      <c r="AW701" s="12" t="s">
        <v>35</v>
      </c>
      <c r="AX701" s="12" t="s">
        <v>72</v>
      </c>
      <c r="AY701" s="262" t="s">
        <v>215</v>
      </c>
    </row>
    <row r="702" s="12" customFormat="1">
      <c r="B702" s="252"/>
      <c r="C702" s="253"/>
      <c r="D702" s="246" t="s">
        <v>422</v>
      </c>
      <c r="E702" s="254" t="s">
        <v>21</v>
      </c>
      <c r="F702" s="255" t="s">
        <v>2117</v>
      </c>
      <c r="G702" s="253"/>
      <c r="H702" s="256">
        <v>102</v>
      </c>
      <c r="I702" s="257"/>
      <c r="J702" s="253"/>
      <c r="K702" s="253"/>
      <c r="L702" s="258"/>
      <c r="M702" s="259"/>
      <c r="N702" s="260"/>
      <c r="O702" s="260"/>
      <c r="P702" s="260"/>
      <c r="Q702" s="260"/>
      <c r="R702" s="260"/>
      <c r="S702" s="260"/>
      <c r="T702" s="261"/>
      <c r="AT702" s="262" t="s">
        <v>422</v>
      </c>
      <c r="AU702" s="262" t="s">
        <v>82</v>
      </c>
      <c r="AV702" s="12" t="s">
        <v>82</v>
      </c>
      <c r="AW702" s="12" t="s">
        <v>35</v>
      </c>
      <c r="AX702" s="12" t="s">
        <v>72</v>
      </c>
      <c r="AY702" s="262" t="s">
        <v>215</v>
      </c>
    </row>
    <row r="703" s="12" customFormat="1">
      <c r="B703" s="252"/>
      <c r="C703" s="253"/>
      <c r="D703" s="246" t="s">
        <v>422</v>
      </c>
      <c r="E703" s="254" t="s">
        <v>21</v>
      </c>
      <c r="F703" s="255" t="s">
        <v>2118</v>
      </c>
      <c r="G703" s="253"/>
      <c r="H703" s="256">
        <v>278</v>
      </c>
      <c r="I703" s="257"/>
      <c r="J703" s="253"/>
      <c r="K703" s="253"/>
      <c r="L703" s="258"/>
      <c r="M703" s="259"/>
      <c r="N703" s="260"/>
      <c r="O703" s="260"/>
      <c r="P703" s="260"/>
      <c r="Q703" s="260"/>
      <c r="R703" s="260"/>
      <c r="S703" s="260"/>
      <c r="T703" s="261"/>
      <c r="AT703" s="262" t="s">
        <v>422</v>
      </c>
      <c r="AU703" s="262" t="s">
        <v>82</v>
      </c>
      <c r="AV703" s="12" t="s">
        <v>82</v>
      </c>
      <c r="AW703" s="12" t="s">
        <v>35</v>
      </c>
      <c r="AX703" s="12" t="s">
        <v>72</v>
      </c>
      <c r="AY703" s="262" t="s">
        <v>215</v>
      </c>
    </row>
    <row r="704" s="13" customFormat="1">
      <c r="B704" s="263"/>
      <c r="C704" s="264"/>
      <c r="D704" s="246" t="s">
        <v>422</v>
      </c>
      <c r="E704" s="265" t="s">
        <v>21</v>
      </c>
      <c r="F704" s="266" t="s">
        <v>439</v>
      </c>
      <c r="G704" s="264"/>
      <c r="H704" s="267">
        <v>544</v>
      </c>
      <c r="I704" s="268"/>
      <c r="J704" s="264"/>
      <c r="K704" s="264"/>
      <c r="L704" s="269"/>
      <c r="M704" s="270"/>
      <c r="N704" s="271"/>
      <c r="O704" s="271"/>
      <c r="P704" s="271"/>
      <c r="Q704" s="271"/>
      <c r="R704" s="271"/>
      <c r="S704" s="271"/>
      <c r="T704" s="272"/>
      <c r="AT704" s="273" t="s">
        <v>422</v>
      </c>
      <c r="AU704" s="273" t="s">
        <v>82</v>
      </c>
      <c r="AV704" s="13" t="s">
        <v>232</v>
      </c>
      <c r="AW704" s="13" t="s">
        <v>35</v>
      </c>
      <c r="AX704" s="13" t="s">
        <v>80</v>
      </c>
      <c r="AY704" s="273" t="s">
        <v>215</v>
      </c>
    </row>
    <row r="705" s="1" customFormat="1" ht="16.5" customHeight="1">
      <c r="B705" s="47"/>
      <c r="C705" s="274" t="s">
        <v>2119</v>
      </c>
      <c r="D705" s="274" t="s">
        <v>470</v>
      </c>
      <c r="E705" s="275" t="s">
        <v>2120</v>
      </c>
      <c r="F705" s="276" t="s">
        <v>2121</v>
      </c>
      <c r="G705" s="277" t="s">
        <v>452</v>
      </c>
      <c r="H705" s="278">
        <v>1047</v>
      </c>
      <c r="I705" s="279"/>
      <c r="J705" s="280">
        <f>ROUND(I705*H705,2)</f>
        <v>0</v>
      </c>
      <c r="K705" s="276" t="s">
        <v>222</v>
      </c>
      <c r="L705" s="281"/>
      <c r="M705" s="282" t="s">
        <v>21</v>
      </c>
      <c r="N705" s="283" t="s">
        <v>43</v>
      </c>
      <c r="O705" s="48"/>
      <c r="P705" s="243">
        <f>O705*H705</f>
        <v>0</v>
      </c>
      <c r="Q705" s="243">
        <v>0.00315</v>
      </c>
      <c r="R705" s="243">
        <f>Q705*H705</f>
        <v>3.2980499999999999</v>
      </c>
      <c r="S705" s="243">
        <v>0</v>
      </c>
      <c r="T705" s="244">
        <f>S705*H705</f>
        <v>0</v>
      </c>
      <c r="AR705" s="25" t="s">
        <v>358</v>
      </c>
      <c r="AT705" s="25" t="s">
        <v>470</v>
      </c>
      <c r="AU705" s="25" t="s">
        <v>82</v>
      </c>
      <c r="AY705" s="25" t="s">
        <v>215</v>
      </c>
      <c r="BE705" s="245">
        <f>IF(N705="základní",J705,0)</f>
        <v>0</v>
      </c>
      <c r="BF705" s="245">
        <f>IF(N705="snížená",J705,0)</f>
        <v>0</v>
      </c>
      <c r="BG705" s="245">
        <f>IF(N705="zákl. přenesená",J705,0)</f>
        <v>0</v>
      </c>
      <c r="BH705" s="245">
        <f>IF(N705="sníž. přenesená",J705,0)</f>
        <v>0</v>
      </c>
      <c r="BI705" s="245">
        <f>IF(N705="nulová",J705,0)</f>
        <v>0</v>
      </c>
      <c r="BJ705" s="25" t="s">
        <v>80</v>
      </c>
      <c r="BK705" s="245">
        <f>ROUND(I705*H705,2)</f>
        <v>0</v>
      </c>
      <c r="BL705" s="25" t="s">
        <v>286</v>
      </c>
      <c r="BM705" s="25" t="s">
        <v>2122</v>
      </c>
    </row>
    <row r="706" s="1" customFormat="1">
      <c r="B706" s="47"/>
      <c r="C706" s="75"/>
      <c r="D706" s="246" t="s">
        <v>225</v>
      </c>
      <c r="E706" s="75"/>
      <c r="F706" s="247" t="s">
        <v>2123</v>
      </c>
      <c r="G706" s="75"/>
      <c r="H706" s="75"/>
      <c r="I706" s="204"/>
      <c r="J706" s="75"/>
      <c r="K706" s="75"/>
      <c r="L706" s="73"/>
      <c r="M706" s="248"/>
      <c r="N706" s="48"/>
      <c r="O706" s="48"/>
      <c r="P706" s="48"/>
      <c r="Q706" s="48"/>
      <c r="R706" s="48"/>
      <c r="S706" s="48"/>
      <c r="T706" s="96"/>
      <c r="AT706" s="25" t="s">
        <v>225</v>
      </c>
      <c r="AU706" s="25" t="s">
        <v>82</v>
      </c>
    </row>
    <row r="707" s="12" customFormat="1">
      <c r="B707" s="252"/>
      <c r="C707" s="253"/>
      <c r="D707" s="246" t="s">
        <v>422</v>
      </c>
      <c r="E707" s="254" t="s">
        <v>21</v>
      </c>
      <c r="F707" s="255" t="s">
        <v>2124</v>
      </c>
      <c r="G707" s="253"/>
      <c r="H707" s="256">
        <v>335</v>
      </c>
      <c r="I707" s="257"/>
      <c r="J707" s="253"/>
      <c r="K707" s="253"/>
      <c r="L707" s="258"/>
      <c r="M707" s="259"/>
      <c r="N707" s="260"/>
      <c r="O707" s="260"/>
      <c r="P707" s="260"/>
      <c r="Q707" s="260"/>
      <c r="R707" s="260"/>
      <c r="S707" s="260"/>
      <c r="T707" s="261"/>
      <c r="AT707" s="262" t="s">
        <v>422</v>
      </c>
      <c r="AU707" s="262" t="s">
        <v>82</v>
      </c>
      <c r="AV707" s="12" t="s">
        <v>82</v>
      </c>
      <c r="AW707" s="12" t="s">
        <v>35</v>
      </c>
      <c r="AX707" s="12" t="s">
        <v>72</v>
      </c>
      <c r="AY707" s="262" t="s">
        <v>215</v>
      </c>
    </row>
    <row r="708" s="12" customFormat="1">
      <c r="B708" s="252"/>
      <c r="C708" s="253"/>
      <c r="D708" s="246" t="s">
        <v>422</v>
      </c>
      <c r="E708" s="254" t="s">
        <v>21</v>
      </c>
      <c r="F708" s="255" t="s">
        <v>2125</v>
      </c>
      <c r="G708" s="253"/>
      <c r="H708" s="256">
        <v>168</v>
      </c>
      <c r="I708" s="257"/>
      <c r="J708" s="253"/>
      <c r="K708" s="253"/>
      <c r="L708" s="258"/>
      <c r="M708" s="259"/>
      <c r="N708" s="260"/>
      <c r="O708" s="260"/>
      <c r="P708" s="260"/>
      <c r="Q708" s="260"/>
      <c r="R708" s="260"/>
      <c r="S708" s="260"/>
      <c r="T708" s="261"/>
      <c r="AT708" s="262" t="s">
        <v>422</v>
      </c>
      <c r="AU708" s="262" t="s">
        <v>82</v>
      </c>
      <c r="AV708" s="12" t="s">
        <v>82</v>
      </c>
      <c r="AW708" s="12" t="s">
        <v>35</v>
      </c>
      <c r="AX708" s="12" t="s">
        <v>72</v>
      </c>
      <c r="AY708" s="262" t="s">
        <v>215</v>
      </c>
    </row>
    <row r="709" s="12" customFormat="1">
      <c r="B709" s="252"/>
      <c r="C709" s="253"/>
      <c r="D709" s="246" t="s">
        <v>422</v>
      </c>
      <c r="E709" s="254" t="s">
        <v>21</v>
      </c>
      <c r="F709" s="255" t="s">
        <v>2126</v>
      </c>
      <c r="G709" s="253"/>
      <c r="H709" s="256">
        <v>544</v>
      </c>
      <c r="I709" s="257"/>
      <c r="J709" s="253"/>
      <c r="K709" s="253"/>
      <c r="L709" s="258"/>
      <c r="M709" s="259"/>
      <c r="N709" s="260"/>
      <c r="O709" s="260"/>
      <c r="P709" s="260"/>
      <c r="Q709" s="260"/>
      <c r="R709" s="260"/>
      <c r="S709" s="260"/>
      <c r="T709" s="261"/>
      <c r="AT709" s="262" t="s">
        <v>422</v>
      </c>
      <c r="AU709" s="262" t="s">
        <v>82</v>
      </c>
      <c r="AV709" s="12" t="s">
        <v>82</v>
      </c>
      <c r="AW709" s="12" t="s">
        <v>35</v>
      </c>
      <c r="AX709" s="12" t="s">
        <v>72</v>
      </c>
      <c r="AY709" s="262" t="s">
        <v>215</v>
      </c>
    </row>
    <row r="710" s="13" customFormat="1">
      <c r="B710" s="263"/>
      <c r="C710" s="264"/>
      <c r="D710" s="246" t="s">
        <v>422</v>
      </c>
      <c r="E710" s="265" t="s">
        <v>21</v>
      </c>
      <c r="F710" s="266" t="s">
        <v>439</v>
      </c>
      <c r="G710" s="264"/>
      <c r="H710" s="267">
        <v>1047</v>
      </c>
      <c r="I710" s="268"/>
      <c r="J710" s="264"/>
      <c r="K710" s="264"/>
      <c r="L710" s="269"/>
      <c r="M710" s="270"/>
      <c r="N710" s="271"/>
      <c r="O710" s="271"/>
      <c r="P710" s="271"/>
      <c r="Q710" s="271"/>
      <c r="R710" s="271"/>
      <c r="S710" s="271"/>
      <c r="T710" s="272"/>
      <c r="AT710" s="273" t="s">
        <v>422</v>
      </c>
      <c r="AU710" s="273" t="s">
        <v>82</v>
      </c>
      <c r="AV710" s="13" t="s">
        <v>232</v>
      </c>
      <c r="AW710" s="13" t="s">
        <v>35</v>
      </c>
      <c r="AX710" s="13" t="s">
        <v>80</v>
      </c>
      <c r="AY710" s="273" t="s">
        <v>215</v>
      </c>
    </row>
    <row r="711" s="1" customFormat="1" ht="16.5" customHeight="1">
      <c r="B711" s="47"/>
      <c r="C711" s="274" t="s">
        <v>2127</v>
      </c>
      <c r="D711" s="274" t="s">
        <v>470</v>
      </c>
      <c r="E711" s="275" t="s">
        <v>2128</v>
      </c>
      <c r="F711" s="276" t="s">
        <v>2129</v>
      </c>
      <c r="G711" s="277" t="s">
        <v>452</v>
      </c>
      <c r="H711" s="278">
        <v>105.5</v>
      </c>
      <c r="I711" s="279"/>
      <c r="J711" s="280">
        <f>ROUND(I711*H711,2)</f>
        <v>0</v>
      </c>
      <c r="K711" s="276" t="s">
        <v>21</v>
      </c>
      <c r="L711" s="281"/>
      <c r="M711" s="282" t="s">
        <v>21</v>
      </c>
      <c r="N711" s="283" t="s">
        <v>43</v>
      </c>
      <c r="O711" s="48"/>
      <c r="P711" s="243">
        <f>O711*H711</f>
        <v>0</v>
      </c>
      <c r="Q711" s="243">
        <v>0.5</v>
      </c>
      <c r="R711" s="243">
        <f>Q711*H711</f>
        <v>52.75</v>
      </c>
      <c r="S711" s="243">
        <v>0</v>
      </c>
      <c r="T711" s="244">
        <f>S711*H711</f>
        <v>0</v>
      </c>
      <c r="AR711" s="25" t="s">
        <v>358</v>
      </c>
      <c r="AT711" s="25" t="s">
        <v>470</v>
      </c>
      <c r="AU711" s="25" t="s">
        <v>82</v>
      </c>
      <c r="AY711" s="25" t="s">
        <v>215</v>
      </c>
      <c r="BE711" s="245">
        <f>IF(N711="základní",J711,0)</f>
        <v>0</v>
      </c>
      <c r="BF711" s="245">
        <f>IF(N711="snížená",J711,0)</f>
        <v>0</v>
      </c>
      <c r="BG711" s="245">
        <f>IF(N711="zákl. přenesená",J711,0)</f>
        <v>0</v>
      </c>
      <c r="BH711" s="245">
        <f>IF(N711="sníž. přenesená",J711,0)</f>
        <v>0</v>
      </c>
      <c r="BI711" s="245">
        <f>IF(N711="nulová",J711,0)</f>
        <v>0</v>
      </c>
      <c r="BJ711" s="25" t="s">
        <v>80</v>
      </c>
      <c r="BK711" s="245">
        <f>ROUND(I711*H711,2)</f>
        <v>0</v>
      </c>
      <c r="BL711" s="25" t="s">
        <v>286</v>
      </c>
      <c r="BM711" s="25" t="s">
        <v>2130</v>
      </c>
    </row>
    <row r="712" s="1" customFormat="1">
      <c r="B712" s="47"/>
      <c r="C712" s="75"/>
      <c r="D712" s="246" t="s">
        <v>225</v>
      </c>
      <c r="E712" s="75"/>
      <c r="F712" s="247" t="s">
        <v>2131</v>
      </c>
      <c r="G712" s="75"/>
      <c r="H712" s="75"/>
      <c r="I712" s="204"/>
      <c r="J712" s="75"/>
      <c r="K712" s="75"/>
      <c r="L712" s="73"/>
      <c r="M712" s="248"/>
      <c r="N712" s="48"/>
      <c r="O712" s="48"/>
      <c r="P712" s="48"/>
      <c r="Q712" s="48"/>
      <c r="R712" s="48"/>
      <c r="S712" s="48"/>
      <c r="T712" s="96"/>
      <c r="AT712" s="25" t="s">
        <v>225</v>
      </c>
      <c r="AU712" s="25" t="s">
        <v>82</v>
      </c>
    </row>
    <row r="713" s="12" customFormat="1">
      <c r="B713" s="252"/>
      <c r="C713" s="253"/>
      <c r="D713" s="246" t="s">
        <v>422</v>
      </c>
      <c r="E713" s="254" t="s">
        <v>21</v>
      </c>
      <c r="F713" s="255" t="s">
        <v>2132</v>
      </c>
      <c r="G713" s="253"/>
      <c r="H713" s="256">
        <v>52.5</v>
      </c>
      <c r="I713" s="257"/>
      <c r="J713" s="253"/>
      <c r="K713" s="253"/>
      <c r="L713" s="258"/>
      <c r="M713" s="259"/>
      <c r="N713" s="260"/>
      <c r="O713" s="260"/>
      <c r="P713" s="260"/>
      <c r="Q713" s="260"/>
      <c r="R713" s="260"/>
      <c r="S713" s="260"/>
      <c r="T713" s="261"/>
      <c r="AT713" s="262" t="s">
        <v>422</v>
      </c>
      <c r="AU713" s="262" t="s">
        <v>82</v>
      </c>
      <c r="AV713" s="12" t="s">
        <v>82</v>
      </c>
      <c r="AW713" s="12" t="s">
        <v>35</v>
      </c>
      <c r="AX713" s="12" t="s">
        <v>72</v>
      </c>
      <c r="AY713" s="262" t="s">
        <v>215</v>
      </c>
    </row>
    <row r="714" s="12" customFormat="1">
      <c r="B714" s="252"/>
      <c r="C714" s="253"/>
      <c r="D714" s="246" t="s">
        <v>422</v>
      </c>
      <c r="E714" s="254" t="s">
        <v>21</v>
      </c>
      <c r="F714" s="255" t="s">
        <v>2133</v>
      </c>
      <c r="G714" s="253"/>
      <c r="H714" s="256">
        <v>53</v>
      </c>
      <c r="I714" s="257"/>
      <c r="J714" s="253"/>
      <c r="K714" s="253"/>
      <c r="L714" s="258"/>
      <c r="M714" s="259"/>
      <c r="N714" s="260"/>
      <c r="O714" s="260"/>
      <c r="P714" s="260"/>
      <c r="Q714" s="260"/>
      <c r="R714" s="260"/>
      <c r="S714" s="260"/>
      <c r="T714" s="261"/>
      <c r="AT714" s="262" t="s">
        <v>422</v>
      </c>
      <c r="AU714" s="262" t="s">
        <v>82</v>
      </c>
      <c r="AV714" s="12" t="s">
        <v>82</v>
      </c>
      <c r="AW714" s="12" t="s">
        <v>35</v>
      </c>
      <c r="AX714" s="12" t="s">
        <v>72</v>
      </c>
      <c r="AY714" s="262" t="s">
        <v>215</v>
      </c>
    </row>
    <row r="715" s="13" customFormat="1">
      <c r="B715" s="263"/>
      <c r="C715" s="264"/>
      <c r="D715" s="246" t="s">
        <v>422</v>
      </c>
      <c r="E715" s="265" t="s">
        <v>21</v>
      </c>
      <c r="F715" s="266" t="s">
        <v>439</v>
      </c>
      <c r="G715" s="264"/>
      <c r="H715" s="267">
        <v>105.5</v>
      </c>
      <c r="I715" s="268"/>
      <c r="J715" s="264"/>
      <c r="K715" s="264"/>
      <c r="L715" s="269"/>
      <c r="M715" s="270"/>
      <c r="N715" s="271"/>
      <c r="O715" s="271"/>
      <c r="P715" s="271"/>
      <c r="Q715" s="271"/>
      <c r="R715" s="271"/>
      <c r="S715" s="271"/>
      <c r="T715" s="272"/>
      <c r="AT715" s="273" t="s">
        <v>422</v>
      </c>
      <c r="AU715" s="273" t="s">
        <v>82</v>
      </c>
      <c r="AV715" s="13" t="s">
        <v>232</v>
      </c>
      <c r="AW715" s="13" t="s">
        <v>35</v>
      </c>
      <c r="AX715" s="13" t="s">
        <v>80</v>
      </c>
      <c r="AY715" s="273" t="s">
        <v>215</v>
      </c>
    </row>
    <row r="716" s="1" customFormat="1" ht="16.5" customHeight="1">
      <c r="B716" s="47"/>
      <c r="C716" s="274" t="s">
        <v>2134</v>
      </c>
      <c r="D716" s="274" t="s">
        <v>470</v>
      </c>
      <c r="E716" s="275" t="s">
        <v>2135</v>
      </c>
      <c r="F716" s="276" t="s">
        <v>2136</v>
      </c>
      <c r="G716" s="277" t="s">
        <v>452</v>
      </c>
      <c r="H716" s="278">
        <v>105.5</v>
      </c>
      <c r="I716" s="279"/>
      <c r="J716" s="280">
        <f>ROUND(I716*H716,2)</f>
        <v>0</v>
      </c>
      <c r="K716" s="276" t="s">
        <v>21</v>
      </c>
      <c r="L716" s="281"/>
      <c r="M716" s="282" t="s">
        <v>21</v>
      </c>
      <c r="N716" s="283" t="s">
        <v>43</v>
      </c>
      <c r="O716" s="48"/>
      <c r="P716" s="243">
        <f>O716*H716</f>
        <v>0</v>
      </c>
      <c r="Q716" s="243">
        <v>0.5</v>
      </c>
      <c r="R716" s="243">
        <f>Q716*H716</f>
        <v>52.75</v>
      </c>
      <c r="S716" s="243">
        <v>0</v>
      </c>
      <c r="T716" s="244">
        <f>S716*H716</f>
        <v>0</v>
      </c>
      <c r="AR716" s="25" t="s">
        <v>358</v>
      </c>
      <c r="AT716" s="25" t="s">
        <v>470</v>
      </c>
      <c r="AU716" s="25" t="s">
        <v>82</v>
      </c>
      <c r="AY716" s="25" t="s">
        <v>215</v>
      </c>
      <c r="BE716" s="245">
        <f>IF(N716="základní",J716,0)</f>
        <v>0</v>
      </c>
      <c r="BF716" s="245">
        <f>IF(N716="snížená",J716,0)</f>
        <v>0</v>
      </c>
      <c r="BG716" s="245">
        <f>IF(N716="zákl. přenesená",J716,0)</f>
        <v>0</v>
      </c>
      <c r="BH716" s="245">
        <f>IF(N716="sníž. přenesená",J716,0)</f>
        <v>0</v>
      </c>
      <c r="BI716" s="245">
        <f>IF(N716="nulová",J716,0)</f>
        <v>0</v>
      </c>
      <c r="BJ716" s="25" t="s">
        <v>80</v>
      </c>
      <c r="BK716" s="245">
        <f>ROUND(I716*H716,2)</f>
        <v>0</v>
      </c>
      <c r="BL716" s="25" t="s">
        <v>286</v>
      </c>
      <c r="BM716" s="25" t="s">
        <v>2137</v>
      </c>
    </row>
    <row r="717" s="1" customFormat="1">
      <c r="B717" s="47"/>
      <c r="C717" s="75"/>
      <c r="D717" s="246" t="s">
        <v>225</v>
      </c>
      <c r="E717" s="75"/>
      <c r="F717" s="247" t="s">
        <v>2131</v>
      </c>
      <c r="G717" s="75"/>
      <c r="H717" s="75"/>
      <c r="I717" s="204"/>
      <c r="J717" s="75"/>
      <c r="K717" s="75"/>
      <c r="L717" s="73"/>
      <c r="M717" s="248"/>
      <c r="N717" s="48"/>
      <c r="O717" s="48"/>
      <c r="P717" s="48"/>
      <c r="Q717" s="48"/>
      <c r="R717" s="48"/>
      <c r="S717" s="48"/>
      <c r="T717" s="96"/>
      <c r="AT717" s="25" t="s">
        <v>225</v>
      </c>
      <c r="AU717" s="25" t="s">
        <v>82</v>
      </c>
    </row>
    <row r="718" s="12" customFormat="1">
      <c r="B718" s="252"/>
      <c r="C718" s="253"/>
      <c r="D718" s="246" t="s">
        <v>422</v>
      </c>
      <c r="E718" s="254" t="s">
        <v>21</v>
      </c>
      <c r="F718" s="255" t="s">
        <v>2132</v>
      </c>
      <c r="G718" s="253"/>
      <c r="H718" s="256">
        <v>52.5</v>
      </c>
      <c r="I718" s="257"/>
      <c r="J718" s="253"/>
      <c r="K718" s="253"/>
      <c r="L718" s="258"/>
      <c r="M718" s="259"/>
      <c r="N718" s="260"/>
      <c r="O718" s="260"/>
      <c r="P718" s="260"/>
      <c r="Q718" s="260"/>
      <c r="R718" s="260"/>
      <c r="S718" s="260"/>
      <c r="T718" s="261"/>
      <c r="AT718" s="262" t="s">
        <v>422</v>
      </c>
      <c r="AU718" s="262" t="s">
        <v>82</v>
      </c>
      <c r="AV718" s="12" t="s">
        <v>82</v>
      </c>
      <c r="AW718" s="12" t="s">
        <v>35</v>
      </c>
      <c r="AX718" s="12" t="s">
        <v>72</v>
      </c>
      <c r="AY718" s="262" t="s">
        <v>215</v>
      </c>
    </row>
    <row r="719" s="12" customFormat="1">
      <c r="B719" s="252"/>
      <c r="C719" s="253"/>
      <c r="D719" s="246" t="s">
        <v>422</v>
      </c>
      <c r="E719" s="254" t="s">
        <v>21</v>
      </c>
      <c r="F719" s="255" t="s">
        <v>2133</v>
      </c>
      <c r="G719" s="253"/>
      <c r="H719" s="256">
        <v>53</v>
      </c>
      <c r="I719" s="257"/>
      <c r="J719" s="253"/>
      <c r="K719" s="253"/>
      <c r="L719" s="258"/>
      <c r="M719" s="259"/>
      <c r="N719" s="260"/>
      <c r="O719" s="260"/>
      <c r="P719" s="260"/>
      <c r="Q719" s="260"/>
      <c r="R719" s="260"/>
      <c r="S719" s="260"/>
      <c r="T719" s="261"/>
      <c r="AT719" s="262" t="s">
        <v>422</v>
      </c>
      <c r="AU719" s="262" t="s">
        <v>82</v>
      </c>
      <c r="AV719" s="12" t="s">
        <v>82</v>
      </c>
      <c r="AW719" s="12" t="s">
        <v>35</v>
      </c>
      <c r="AX719" s="12" t="s">
        <v>72</v>
      </c>
      <c r="AY719" s="262" t="s">
        <v>215</v>
      </c>
    </row>
    <row r="720" s="13" customFormat="1">
      <c r="B720" s="263"/>
      <c r="C720" s="264"/>
      <c r="D720" s="246" t="s">
        <v>422</v>
      </c>
      <c r="E720" s="265" t="s">
        <v>21</v>
      </c>
      <c r="F720" s="266" t="s">
        <v>439</v>
      </c>
      <c r="G720" s="264"/>
      <c r="H720" s="267">
        <v>105.5</v>
      </c>
      <c r="I720" s="268"/>
      <c r="J720" s="264"/>
      <c r="K720" s="264"/>
      <c r="L720" s="269"/>
      <c r="M720" s="270"/>
      <c r="N720" s="271"/>
      <c r="O720" s="271"/>
      <c r="P720" s="271"/>
      <c r="Q720" s="271"/>
      <c r="R720" s="271"/>
      <c r="S720" s="271"/>
      <c r="T720" s="272"/>
      <c r="AT720" s="273" t="s">
        <v>422</v>
      </c>
      <c r="AU720" s="273" t="s">
        <v>82</v>
      </c>
      <c r="AV720" s="13" t="s">
        <v>232</v>
      </c>
      <c r="AW720" s="13" t="s">
        <v>35</v>
      </c>
      <c r="AX720" s="13" t="s">
        <v>80</v>
      </c>
      <c r="AY720" s="273" t="s">
        <v>215</v>
      </c>
    </row>
    <row r="721" s="1" customFormat="1" ht="25.5" customHeight="1">
      <c r="B721" s="47"/>
      <c r="C721" s="234" t="s">
        <v>2138</v>
      </c>
      <c r="D721" s="234" t="s">
        <v>218</v>
      </c>
      <c r="E721" s="235" t="s">
        <v>2139</v>
      </c>
      <c r="F721" s="236" t="s">
        <v>2140</v>
      </c>
      <c r="G721" s="237" t="s">
        <v>376</v>
      </c>
      <c r="H721" s="238">
        <v>544</v>
      </c>
      <c r="I721" s="239"/>
      <c r="J721" s="240">
        <f>ROUND(I721*H721,2)</f>
        <v>0</v>
      </c>
      <c r="K721" s="236" t="s">
        <v>222</v>
      </c>
      <c r="L721" s="73"/>
      <c r="M721" s="241" t="s">
        <v>21</v>
      </c>
      <c r="N721" s="242" t="s">
        <v>43</v>
      </c>
      <c r="O721" s="48"/>
      <c r="P721" s="243">
        <f>O721*H721</f>
        <v>0</v>
      </c>
      <c r="Q721" s="243">
        <v>0.00025999999999999998</v>
      </c>
      <c r="R721" s="243">
        <f>Q721*H721</f>
        <v>0.14143999999999998</v>
      </c>
      <c r="S721" s="243">
        <v>0</v>
      </c>
      <c r="T721" s="244">
        <f>S721*H721</f>
        <v>0</v>
      </c>
      <c r="AR721" s="25" t="s">
        <v>286</v>
      </c>
      <c r="AT721" s="25" t="s">
        <v>218</v>
      </c>
      <c r="AU721" s="25" t="s">
        <v>82</v>
      </c>
      <c r="AY721" s="25" t="s">
        <v>215</v>
      </c>
      <c r="BE721" s="245">
        <f>IF(N721="základní",J721,0)</f>
        <v>0</v>
      </c>
      <c r="BF721" s="245">
        <f>IF(N721="snížená",J721,0)</f>
        <v>0</v>
      </c>
      <c r="BG721" s="245">
        <f>IF(N721="zákl. přenesená",J721,0)</f>
        <v>0</v>
      </c>
      <c r="BH721" s="245">
        <f>IF(N721="sníž. přenesená",J721,0)</f>
        <v>0</v>
      </c>
      <c r="BI721" s="245">
        <f>IF(N721="nulová",J721,0)</f>
        <v>0</v>
      </c>
      <c r="BJ721" s="25" t="s">
        <v>80</v>
      </c>
      <c r="BK721" s="245">
        <f>ROUND(I721*H721,2)</f>
        <v>0</v>
      </c>
      <c r="BL721" s="25" t="s">
        <v>286</v>
      </c>
      <c r="BM721" s="25" t="s">
        <v>2141</v>
      </c>
    </row>
    <row r="722" s="1" customFormat="1">
      <c r="B722" s="47"/>
      <c r="C722" s="75"/>
      <c r="D722" s="246" t="s">
        <v>225</v>
      </c>
      <c r="E722" s="75"/>
      <c r="F722" s="247" t="s">
        <v>2142</v>
      </c>
      <c r="G722" s="75"/>
      <c r="H722" s="75"/>
      <c r="I722" s="204"/>
      <c r="J722" s="75"/>
      <c r="K722" s="75"/>
      <c r="L722" s="73"/>
      <c r="M722" s="248"/>
      <c r="N722" s="48"/>
      <c r="O722" s="48"/>
      <c r="P722" s="48"/>
      <c r="Q722" s="48"/>
      <c r="R722" s="48"/>
      <c r="S722" s="48"/>
      <c r="T722" s="96"/>
      <c r="AT722" s="25" t="s">
        <v>225</v>
      </c>
      <c r="AU722" s="25" t="s">
        <v>82</v>
      </c>
    </row>
    <row r="723" s="12" customFormat="1">
      <c r="B723" s="252"/>
      <c r="C723" s="253"/>
      <c r="D723" s="246" t="s">
        <v>422</v>
      </c>
      <c r="E723" s="254" t="s">
        <v>21</v>
      </c>
      <c r="F723" s="255" t="s">
        <v>2116</v>
      </c>
      <c r="G723" s="253"/>
      <c r="H723" s="256">
        <v>164</v>
      </c>
      <c r="I723" s="257"/>
      <c r="J723" s="253"/>
      <c r="K723" s="253"/>
      <c r="L723" s="258"/>
      <c r="M723" s="259"/>
      <c r="N723" s="260"/>
      <c r="O723" s="260"/>
      <c r="P723" s="260"/>
      <c r="Q723" s="260"/>
      <c r="R723" s="260"/>
      <c r="S723" s="260"/>
      <c r="T723" s="261"/>
      <c r="AT723" s="262" t="s">
        <v>422</v>
      </c>
      <c r="AU723" s="262" t="s">
        <v>82</v>
      </c>
      <c r="AV723" s="12" t="s">
        <v>82</v>
      </c>
      <c r="AW723" s="12" t="s">
        <v>35</v>
      </c>
      <c r="AX723" s="12" t="s">
        <v>72</v>
      </c>
      <c r="AY723" s="262" t="s">
        <v>215</v>
      </c>
    </row>
    <row r="724" s="12" customFormat="1">
      <c r="B724" s="252"/>
      <c r="C724" s="253"/>
      <c r="D724" s="246" t="s">
        <v>422</v>
      </c>
      <c r="E724" s="254" t="s">
        <v>21</v>
      </c>
      <c r="F724" s="255" t="s">
        <v>2117</v>
      </c>
      <c r="G724" s="253"/>
      <c r="H724" s="256">
        <v>102</v>
      </c>
      <c r="I724" s="257"/>
      <c r="J724" s="253"/>
      <c r="K724" s="253"/>
      <c r="L724" s="258"/>
      <c r="M724" s="259"/>
      <c r="N724" s="260"/>
      <c r="O724" s="260"/>
      <c r="P724" s="260"/>
      <c r="Q724" s="260"/>
      <c r="R724" s="260"/>
      <c r="S724" s="260"/>
      <c r="T724" s="261"/>
      <c r="AT724" s="262" t="s">
        <v>422</v>
      </c>
      <c r="AU724" s="262" t="s">
        <v>82</v>
      </c>
      <c r="AV724" s="12" t="s">
        <v>82</v>
      </c>
      <c r="AW724" s="12" t="s">
        <v>35</v>
      </c>
      <c r="AX724" s="12" t="s">
        <v>72</v>
      </c>
      <c r="AY724" s="262" t="s">
        <v>215</v>
      </c>
    </row>
    <row r="725" s="12" customFormat="1">
      <c r="B725" s="252"/>
      <c r="C725" s="253"/>
      <c r="D725" s="246" t="s">
        <v>422</v>
      </c>
      <c r="E725" s="254" t="s">
        <v>21</v>
      </c>
      <c r="F725" s="255" t="s">
        <v>2118</v>
      </c>
      <c r="G725" s="253"/>
      <c r="H725" s="256">
        <v>278</v>
      </c>
      <c r="I725" s="257"/>
      <c r="J725" s="253"/>
      <c r="K725" s="253"/>
      <c r="L725" s="258"/>
      <c r="M725" s="259"/>
      <c r="N725" s="260"/>
      <c r="O725" s="260"/>
      <c r="P725" s="260"/>
      <c r="Q725" s="260"/>
      <c r="R725" s="260"/>
      <c r="S725" s="260"/>
      <c r="T725" s="261"/>
      <c r="AT725" s="262" t="s">
        <v>422</v>
      </c>
      <c r="AU725" s="262" t="s">
        <v>82</v>
      </c>
      <c r="AV725" s="12" t="s">
        <v>82</v>
      </c>
      <c r="AW725" s="12" t="s">
        <v>35</v>
      </c>
      <c r="AX725" s="12" t="s">
        <v>72</v>
      </c>
      <c r="AY725" s="262" t="s">
        <v>215</v>
      </c>
    </row>
    <row r="726" s="13" customFormat="1">
      <c r="B726" s="263"/>
      <c r="C726" s="264"/>
      <c r="D726" s="246" t="s">
        <v>422</v>
      </c>
      <c r="E726" s="265" t="s">
        <v>21</v>
      </c>
      <c r="F726" s="266" t="s">
        <v>439</v>
      </c>
      <c r="G726" s="264"/>
      <c r="H726" s="267">
        <v>544</v>
      </c>
      <c r="I726" s="268"/>
      <c r="J726" s="264"/>
      <c r="K726" s="264"/>
      <c r="L726" s="269"/>
      <c r="M726" s="270"/>
      <c r="N726" s="271"/>
      <c r="O726" s="271"/>
      <c r="P726" s="271"/>
      <c r="Q726" s="271"/>
      <c r="R726" s="271"/>
      <c r="S726" s="271"/>
      <c r="T726" s="272"/>
      <c r="AT726" s="273" t="s">
        <v>422</v>
      </c>
      <c r="AU726" s="273" t="s">
        <v>82</v>
      </c>
      <c r="AV726" s="13" t="s">
        <v>232</v>
      </c>
      <c r="AW726" s="13" t="s">
        <v>35</v>
      </c>
      <c r="AX726" s="13" t="s">
        <v>80</v>
      </c>
      <c r="AY726" s="273" t="s">
        <v>215</v>
      </c>
    </row>
    <row r="727" s="1" customFormat="1" ht="16.5" customHeight="1">
      <c r="B727" s="47"/>
      <c r="C727" s="274" t="s">
        <v>2143</v>
      </c>
      <c r="D727" s="274" t="s">
        <v>470</v>
      </c>
      <c r="E727" s="275" t="s">
        <v>2144</v>
      </c>
      <c r="F727" s="276" t="s">
        <v>2145</v>
      </c>
      <c r="G727" s="277" t="s">
        <v>376</v>
      </c>
      <c r="H727" s="278">
        <v>587.51999999999998</v>
      </c>
      <c r="I727" s="279"/>
      <c r="J727" s="280">
        <f>ROUND(I727*H727,2)</f>
        <v>0</v>
      </c>
      <c r="K727" s="276" t="s">
        <v>222</v>
      </c>
      <c r="L727" s="281"/>
      <c r="M727" s="282" t="s">
        <v>21</v>
      </c>
      <c r="N727" s="283" t="s">
        <v>43</v>
      </c>
      <c r="O727" s="48"/>
      <c r="P727" s="243">
        <f>O727*H727</f>
        <v>0</v>
      </c>
      <c r="Q727" s="243">
        <v>0.021000000000000001</v>
      </c>
      <c r="R727" s="243">
        <f>Q727*H727</f>
        <v>12.33792</v>
      </c>
      <c r="S727" s="243">
        <v>0</v>
      </c>
      <c r="T727" s="244">
        <f>S727*H727</f>
        <v>0</v>
      </c>
      <c r="AR727" s="25" t="s">
        <v>358</v>
      </c>
      <c r="AT727" s="25" t="s">
        <v>470</v>
      </c>
      <c r="AU727" s="25" t="s">
        <v>82</v>
      </c>
      <c r="AY727" s="25" t="s">
        <v>215</v>
      </c>
      <c r="BE727" s="245">
        <f>IF(N727="základní",J727,0)</f>
        <v>0</v>
      </c>
      <c r="BF727" s="245">
        <f>IF(N727="snížená",J727,0)</f>
        <v>0</v>
      </c>
      <c r="BG727" s="245">
        <f>IF(N727="zákl. přenesená",J727,0)</f>
        <v>0</v>
      </c>
      <c r="BH727" s="245">
        <f>IF(N727="sníž. přenesená",J727,0)</f>
        <v>0</v>
      </c>
      <c r="BI727" s="245">
        <f>IF(N727="nulová",J727,0)</f>
        <v>0</v>
      </c>
      <c r="BJ727" s="25" t="s">
        <v>80</v>
      </c>
      <c r="BK727" s="245">
        <f>ROUND(I727*H727,2)</f>
        <v>0</v>
      </c>
      <c r="BL727" s="25" t="s">
        <v>286</v>
      </c>
      <c r="BM727" s="25" t="s">
        <v>2146</v>
      </c>
    </row>
    <row r="728" s="1" customFormat="1">
      <c r="B728" s="47"/>
      <c r="C728" s="75"/>
      <c r="D728" s="246" t="s">
        <v>225</v>
      </c>
      <c r="E728" s="75"/>
      <c r="F728" s="247" t="s">
        <v>2147</v>
      </c>
      <c r="G728" s="75"/>
      <c r="H728" s="75"/>
      <c r="I728" s="204"/>
      <c r="J728" s="75"/>
      <c r="K728" s="75"/>
      <c r="L728" s="73"/>
      <c r="M728" s="248"/>
      <c r="N728" s="48"/>
      <c r="O728" s="48"/>
      <c r="P728" s="48"/>
      <c r="Q728" s="48"/>
      <c r="R728" s="48"/>
      <c r="S728" s="48"/>
      <c r="T728" s="96"/>
      <c r="AT728" s="25" t="s">
        <v>225</v>
      </c>
      <c r="AU728" s="25" t="s">
        <v>82</v>
      </c>
    </row>
    <row r="729" s="12" customFormat="1">
      <c r="B729" s="252"/>
      <c r="C729" s="253"/>
      <c r="D729" s="246" t="s">
        <v>422</v>
      </c>
      <c r="E729" s="254" t="s">
        <v>21</v>
      </c>
      <c r="F729" s="255" t="s">
        <v>2116</v>
      </c>
      <c r="G729" s="253"/>
      <c r="H729" s="256">
        <v>164</v>
      </c>
      <c r="I729" s="257"/>
      <c r="J729" s="253"/>
      <c r="K729" s="253"/>
      <c r="L729" s="258"/>
      <c r="M729" s="259"/>
      <c r="N729" s="260"/>
      <c r="O729" s="260"/>
      <c r="P729" s="260"/>
      <c r="Q729" s="260"/>
      <c r="R729" s="260"/>
      <c r="S729" s="260"/>
      <c r="T729" s="261"/>
      <c r="AT729" s="262" t="s">
        <v>422</v>
      </c>
      <c r="AU729" s="262" t="s">
        <v>82</v>
      </c>
      <c r="AV729" s="12" t="s">
        <v>82</v>
      </c>
      <c r="AW729" s="12" t="s">
        <v>35</v>
      </c>
      <c r="AX729" s="12" t="s">
        <v>72</v>
      </c>
      <c r="AY729" s="262" t="s">
        <v>215</v>
      </c>
    </row>
    <row r="730" s="12" customFormat="1">
      <c r="B730" s="252"/>
      <c r="C730" s="253"/>
      <c r="D730" s="246" t="s">
        <v>422</v>
      </c>
      <c r="E730" s="254" t="s">
        <v>21</v>
      </c>
      <c r="F730" s="255" t="s">
        <v>2117</v>
      </c>
      <c r="G730" s="253"/>
      <c r="H730" s="256">
        <v>102</v>
      </c>
      <c r="I730" s="257"/>
      <c r="J730" s="253"/>
      <c r="K730" s="253"/>
      <c r="L730" s="258"/>
      <c r="M730" s="259"/>
      <c r="N730" s="260"/>
      <c r="O730" s="260"/>
      <c r="P730" s="260"/>
      <c r="Q730" s="260"/>
      <c r="R730" s="260"/>
      <c r="S730" s="260"/>
      <c r="T730" s="261"/>
      <c r="AT730" s="262" t="s">
        <v>422</v>
      </c>
      <c r="AU730" s="262" t="s">
        <v>82</v>
      </c>
      <c r="AV730" s="12" t="s">
        <v>82</v>
      </c>
      <c r="AW730" s="12" t="s">
        <v>35</v>
      </c>
      <c r="AX730" s="12" t="s">
        <v>72</v>
      </c>
      <c r="AY730" s="262" t="s">
        <v>215</v>
      </c>
    </row>
    <row r="731" s="12" customFormat="1">
      <c r="B731" s="252"/>
      <c r="C731" s="253"/>
      <c r="D731" s="246" t="s">
        <v>422</v>
      </c>
      <c r="E731" s="254" t="s">
        <v>21</v>
      </c>
      <c r="F731" s="255" t="s">
        <v>2118</v>
      </c>
      <c r="G731" s="253"/>
      <c r="H731" s="256">
        <v>278</v>
      </c>
      <c r="I731" s="257"/>
      <c r="J731" s="253"/>
      <c r="K731" s="253"/>
      <c r="L731" s="258"/>
      <c r="M731" s="259"/>
      <c r="N731" s="260"/>
      <c r="O731" s="260"/>
      <c r="P731" s="260"/>
      <c r="Q731" s="260"/>
      <c r="R731" s="260"/>
      <c r="S731" s="260"/>
      <c r="T731" s="261"/>
      <c r="AT731" s="262" t="s">
        <v>422</v>
      </c>
      <c r="AU731" s="262" t="s">
        <v>82</v>
      </c>
      <c r="AV731" s="12" t="s">
        <v>82</v>
      </c>
      <c r="AW731" s="12" t="s">
        <v>35</v>
      </c>
      <c r="AX731" s="12" t="s">
        <v>72</v>
      </c>
      <c r="AY731" s="262" t="s">
        <v>215</v>
      </c>
    </row>
    <row r="732" s="13" customFormat="1">
      <c r="B732" s="263"/>
      <c r="C732" s="264"/>
      <c r="D732" s="246" t="s">
        <v>422</v>
      </c>
      <c r="E732" s="265" t="s">
        <v>21</v>
      </c>
      <c r="F732" s="266" t="s">
        <v>439</v>
      </c>
      <c r="G732" s="264"/>
      <c r="H732" s="267">
        <v>544</v>
      </c>
      <c r="I732" s="268"/>
      <c r="J732" s="264"/>
      <c r="K732" s="264"/>
      <c r="L732" s="269"/>
      <c r="M732" s="270"/>
      <c r="N732" s="271"/>
      <c r="O732" s="271"/>
      <c r="P732" s="271"/>
      <c r="Q732" s="271"/>
      <c r="R732" s="271"/>
      <c r="S732" s="271"/>
      <c r="T732" s="272"/>
      <c r="AT732" s="273" t="s">
        <v>422</v>
      </c>
      <c r="AU732" s="273" t="s">
        <v>82</v>
      </c>
      <c r="AV732" s="13" t="s">
        <v>232</v>
      </c>
      <c r="AW732" s="13" t="s">
        <v>35</v>
      </c>
      <c r="AX732" s="13" t="s">
        <v>80</v>
      </c>
      <c r="AY732" s="273" t="s">
        <v>215</v>
      </c>
    </row>
    <row r="733" s="12" customFormat="1">
      <c r="B733" s="252"/>
      <c r="C733" s="253"/>
      <c r="D733" s="246" t="s">
        <v>422</v>
      </c>
      <c r="E733" s="253"/>
      <c r="F733" s="255" t="s">
        <v>2148</v>
      </c>
      <c r="G733" s="253"/>
      <c r="H733" s="256">
        <v>587.51999999999998</v>
      </c>
      <c r="I733" s="257"/>
      <c r="J733" s="253"/>
      <c r="K733" s="253"/>
      <c r="L733" s="258"/>
      <c r="M733" s="259"/>
      <c r="N733" s="260"/>
      <c r="O733" s="260"/>
      <c r="P733" s="260"/>
      <c r="Q733" s="260"/>
      <c r="R733" s="260"/>
      <c r="S733" s="260"/>
      <c r="T733" s="261"/>
      <c r="AT733" s="262" t="s">
        <v>422</v>
      </c>
      <c r="AU733" s="262" t="s">
        <v>82</v>
      </c>
      <c r="AV733" s="12" t="s">
        <v>82</v>
      </c>
      <c r="AW733" s="12" t="s">
        <v>6</v>
      </c>
      <c r="AX733" s="12" t="s">
        <v>80</v>
      </c>
      <c r="AY733" s="262" t="s">
        <v>215</v>
      </c>
    </row>
    <row r="734" s="1" customFormat="1" ht="16.5" customHeight="1">
      <c r="B734" s="47"/>
      <c r="C734" s="274" t="s">
        <v>2149</v>
      </c>
      <c r="D734" s="274" t="s">
        <v>470</v>
      </c>
      <c r="E734" s="275" t="s">
        <v>2150</v>
      </c>
      <c r="F734" s="276" t="s">
        <v>2151</v>
      </c>
      <c r="G734" s="277" t="s">
        <v>376</v>
      </c>
      <c r="H734" s="278">
        <v>1.3999999999999999</v>
      </c>
      <c r="I734" s="279"/>
      <c r="J734" s="280">
        <f>ROUND(I734*H734,2)</f>
        <v>0</v>
      </c>
      <c r="K734" s="276" t="s">
        <v>21</v>
      </c>
      <c r="L734" s="281"/>
      <c r="M734" s="282" t="s">
        <v>21</v>
      </c>
      <c r="N734" s="283" t="s">
        <v>43</v>
      </c>
      <c r="O734" s="48"/>
      <c r="P734" s="243">
        <f>O734*H734</f>
        <v>0</v>
      </c>
      <c r="Q734" s="243">
        <v>0.5</v>
      </c>
      <c r="R734" s="243">
        <f>Q734*H734</f>
        <v>0.69999999999999996</v>
      </c>
      <c r="S734" s="243">
        <v>0</v>
      </c>
      <c r="T734" s="244">
        <f>S734*H734</f>
        <v>0</v>
      </c>
      <c r="AR734" s="25" t="s">
        <v>358</v>
      </c>
      <c r="AT734" s="25" t="s">
        <v>470</v>
      </c>
      <c r="AU734" s="25" t="s">
        <v>82</v>
      </c>
      <c r="AY734" s="25" t="s">
        <v>215</v>
      </c>
      <c r="BE734" s="245">
        <f>IF(N734="základní",J734,0)</f>
        <v>0</v>
      </c>
      <c r="BF734" s="245">
        <f>IF(N734="snížená",J734,0)</f>
        <v>0</v>
      </c>
      <c r="BG734" s="245">
        <f>IF(N734="zákl. přenesená",J734,0)</f>
        <v>0</v>
      </c>
      <c r="BH734" s="245">
        <f>IF(N734="sníž. přenesená",J734,0)</f>
        <v>0</v>
      </c>
      <c r="BI734" s="245">
        <f>IF(N734="nulová",J734,0)</f>
        <v>0</v>
      </c>
      <c r="BJ734" s="25" t="s">
        <v>80</v>
      </c>
      <c r="BK734" s="245">
        <f>ROUND(I734*H734,2)</f>
        <v>0</v>
      </c>
      <c r="BL734" s="25" t="s">
        <v>286</v>
      </c>
      <c r="BM734" s="25" t="s">
        <v>2152</v>
      </c>
    </row>
    <row r="735" s="1" customFormat="1">
      <c r="B735" s="47"/>
      <c r="C735" s="75"/>
      <c r="D735" s="246" t="s">
        <v>225</v>
      </c>
      <c r="E735" s="75"/>
      <c r="F735" s="247" t="s">
        <v>2131</v>
      </c>
      <c r="G735" s="75"/>
      <c r="H735" s="75"/>
      <c r="I735" s="204"/>
      <c r="J735" s="75"/>
      <c r="K735" s="75"/>
      <c r="L735" s="73"/>
      <c r="M735" s="248"/>
      <c r="N735" s="48"/>
      <c r="O735" s="48"/>
      <c r="P735" s="48"/>
      <c r="Q735" s="48"/>
      <c r="R735" s="48"/>
      <c r="S735" s="48"/>
      <c r="T735" s="96"/>
      <c r="AT735" s="25" t="s">
        <v>225</v>
      </c>
      <c r="AU735" s="25" t="s">
        <v>82</v>
      </c>
    </row>
    <row r="736" s="12" customFormat="1">
      <c r="B736" s="252"/>
      <c r="C736" s="253"/>
      <c r="D736" s="246" t="s">
        <v>422</v>
      </c>
      <c r="E736" s="254" t="s">
        <v>21</v>
      </c>
      <c r="F736" s="255" t="s">
        <v>2153</v>
      </c>
      <c r="G736" s="253"/>
      <c r="H736" s="256">
        <v>0.59999999999999998</v>
      </c>
      <c r="I736" s="257"/>
      <c r="J736" s="253"/>
      <c r="K736" s="253"/>
      <c r="L736" s="258"/>
      <c r="M736" s="259"/>
      <c r="N736" s="260"/>
      <c r="O736" s="260"/>
      <c r="P736" s="260"/>
      <c r="Q736" s="260"/>
      <c r="R736" s="260"/>
      <c r="S736" s="260"/>
      <c r="T736" s="261"/>
      <c r="AT736" s="262" t="s">
        <v>422</v>
      </c>
      <c r="AU736" s="262" t="s">
        <v>82</v>
      </c>
      <c r="AV736" s="12" t="s">
        <v>82</v>
      </c>
      <c r="AW736" s="12" t="s">
        <v>35</v>
      </c>
      <c r="AX736" s="12" t="s">
        <v>72</v>
      </c>
      <c r="AY736" s="262" t="s">
        <v>215</v>
      </c>
    </row>
    <row r="737" s="12" customFormat="1">
      <c r="B737" s="252"/>
      <c r="C737" s="253"/>
      <c r="D737" s="246" t="s">
        <v>422</v>
      </c>
      <c r="E737" s="254" t="s">
        <v>21</v>
      </c>
      <c r="F737" s="255" t="s">
        <v>2154</v>
      </c>
      <c r="G737" s="253"/>
      <c r="H737" s="256">
        <v>0.80000000000000004</v>
      </c>
      <c r="I737" s="257"/>
      <c r="J737" s="253"/>
      <c r="K737" s="253"/>
      <c r="L737" s="258"/>
      <c r="M737" s="259"/>
      <c r="N737" s="260"/>
      <c r="O737" s="260"/>
      <c r="P737" s="260"/>
      <c r="Q737" s="260"/>
      <c r="R737" s="260"/>
      <c r="S737" s="260"/>
      <c r="T737" s="261"/>
      <c r="AT737" s="262" t="s">
        <v>422</v>
      </c>
      <c r="AU737" s="262" t="s">
        <v>82</v>
      </c>
      <c r="AV737" s="12" t="s">
        <v>82</v>
      </c>
      <c r="AW737" s="12" t="s">
        <v>35</v>
      </c>
      <c r="AX737" s="12" t="s">
        <v>72</v>
      </c>
      <c r="AY737" s="262" t="s">
        <v>215</v>
      </c>
    </row>
    <row r="738" s="13" customFormat="1">
      <c r="B738" s="263"/>
      <c r="C738" s="264"/>
      <c r="D738" s="246" t="s">
        <v>422</v>
      </c>
      <c r="E738" s="265" t="s">
        <v>21</v>
      </c>
      <c r="F738" s="266" t="s">
        <v>439</v>
      </c>
      <c r="G738" s="264"/>
      <c r="H738" s="267">
        <v>1.3999999999999999</v>
      </c>
      <c r="I738" s="268"/>
      <c r="J738" s="264"/>
      <c r="K738" s="264"/>
      <c r="L738" s="269"/>
      <c r="M738" s="270"/>
      <c r="N738" s="271"/>
      <c r="O738" s="271"/>
      <c r="P738" s="271"/>
      <c r="Q738" s="271"/>
      <c r="R738" s="271"/>
      <c r="S738" s="271"/>
      <c r="T738" s="272"/>
      <c r="AT738" s="273" t="s">
        <v>422</v>
      </c>
      <c r="AU738" s="273" t="s">
        <v>82</v>
      </c>
      <c r="AV738" s="13" t="s">
        <v>232</v>
      </c>
      <c r="AW738" s="13" t="s">
        <v>35</v>
      </c>
      <c r="AX738" s="13" t="s">
        <v>80</v>
      </c>
      <c r="AY738" s="273" t="s">
        <v>215</v>
      </c>
    </row>
    <row r="739" s="1" customFormat="1" ht="16.5" customHeight="1">
      <c r="B739" s="47"/>
      <c r="C739" s="234" t="s">
        <v>2155</v>
      </c>
      <c r="D739" s="234" t="s">
        <v>218</v>
      </c>
      <c r="E739" s="235" t="s">
        <v>2156</v>
      </c>
      <c r="F739" s="236" t="s">
        <v>2157</v>
      </c>
      <c r="G739" s="237" t="s">
        <v>376</v>
      </c>
      <c r="H739" s="238">
        <v>544</v>
      </c>
      <c r="I739" s="239"/>
      <c r="J739" s="240">
        <f>ROUND(I739*H739,2)</f>
        <v>0</v>
      </c>
      <c r="K739" s="236" t="s">
        <v>222</v>
      </c>
      <c r="L739" s="73"/>
      <c r="M739" s="241" t="s">
        <v>21</v>
      </c>
      <c r="N739" s="242" t="s">
        <v>43</v>
      </c>
      <c r="O739" s="48"/>
      <c r="P739" s="243">
        <f>O739*H739</f>
        <v>0</v>
      </c>
      <c r="Q739" s="243">
        <v>0.00014999999999999999</v>
      </c>
      <c r="R739" s="243">
        <f>Q739*H739</f>
        <v>0.081599999999999992</v>
      </c>
      <c r="S739" s="243">
        <v>0</v>
      </c>
      <c r="T739" s="244">
        <f>S739*H739</f>
        <v>0</v>
      </c>
      <c r="AR739" s="25" t="s">
        <v>286</v>
      </c>
      <c r="AT739" s="25" t="s">
        <v>218</v>
      </c>
      <c r="AU739" s="25" t="s">
        <v>82</v>
      </c>
      <c r="AY739" s="25" t="s">
        <v>215</v>
      </c>
      <c r="BE739" s="245">
        <f>IF(N739="základní",J739,0)</f>
        <v>0</v>
      </c>
      <c r="BF739" s="245">
        <f>IF(N739="snížená",J739,0)</f>
        <v>0</v>
      </c>
      <c r="BG739" s="245">
        <f>IF(N739="zákl. přenesená",J739,0)</f>
        <v>0</v>
      </c>
      <c r="BH739" s="245">
        <f>IF(N739="sníž. přenesená",J739,0)</f>
        <v>0</v>
      </c>
      <c r="BI739" s="245">
        <f>IF(N739="nulová",J739,0)</f>
        <v>0</v>
      </c>
      <c r="BJ739" s="25" t="s">
        <v>80</v>
      </c>
      <c r="BK739" s="245">
        <f>ROUND(I739*H739,2)</f>
        <v>0</v>
      </c>
      <c r="BL739" s="25" t="s">
        <v>286</v>
      </c>
      <c r="BM739" s="25" t="s">
        <v>2158</v>
      </c>
    </row>
    <row r="740" s="1" customFormat="1">
      <c r="B740" s="47"/>
      <c r="C740" s="75"/>
      <c r="D740" s="246" t="s">
        <v>225</v>
      </c>
      <c r="E740" s="75"/>
      <c r="F740" s="247" t="s">
        <v>2159</v>
      </c>
      <c r="G740" s="75"/>
      <c r="H740" s="75"/>
      <c r="I740" s="204"/>
      <c r="J740" s="75"/>
      <c r="K740" s="75"/>
      <c r="L740" s="73"/>
      <c r="M740" s="248"/>
      <c r="N740" s="48"/>
      <c r="O740" s="48"/>
      <c r="P740" s="48"/>
      <c r="Q740" s="48"/>
      <c r="R740" s="48"/>
      <c r="S740" s="48"/>
      <c r="T740" s="96"/>
      <c r="AT740" s="25" t="s">
        <v>225</v>
      </c>
      <c r="AU740" s="25" t="s">
        <v>82</v>
      </c>
    </row>
    <row r="741" s="11" customFormat="1" ht="29.88" customHeight="1">
      <c r="B741" s="218"/>
      <c r="C741" s="219"/>
      <c r="D741" s="220" t="s">
        <v>71</v>
      </c>
      <c r="E741" s="232" t="s">
        <v>2160</v>
      </c>
      <c r="F741" s="232" t="s">
        <v>2161</v>
      </c>
      <c r="G741" s="219"/>
      <c r="H741" s="219"/>
      <c r="I741" s="222"/>
      <c r="J741" s="233">
        <f>BK741</f>
        <v>0</v>
      </c>
      <c r="K741" s="219"/>
      <c r="L741" s="224"/>
      <c r="M741" s="225"/>
      <c r="N741" s="226"/>
      <c r="O741" s="226"/>
      <c r="P741" s="227">
        <f>SUM(P742:P753)</f>
        <v>0</v>
      </c>
      <c r="Q741" s="226"/>
      <c r="R741" s="227">
        <f>SUM(R742:R753)</f>
        <v>0.10691199999999999</v>
      </c>
      <c r="S741" s="226"/>
      <c r="T741" s="228">
        <f>SUM(T742:T753)</f>
        <v>0</v>
      </c>
      <c r="AR741" s="229" t="s">
        <v>82</v>
      </c>
      <c r="AT741" s="230" t="s">
        <v>71</v>
      </c>
      <c r="AU741" s="230" t="s">
        <v>80</v>
      </c>
      <c r="AY741" s="229" t="s">
        <v>215</v>
      </c>
      <c r="BK741" s="231">
        <f>SUM(BK742:BK753)</f>
        <v>0</v>
      </c>
    </row>
    <row r="742" s="1" customFormat="1" ht="16.5" customHeight="1">
      <c r="B742" s="47"/>
      <c r="C742" s="234" t="s">
        <v>2162</v>
      </c>
      <c r="D742" s="234" t="s">
        <v>218</v>
      </c>
      <c r="E742" s="235" t="s">
        <v>2163</v>
      </c>
      <c r="F742" s="236" t="s">
        <v>2164</v>
      </c>
      <c r="G742" s="237" t="s">
        <v>695</v>
      </c>
      <c r="H742" s="238">
        <v>86.400000000000006</v>
      </c>
      <c r="I742" s="239"/>
      <c r="J742" s="240">
        <f>ROUND(I742*H742,2)</f>
        <v>0</v>
      </c>
      <c r="K742" s="236" t="s">
        <v>222</v>
      </c>
      <c r="L742" s="73"/>
      <c r="M742" s="241" t="s">
        <v>21</v>
      </c>
      <c r="N742" s="242" t="s">
        <v>43</v>
      </c>
      <c r="O742" s="48"/>
      <c r="P742" s="243">
        <f>O742*H742</f>
        <v>0</v>
      </c>
      <c r="Q742" s="243">
        <v>6.9999999999999994E-05</v>
      </c>
      <c r="R742" s="243">
        <f>Q742*H742</f>
        <v>0.0060479999999999996</v>
      </c>
      <c r="S742" s="243">
        <v>0</v>
      </c>
      <c r="T742" s="244">
        <f>S742*H742</f>
        <v>0</v>
      </c>
      <c r="AR742" s="25" t="s">
        <v>286</v>
      </c>
      <c r="AT742" s="25" t="s">
        <v>218</v>
      </c>
      <c r="AU742" s="25" t="s">
        <v>82</v>
      </c>
      <c r="AY742" s="25" t="s">
        <v>215</v>
      </c>
      <c r="BE742" s="245">
        <f>IF(N742="základní",J742,0)</f>
        <v>0</v>
      </c>
      <c r="BF742" s="245">
        <f>IF(N742="snížená",J742,0)</f>
        <v>0</v>
      </c>
      <c r="BG742" s="245">
        <f>IF(N742="zákl. přenesená",J742,0)</f>
        <v>0</v>
      </c>
      <c r="BH742" s="245">
        <f>IF(N742="sníž. přenesená",J742,0)</f>
        <v>0</v>
      </c>
      <c r="BI742" s="245">
        <f>IF(N742="nulová",J742,0)</f>
        <v>0</v>
      </c>
      <c r="BJ742" s="25" t="s">
        <v>80</v>
      </c>
      <c r="BK742" s="245">
        <f>ROUND(I742*H742,2)</f>
        <v>0</v>
      </c>
      <c r="BL742" s="25" t="s">
        <v>286</v>
      </c>
      <c r="BM742" s="25" t="s">
        <v>2165</v>
      </c>
    </row>
    <row r="743" s="1" customFormat="1">
      <c r="B743" s="47"/>
      <c r="C743" s="75"/>
      <c r="D743" s="246" t="s">
        <v>225</v>
      </c>
      <c r="E743" s="75"/>
      <c r="F743" s="247" t="s">
        <v>2166</v>
      </c>
      <c r="G743" s="75"/>
      <c r="H743" s="75"/>
      <c r="I743" s="204"/>
      <c r="J743" s="75"/>
      <c r="K743" s="75"/>
      <c r="L743" s="73"/>
      <c r="M743" s="248"/>
      <c r="N743" s="48"/>
      <c r="O743" s="48"/>
      <c r="P743" s="48"/>
      <c r="Q743" s="48"/>
      <c r="R743" s="48"/>
      <c r="S743" s="48"/>
      <c r="T743" s="96"/>
      <c r="AT743" s="25" t="s">
        <v>225</v>
      </c>
      <c r="AU743" s="25" t="s">
        <v>82</v>
      </c>
    </row>
    <row r="744" s="12" customFormat="1">
      <c r="B744" s="252"/>
      <c r="C744" s="253"/>
      <c r="D744" s="246" t="s">
        <v>422</v>
      </c>
      <c r="E744" s="254" t="s">
        <v>21</v>
      </c>
      <c r="F744" s="255" t="s">
        <v>2167</v>
      </c>
      <c r="G744" s="253"/>
      <c r="H744" s="256">
        <v>86.400000000000006</v>
      </c>
      <c r="I744" s="257"/>
      <c r="J744" s="253"/>
      <c r="K744" s="253"/>
      <c r="L744" s="258"/>
      <c r="M744" s="259"/>
      <c r="N744" s="260"/>
      <c r="O744" s="260"/>
      <c r="P744" s="260"/>
      <c r="Q744" s="260"/>
      <c r="R744" s="260"/>
      <c r="S744" s="260"/>
      <c r="T744" s="261"/>
      <c r="AT744" s="262" t="s">
        <v>422</v>
      </c>
      <c r="AU744" s="262" t="s">
        <v>82</v>
      </c>
      <c r="AV744" s="12" t="s">
        <v>82</v>
      </c>
      <c r="AW744" s="12" t="s">
        <v>35</v>
      </c>
      <c r="AX744" s="12" t="s">
        <v>80</v>
      </c>
      <c r="AY744" s="262" t="s">
        <v>215</v>
      </c>
    </row>
    <row r="745" s="1" customFormat="1" ht="16.5" customHeight="1">
      <c r="B745" s="47"/>
      <c r="C745" s="274" t="s">
        <v>2168</v>
      </c>
      <c r="D745" s="274" t="s">
        <v>470</v>
      </c>
      <c r="E745" s="275" t="s">
        <v>2169</v>
      </c>
      <c r="F745" s="276" t="s">
        <v>2170</v>
      </c>
      <c r="G745" s="277" t="s">
        <v>473</v>
      </c>
      <c r="H745" s="278">
        <v>0.085999999999999993</v>
      </c>
      <c r="I745" s="279"/>
      <c r="J745" s="280">
        <f>ROUND(I745*H745,2)</f>
        <v>0</v>
      </c>
      <c r="K745" s="276" t="s">
        <v>222</v>
      </c>
      <c r="L745" s="281"/>
      <c r="M745" s="282" t="s">
        <v>21</v>
      </c>
      <c r="N745" s="283" t="s">
        <v>43</v>
      </c>
      <c r="O745" s="48"/>
      <c r="P745" s="243">
        <f>O745*H745</f>
        <v>0</v>
      </c>
      <c r="Q745" s="243">
        <v>1</v>
      </c>
      <c r="R745" s="243">
        <f>Q745*H745</f>
        <v>0.085999999999999993</v>
      </c>
      <c r="S745" s="243">
        <v>0</v>
      </c>
      <c r="T745" s="244">
        <f>S745*H745</f>
        <v>0</v>
      </c>
      <c r="AR745" s="25" t="s">
        <v>405</v>
      </c>
      <c r="AT745" s="25" t="s">
        <v>470</v>
      </c>
      <c r="AU745" s="25" t="s">
        <v>82</v>
      </c>
      <c r="AY745" s="25" t="s">
        <v>215</v>
      </c>
      <c r="BE745" s="245">
        <f>IF(N745="základní",J745,0)</f>
        <v>0</v>
      </c>
      <c r="BF745" s="245">
        <f>IF(N745="snížená",J745,0)</f>
        <v>0</v>
      </c>
      <c r="BG745" s="245">
        <f>IF(N745="zákl. přenesená",J745,0)</f>
        <v>0</v>
      </c>
      <c r="BH745" s="245">
        <f>IF(N745="sníž. přenesená",J745,0)</f>
        <v>0</v>
      </c>
      <c r="BI745" s="245">
        <f>IF(N745="nulová",J745,0)</f>
        <v>0</v>
      </c>
      <c r="BJ745" s="25" t="s">
        <v>80</v>
      </c>
      <c r="BK745" s="245">
        <f>ROUND(I745*H745,2)</f>
        <v>0</v>
      </c>
      <c r="BL745" s="25" t="s">
        <v>232</v>
      </c>
      <c r="BM745" s="25" t="s">
        <v>2171</v>
      </c>
    </row>
    <row r="746" s="1" customFormat="1">
      <c r="B746" s="47"/>
      <c r="C746" s="75"/>
      <c r="D746" s="246" t="s">
        <v>225</v>
      </c>
      <c r="E746" s="75"/>
      <c r="F746" s="247" t="s">
        <v>2172</v>
      </c>
      <c r="G746" s="75"/>
      <c r="H746" s="75"/>
      <c r="I746" s="204"/>
      <c r="J746" s="75"/>
      <c r="K746" s="75"/>
      <c r="L746" s="73"/>
      <c r="M746" s="248"/>
      <c r="N746" s="48"/>
      <c r="O746" s="48"/>
      <c r="P746" s="48"/>
      <c r="Q746" s="48"/>
      <c r="R746" s="48"/>
      <c r="S746" s="48"/>
      <c r="T746" s="96"/>
      <c r="AT746" s="25" t="s">
        <v>225</v>
      </c>
      <c r="AU746" s="25" t="s">
        <v>82</v>
      </c>
    </row>
    <row r="747" s="12" customFormat="1">
      <c r="B747" s="252"/>
      <c r="C747" s="253"/>
      <c r="D747" s="246" t="s">
        <v>422</v>
      </c>
      <c r="E747" s="254" t="s">
        <v>21</v>
      </c>
      <c r="F747" s="255" t="s">
        <v>2173</v>
      </c>
      <c r="G747" s="253"/>
      <c r="H747" s="256">
        <v>0.085999999999999993</v>
      </c>
      <c r="I747" s="257"/>
      <c r="J747" s="253"/>
      <c r="K747" s="253"/>
      <c r="L747" s="258"/>
      <c r="M747" s="259"/>
      <c r="N747" s="260"/>
      <c r="O747" s="260"/>
      <c r="P747" s="260"/>
      <c r="Q747" s="260"/>
      <c r="R747" s="260"/>
      <c r="S747" s="260"/>
      <c r="T747" s="261"/>
      <c r="AT747" s="262" t="s">
        <v>422</v>
      </c>
      <c r="AU747" s="262" t="s">
        <v>82</v>
      </c>
      <c r="AV747" s="12" t="s">
        <v>82</v>
      </c>
      <c r="AW747" s="12" t="s">
        <v>35</v>
      </c>
      <c r="AX747" s="12" t="s">
        <v>80</v>
      </c>
      <c r="AY747" s="262" t="s">
        <v>215</v>
      </c>
    </row>
    <row r="748" s="1" customFormat="1" ht="16.5" customHeight="1">
      <c r="B748" s="47"/>
      <c r="C748" s="234" t="s">
        <v>2174</v>
      </c>
      <c r="D748" s="234" t="s">
        <v>218</v>
      </c>
      <c r="E748" s="235" t="s">
        <v>2175</v>
      </c>
      <c r="F748" s="236" t="s">
        <v>2176</v>
      </c>
      <c r="G748" s="237" t="s">
        <v>695</v>
      </c>
      <c r="H748" s="238">
        <v>14.4</v>
      </c>
      <c r="I748" s="239"/>
      <c r="J748" s="240">
        <f>ROUND(I748*H748,2)</f>
        <v>0</v>
      </c>
      <c r="K748" s="236" t="s">
        <v>222</v>
      </c>
      <c r="L748" s="73"/>
      <c r="M748" s="241" t="s">
        <v>21</v>
      </c>
      <c r="N748" s="242" t="s">
        <v>43</v>
      </c>
      <c r="O748" s="48"/>
      <c r="P748" s="243">
        <f>O748*H748</f>
        <v>0</v>
      </c>
      <c r="Q748" s="243">
        <v>6.0000000000000002E-05</v>
      </c>
      <c r="R748" s="243">
        <f>Q748*H748</f>
        <v>0.00086400000000000008</v>
      </c>
      <c r="S748" s="243">
        <v>0</v>
      </c>
      <c r="T748" s="244">
        <f>S748*H748</f>
        <v>0</v>
      </c>
      <c r="AR748" s="25" t="s">
        <v>286</v>
      </c>
      <c r="AT748" s="25" t="s">
        <v>218</v>
      </c>
      <c r="AU748" s="25" t="s">
        <v>82</v>
      </c>
      <c r="AY748" s="25" t="s">
        <v>215</v>
      </c>
      <c r="BE748" s="245">
        <f>IF(N748="základní",J748,0)</f>
        <v>0</v>
      </c>
      <c r="BF748" s="245">
        <f>IF(N748="snížená",J748,0)</f>
        <v>0</v>
      </c>
      <c r="BG748" s="245">
        <f>IF(N748="zákl. přenesená",J748,0)</f>
        <v>0</v>
      </c>
      <c r="BH748" s="245">
        <f>IF(N748="sníž. přenesená",J748,0)</f>
        <v>0</v>
      </c>
      <c r="BI748" s="245">
        <f>IF(N748="nulová",J748,0)</f>
        <v>0</v>
      </c>
      <c r="BJ748" s="25" t="s">
        <v>80</v>
      </c>
      <c r="BK748" s="245">
        <f>ROUND(I748*H748,2)</f>
        <v>0</v>
      </c>
      <c r="BL748" s="25" t="s">
        <v>286</v>
      </c>
      <c r="BM748" s="25" t="s">
        <v>2177</v>
      </c>
    </row>
    <row r="749" s="1" customFormat="1">
      <c r="B749" s="47"/>
      <c r="C749" s="75"/>
      <c r="D749" s="246" t="s">
        <v>225</v>
      </c>
      <c r="E749" s="75"/>
      <c r="F749" s="247" t="s">
        <v>2178</v>
      </c>
      <c r="G749" s="75"/>
      <c r="H749" s="75"/>
      <c r="I749" s="204"/>
      <c r="J749" s="75"/>
      <c r="K749" s="75"/>
      <c r="L749" s="73"/>
      <c r="M749" s="248"/>
      <c r="N749" s="48"/>
      <c r="O749" s="48"/>
      <c r="P749" s="48"/>
      <c r="Q749" s="48"/>
      <c r="R749" s="48"/>
      <c r="S749" s="48"/>
      <c r="T749" s="96"/>
      <c r="AT749" s="25" t="s">
        <v>225</v>
      </c>
      <c r="AU749" s="25" t="s">
        <v>82</v>
      </c>
    </row>
    <row r="750" s="12" customFormat="1">
      <c r="B750" s="252"/>
      <c r="C750" s="253"/>
      <c r="D750" s="246" t="s">
        <v>422</v>
      </c>
      <c r="E750" s="254" t="s">
        <v>21</v>
      </c>
      <c r="F750" s="255" t="s">
        <v>2179</v>
      </c>
      <c r="G750" s="253"/>
      <c r="H750" s="256">
        <v>14.4</v>
      </c>
      <c r="I750" s="257"/>
      <c r="J750" s="253"/>
      <c r="K750" s="253"/>
      <c r="L750" s="258"/>
      <c r="M750" s="259"/>
      <c r="N750" s="260"/>
      <c r="O750" s="260"/>
      <c r="P750" s="260"/>
      <c r="Q750" s="260"/>
      <c r="R750" s="260"/>
      <c r="S750" s="260"/>
      <c r="T750" s="261"/>
      <c r="AT750" s="262" t="s">
        <v>422</v>
      </c>
      <c r="AU750" s="262" t="s">
        <v>82</v>
      </c>
      <c r="AV750" s="12" t="s">
        <v>82</v>
      </c>
      <c r="AW750" s="12" t="s">
        <v>35</v>
      </c>
      <c r="AX750" s="12" t="s">
        <v>80</v>
      </c>
      <c r="AY750" s="262" t="s">
        <v>215</v>
      </c>
    </row>
    <row r="751" s="1" customFormat="1" ht="16.5" customHeight="1">
      <c r="B751" s="47"/>
      <c r="C751" s="274" t="s">
        <v>2180</v>
      </c>
      <c r="D751" s="274" t="s">
        <v>470</v>
      </c>
      <c r="E751" s="275" t="s">
        <v>2181</v>
      </c>
      <c r="F751" s="276" t="s">
        <v>2182</v>
      </c>
      <c r="G751" s="277" t="s">
        <v>473</v>
      </c>
      <c r="H751" s="278">
        <v>0.014</v>
      </c>
      <c r="I751" s="279"/>
      <c r="J751" s="280">
        <f>ROUND(I751*H751,2)</f>
        <v>0</v>
      </c>
      <c r="K751" s="276" t="s">
        <v>222</v>
      </c>
      <c r="L751" s="281"/>
      <c r="M751" s="282" t="s">
        <v>21</v>
      </c>
      <c r="N751" s="283" t="s">
        <v>43</v>
      </c>
      <c r="O751" s="48"/>
      <c r="P751" s="243">
        <f>O751*H751</f>
        <v>0</v>
      </c>
      <c r="Q751" s="243">
        <v>1</v>
      </c>
      <c r="R751" s="243">
        <f>Q751*H751</f>
        <v>0.014</v>
      </c>
      <c r="S751" s="243">
        <v>0</v>
      </c>
      <c r="T751" s="244">
        <f>S751*H751</f>
        <v>0</v>
      </c>
      <c r="AR751" s="25" t="s">
        <v>405</v>
      </c>
      <c r="AT751" s="25" t="s">
        <v>470</v>
      </c>
      <c r="AU751" s="25" t="s">
        <v>82</v>
      </c>
      <c r="AY751" s="25" t="s">
        <v>215</v>
      </c>
      <c r="BE751" s="245">
        <f>IF(N751="základní",J751,0)</f>
        <v>0</v>
      </c>
      <c r="BF751" s="245">
        <f>IF(N751="snížená",J751,0)</f>
        <v>0</v>
      </c>
      <c r="BG751" s="245">
        <f>IF(N751="zákl. přenesená",J751,0)</f>
        <v>0</v>
      </c>
      <c r="BH751" s="245">
        <f>IF(N751="sníž. přenesená",J751,0)</f>
        <v>0</v>
      </c>
      <c r="BI751" s="245">
        <f>IF(N751="nulová",J751,0)</f>
        <v>0</v>
      </c>
      <c r="BJ751" s="25" t="s">
        <v>80</v>
      </c>
      <c r="BK751" s="245">
        <f>ROUND(I751*H751,2)</f>
        <v>0</v>
      </c>
      <c r="BL751" s="25" t="s">
        <v>232</v>
      </c>
      <c r="BM751" s="25" t="s">
        <v>2183</v>
      </c>
    </row>
    <row r="752" s="1" customFormat="1">
      <c r="B752" s="47"/>
      <c r="C752" s="75"/>
      <c r="D752" s="246" t="s">
        <v>225</v>
      </c>
      <c r="E752" s="75"/>
      <c r="F752" s="247" t="s">
        <v>2184</v>
      </c>
      <c r="G752" s="75"/>
      <c r="H752" s="75"/>
      <c r="I752" s="204"/>
      <c r="J752" s="75"/>
      <c r="K752" s="75"/>
      <c r="L752" s="73"/>
      <c r="M752" s="248"/>
      <c r="N752" s="48"/>
      <c r="O752" s="48"/>
      <c r="P752" s="48"/>
      <c r="Q752" s="48"/>
      <c r="R752" s="48"/>
      <c r="S752" s="48"/>
      <c r="T752" s="96"/>
      <c r="AT752" s="25" t="s">
        <v>225</v>
      </c>
      <c r="AU752" s="25" t="s">
        <v>82</v>
      </c>
    </row>
    <row r="753" s="12" customFormat="1">
      <c r="B753" s="252"/>
      <c r="C753" s="253"/>
      <c r="D753" s="246" t="s">
        <v>422</v>
      </c>
      <c r="E753" s="254" t="s">
        <v>21</v>
      </c>
      <c r="F753" s="255" t="s">
        <v>2185</v>
      </c>
      <c r="G753" s="253"/>
      <c r="H753" s="256">
        <v>0.014</v>
      </c>
      <c r="I753" s="257"/>
      <c r="J753" s="253"/>
      <c r="K753" s="253"/>
      <c r="L753" s="258"/>
      <c r="M753" s="259"/>
      <c r="N753" s="260"/>
      <c r="O753" s="260"/>
      <c r="P753" s="260"/>
      <c r="Q753" s="260"/>
      <c r="R753" s="260"/>
      <c r="S753" s="260"/>
      <c r="T753" s="261"/>
      <c r="AT753" s="262" t="s">
        <v>422</v>
      </c>
      <c r="AU753" s="262" t="s">
        <v>82</v>
      </c>
      <c r="AV753" s="12" t="s">
        <v>82</v>
      </c>
      <c r="AW753" s="12" t="s">
        <v>35</v>
      </c>
      <c r="AX753" s="12" t="s">
        <v>80</v>
      </c>
      <c r="AY753" s="262" t="s">
        <v>215</v>
      </c>
    </row>
    <row r="754" s="11" customFormat="1" ht="37.44" customHeight="1">
      <c r="B754" s="218"/>
      <c r="C754" s="219"/>
      <c r="D754" s="220" t="s">
        <v>71</v>
      </c>
      <c r="E754" s="221" t="s">
        <v>470</v>
      </c>
      <c r="F754" s="221" t="s">
        <v>933</v>
      </c>
      <c r="G754" s="219"/>
      <c r="H754" s="219"/>
      <c r="I754" s="222"/>
      <c r="J754" s="223">
        <f>BK754</f>
        <v>0</v>
      </c>
      <c r="K754" s="219"/>
      <c r="L754" s="224"/>
      <c r="M754" s="225"/>
      <c r="N754" s="226"/>
      <c r="O754" s="226"/>
      <c r="P754" s="227">
        <f>P755</f>
        <v>0</v>
      </c>
      <c r="Q754" s="226"/>
      <c r="R754" s="227">
        <f>R755</f>
        <v>0.65383999999999998</v>
      </c>
      <c r="S754" s="226"/>
      <c r="T754" s="228">
        <f>T755</f>
        <v>0</v>
      </c>
      <c r="AR754" s="229" t="s">
        <v>227</v>
      </c>
      <c r="AT754" s="230" t="s">
        <v>71</v>
      </c>
      <c r="AU754" s="230" t="s">
        <v>72</v>
      </c>
      <c r="AY754" s="229" t="s">
        <v>215</v>
      </c>
      <c r="BK754" s="231">
        <f>BK755</f>
        <v>0</v>
      </c>
    </row>
    <row r="755" s="11" customFormat="1" ht="19.92" customHeight="1">
      <c r="B755" s="218"/>
      <c r="C755" s="219"/>
      <c r="D755" s="220" t="s">
        <v>71</v>
      </c>
      <c r="E755" s="232" t="s">
        <v>2186</v>
      </c>
      <c r="F755" s="232" t="s">
        <v>2187</v>
      </c>
      <c r="G755" s="219"/>
      <c r="H755" s="219"/>
      <c r="I755" s="222"/>
      <c r="J755" s="233">
        <f>BK755</f>
        <v>0</v>
      </c>
      <c r="K755" s="219"/>
      <c r="L755" s="224"/>
      <c r="M755" s="225"/>
      <c r="N755" s="226"/>
      <c r="O755" s="226"/>
      <c r="P755" s="227">
        <f>SUM(P756:P765)</f>
        <v>0</v>
      </c>
      <c r="Q755" s="226"/>
      <c r="R755" s="227">
        <f>SUM(R756:R765)</f>
        <v>0.65383999999999998</v>
      </c>
      <c r="S755" s="226"/>
      <c r="T755" s="228">
        <f>SUM(T756:T765)</f>
        <v>0</v>
      </c>
      <c r="AR755" s="229" t="s">
        <v>227</v>
      </c>
      <c r="AT755" s="230" t="s">
        <v>71</v>
      </c>
      <c r="AU755" s="230" t="s">
        <v>80</v>
      </c>
      <c r="AY755" s="229" t="s">
        <v>215</v>
      </c>
      <c r="BK755" s="231">
        <f>SUM(BK756:BK765)</f>
        <v>0</v>
      </c>
    </row>
    <row r="756" s="1" customFormat="1" ht="16.5" customHeight="1">
      <c r="B756" s="47"/>
      <c r="C756" s="234" t="s">
        <v>2188</v>
      </c>
      <c r="D756" s="234" t="s">
        <v>218</v>
      </c>
      <c r="E756" s="235" t="s">
        <v>2189</v>
      </c>
      <c r="F756" s="236" t="s">
        <v>2190</v>
      </c>
      <c r="G756" s="237" t="s">
        <v>298</v>
      </c>
      <c r="H756" s="238">
        <v>72</v>
      </c>
      <c r="I756" s="239"/>
      <c r="J756" s="240">
        <f>ROUND(I756*H756,2)</f>
        <v>0</v>
      </c>
      <c r="K756" s="236" t="s">
        <v>222</v>
      </c>
      <c r="L756" s="73"/>
      <c r="M756" s="241" t="s">
        <v>21</v>
      </c>
      <c r="N756" s="242" t="s">
        <v>43</v>
      </c>
      <c r="O756" s="48"/>
      <c r="P756" s="243">
        <f>O756*H756</f>
        <v>0</v>
      </c>
      <c r="Q756" s="243">
        <v>0.0076</v>
      </c>
      <c r="R756" s="243">
        <f>Q756*H756</f>
        <v>0.54720000000000002</v>
      </c>
      <c r="S756" s="243">
        <v>0</v>
      </c>
      <c r="T756" s="244">
        <f>S756*H756</f>
        <v>0</v>
      </c>
      <c r="AR756" s="25" t="s">
        <v>478</v>
      </c>
      <c r="AT756" s="25" t="s">
        <v>218</v>
      </c>
      <c r="AU756" s="25" t="s">
        <v>82</v>
      </c>
      <c r="AY756" s="25" t="s">
        <v>215</v>
      </c>
      <c r="BE756" s="245">
        <f>IF(N756="základní",J756,0)</f>
        <v>0</v>
      </c>
      <c r="BF756" s="245">
        <f>IF(N756="snížená",J756,0)</f>
        <v>0</v>
      </c>
      <c r="BG756" s="245">
        <f>IF(N756="zákl. přenesená",J756,0)</f>
        <v>0</v>
      </c>
      <c r="BH756" s="245">
        <f>IF(N756="sníž. přenesená",J756,0)</f>
        <v>0</v>
      </c>
      <c r="BI756" s="245">
        <f>IF(N756="nulová",J756,0)</f>
        <v>0</v>
      </c>
      <c r="BJ756" s="25" t="s">
        <v>80</v>
      </c>
      <c r="BK756" s="245">
        <f>ROUND(I756*H756,2)</f>
        <v>0</v>
      </c>
      <c r="BL756" s="25" t="s">
        <v>478</v>
      </c>
      <c r="BM756" s="25" t="s">
        <v>2191</v>
      </c>
    </row>
    <row r="757" s="1" customFormat="1">
      <c r="B757" s="47"/>
      <c r="C757" s="75"/>
      <c r="D757" s="246" t="s">
        <v>225</v>
      </c>
      <c r="E757" s="75"/>
      <c r="F757" s="247" t="s">
        <v>1406</v>
      </c>
      <c r="G757" s="75"/>
      <c r="H757" s="75"/>
      <c r="I757" s="204"/>
      <c r="J757" s="75"/>
      <c r="K757" s="75"/>
      <c r="L757" s="73"/>
      <c r="M757" s="248"/>
      <c r="N757" s="48"/>
      <c r="O757" s="48"/>
      <c r="P757" s="48"/>
      <c r="Q757" s="48"/>
      <c r="R757" s="48"/>
      <c r="S757" s="48"/>
      <c r="T757" s="96"/>
      <c r="AT757" s="25" t="s">
        <v>225</v>
      </c>
      <c r="AU757" s="25" t="s">
        <v>82</v>
      </c>
    </row>
    <row r="758" s="12" customFormat="1">
      <c r="B758" s="252"/>
      <c r="C758" s="253"/>
      <c r="D758" s="246" t="s">
        <v>422</v>
      </c>
      <c r="E758" s="254" t="s">
        <v>21</v>
      </c>
      <c r="F758" s="255" t="s">
        <v>1593</v>
      </c>
      <c r="G758" s="253"/>
      <c r="H758" s="256">
        <v>72</v>
      </c>
      <c r="I758" s="257"/>
      <c r="J758" s="253"/>
      <c r="K758" s="253"/>
      <c r="L758" s="258"/>
      <c r="M758" s="259"/>
      <c r="N758" s="260"/>
      <c r="O758" s="260"/>
      <c r="P758" s="260"/>
      <c r="Q758" s="260"/>
      <c r="R758" s="260"/>
      <c r="S758" s="260"/>
      <c r="T758" s="261"/>
      <c r="AT758" s="262" t="s">
        <v>422</v>
      </c>
      <c r="AU758" s="262" t="s">
        <v>82</v>
      </c>
      <c r="AV758" s="12" t="s">
        <v>82</v>
      </c>
      <c r="AW758" s="12" t="s">
        <v>35</v>
      </c>
      <c r="AX758" s="12" t="s">
        <v>80</v>
      </c>
      <c r="AY758" s="262" t="s">
        <v>215</v>
      </c>
    </row>
    <row r="759" s="1" customFormat="1" ht="16.5" customHeight="1">
      <c r="B759" s="47"/>
      <c r="C759" s="234" t="s">
        <v>2192</v>
      </c>
      <c r="D759" s="234" t="s">
        <v>218</v>
      </c>
      <c r="E759" s="235" t="s">
        <v>2193</v>
      </c>
      <c r="F759" s="236" t="s">
        <v>2194</v>
      </c>
      <c r="G759" s="237" t="s">
        <v>452</v>
      </c>
      <c r="H759" s="238">
        <v>582</v>
      </c>
      <c r="I759" s="239"/>
      <c r="J759" s="240">
        <f>ROUND(I759*H759,2)</f>
        <v>0</v>
      </c>
      <c r="K759" s="236" t="s">
        <v>222</v>
      </c>
      <c r="L759" s="73"/>
      <c r="M759" s="241" t="s">
        <v>21</v>
      </c>
      <c r="N759" s="242" t="s">
        <v>43</v>
      </c>
      <c r="O759" s="48"/>
      <c r="P759" s="243">
        <f>O759*H759</f>
        <v>0</v>
      </c>
      <c r="Q759" s="243">
        <v>0.00012</v>
      </c>
      <c r="R759" s="243">
        <f>Q759*H759</f>
        <v>0.069839999999999999</v>
      </c>
      <c r="S759" s="243">
        <v>0</v>
      </c>
      <c r="T759" s="244">
        <f>S759*H759</f>
        <v>0</v>
      </c>
      <c r="AR759" s="25" t="s">
        <v>478</v>
      </c>
      <c r="AT759" s="25" t="s">
        <v>218</v>
      </c>
      <c r="AU759" s="25" t="s">
        <v>82</v>
      </c>
      <c r="AY759" s="25" t="s">
        <v>215</v>
      </c>
      <c r="BE759" s="245">
        <f>IF(N759="základní",J759,0)</f>
        <v>0</v>
      </c>
      <c r="BF759" s="245">
        <f>IF(N759="snížená",J759,0)</f>
        <v>0</v>
      </c>
      <c r="BG759" s="245">
        <f>IF(N759="zákl. přenesená",J759,0)</f>
        <v>0</v>
      </c>
      <c r="BH759" s="245">
        <f>IF(N759="sníž. přenesená",J759,0)</f>
        <v>0</v>
      </c>
      <c r="BI759" s="245">
        <f>IF(N759="nulová",J759,0)</f>
        <v>0</v>
      </c>
      <c r="BJ759" s="25" t="s">
        <v>80</v>
      </c>
      <c r="BK759" s="245">
        <f>ROUND(I759*H759,2)</f>
        <v>0</v>
      </c>
      <c r="BL759" s="25" t="s">
        <v>478</v>
      </c>
      <c r="BM759" s="25" t="s">
        <v>2195</v>
      </c>
    </row>
    <row r="760" s="1" customFormat="1">
      <c r="B760" s="47"/>
      <c r="C760" s="75"/>
      <c r="D760" s="246" t="s">
        <v>225</v>
      </c>
      <c r="E760" s="75"/>
      <c r="F760" s="247" t="s">
        <v>2196</v>
      </c>
      <c r="G760" s="75"/>
      <c r="H760" s="75"/>
      <c r="I760" s="204"/>
      <c r="J760" s="75"/>
      <c r="K760" s="75"/>
      <c r="L760" s="73"/>
      <c r="M760" s="248"/>
      <c r="N760" s="48"/>
      <c r="O760" s="48"/>
      <c r="P760" s="48"/>
      <c r="Q760" s="48"/>
      <c r="R760" s="48"/>
      <c r="S760" s="48"/>
      <c r="T760" s="96"/>
      <c r="AT760" s="25" t="s">
        <v>225</v>
      </c>
      <c r="AU760" s="25" t="s">
        <v>82</v>
      </c>
    </row>
    <row r="761" s="12" customFormat="1">
      <c r="B761" s="252"/>
      <c r="C761" s="253"/>
      <c r="D761" s="246" t="s">
        <v>422</v>
      </c>
      <c r="E761" s="254" t="s">
        <v>21</v>
      </c>
      <c r="F761" s="255" t="s">
        <v>2197</v>
      </c>
      <c r="G761" s="253"/>
      <c r="H761" s="256">
        <v>582</v>
      </c>
      <c r="I761" s="257"/>
      <c r="J761" s="253"/>
      <c r="K761" s="253"/>
      <c r="L761" s="258"/>
      <c r="M761" s="259"/>
      <c r="N761" s="260"/>
      <c r="O761" s="260"/>
      <c r="P761" s="260"/>
      <c r="Q761" s="260"/>
      <c r="R761" s="260"/>
      <c r="S761" s="260"/>
      <c r="T761" s="261"/>
      <c r="AT761" s="262" t="s">
        <v>422</v>
      </c>
      <c r="AU761" s="262" t="s">
        <v>82</v>
      </c>
      <c r="AV761" s="12" t="s">
        <v>82</v>
      </c>
      <c r="AW761" s="12" t="s">
        <v>35</v>
      </c>
      <c r="AX761" s="12" t="s">
        <v>80</v>
      </c>
      <c r="AY761" s="262" t="s">
        <v>215</v>
      </c>
    </row>
    <row r="762" s="1" customFormat="1" ht="25.5" customHeight="1">
      <c r="B762" s="47"/>
      <c r="C762" s="234" t="s">
        <v>2198</v>
      </c>
      <c r="D762" s="234" t="s">
        <v>218</v>
      </c>
      <c r="E762" s="235" t="s">
        <v>2199</v>
      </c>
      <c r="F762" s="236" t="s">
        <v>2200</v>
      </c>
      <c r="G762" s="237" t="s">
        <v>452</v>
      </c>
      <c r="H762" s="238">
        <v>40</v>
      </c>
      <c r="I762" s="239"/>
      <c r="J762" s="240">
        <f>ROUND(I762*H762,2)</f>
        <v>0</v>
      </c>
      <c r="K762" s="236" t="s">
        <v>222</v>
      </c>
      <c r="L762" s="73"/>
      <c r="M762" s="241" t="s">
        <v>21</v>
      </c>
      <c r="N762" s="242" t="s">
        <v>43</v>
      </c>
      <c r="O762" s="48"/>
      <c r="P762" s="243">
        <f>O762*H762</f>
        <v>0</v>
      </c>
      <c r="Q762" s="243">
        <v>0</v>
      </c>
      <c r="R762" s="243">
        <f>Q762*H762</f>
        <v>0</v>
      </c>
      <c r="S762" s="243">
        <v>0</v>
      </c>
      <c r="T762" s="244">
        <f>S762*H762</f>
        <v>0</v>
      </c>
      <c r="AR762" s="25" t="s">
        <v>478</v>
      </c>
      <c r="AT762" s="25" t="s">
        <v>218</v>
      </c>
      <c r="AU762" s="25" t="s">
        <v>82</v>
      </c>
      <c r="AY762" s="25" t="s">
        <v>215</v>
      </c>
      <c r="BE762" s="245">
        <f>IF(N762="základní",J762,0)</f>
        <v>0</v>
      </c>
      <c r="BF762" s="245">
        <f>IF(N762="snížená",J762,0)</f>
        <v>0</v>
      </c>
      <c r="BG762" s="245">
        <f>IF(N762="zákl. přenesená",J762,0)</f>
        <v>0</v>
      </c>
      <c r="BH762" s="245">
        <f>IF(N762="sníž. přenesená",J762,0)</f>
        <v>0</v>
      </c>
      <c r="BI762" s="245">
        <f>IF(N762="nulová",J762,0)</f>
        <v>0</v>
      </c>
      <c r="BJ762" s="25" t="s">
        <v>80</v>
      </c>
      <c r="BK762" s="245">
        <f>ROUND(I762*H762,2)</f>
        <v>0</v>
      </c>
      <c r="BL762" s="25" t="s">
        <v>478</v>
      </c>
      <c r="BM762" s="25" t="s">
        <v>2201</v>
      </c>
    </row>
    <row r="763" s="1" customFormat="1">
      <c r="B763" s="47"/>
      <c r="C763" s="75"/>
      <c r="D763" s="246" t="s">
        <v>225</v>
      </c>
      <c r="E763" s="75"/>
      <c r="F763" s="247" t="s">
        <v>2202</v>
      </c>
      <c r="G763" s="75"/>
      <c r="H763" s="75"/>
      <c r="I763" s="204"/>
      <c r="J763" s="75"/>
      <c r="K763" s="75"/>
      <c r="L763" s="73"/>
      <c r="M763" s="248"/>
      <c r="N763" s="48"/>
      <c r="O763" s="48"/>
      <c r="P763" s="48"/>
      <c r="Q763" s="48"/>
      <c r="R763" s="48"/>
      <c r="S763" s="48"/>
      <c r="T763" s="96"/>
      <c r="AT763" s="25" t="s">
        <v>225</v>
      </c>
      <c r="AU763" s="25" t="s">
        <v>82</v>
      </c>
    </row>
    <row r="764" s="1" customFormat="1" ht="16.5" customHeight="1">
      <c r="B764" s="47"/>
      <c r="C764" s="274" t="s">
        <v>2203</v>
      </c>
      <c r="D764" s="274" t="s">
        <v>470</v>
      </c>
      <c r="E764" s="275" t="s">
        <v>2204</v>
      </c>
      <c r="F764" s="276" t="s">
        <v>2205</v>
      </c>
      <c r="G764" s="277" t="s">
        <v>452</v>
      </c>
      <c r="H764" s="278">
        <v>40</v>
      </c>
      <c r="I764" s="279"/>
      <c r="J764" s="280">
        <f>ROUND(I764*H764,2)</f>
        <v>0</v>
      </c>
      <c r="K764" s="276" t="s">
        <v>21</v>
      </c>
      <c r="L764" s="281"/>
      <c r="M764" s="282" t="s">
        <v>21</v>
      </c>
      <c r="N764" s="283" t="s">
        <v>43</v>
      </c>
      <c r="O764" s="48"/>
      <c r="P764" s="243">
        <f>O764*H764</f>
        <v>0</v>
      </c>
      <c r="Q764" s="243">
        <v>0.00092000000000000003</v>
      </c>
      <c r="R764" s="243">
        <f>Q764*H764</f>
        <v>0.036799999999999999</v>
      </c>
      <c r="S764" s="243">
        <v>0</v>
      </c>
      <c r="T764" s="244">
        <f>S764*H764</f>
        <v>0</v>
      </c>
      <c r="AR764" s="25" t="s">
        <v>1213</v>
      </c>
      <c r="AT764" s="25" t="s">
        <v>470</v>
      </c>
      <c r="AU764" s="25" t="s">
        <v>82</v>
      </c>
      <c r="AY764" s="25" t="s">
        <v>215</v>
      </c>
      <c r="BE764" s="245">
        <f>IF(N764="základní",J764,0)</f>
        <v>0</v>
      </c>
      <c r="BF764" s="245">
        <f>IF(N764="snížená",J764,0)</f>
        <v>0</v>
      </c>
      <c r="BG764" s="245">
        <f>IF(N764="zákl. přenesená",J764,0)</f>
        <v>0</v>
      </c>
      <c r="BH764" s="245">
        <f>IF(N764="sníž. přenesená",J764,0)</f>
        <v>0</v>
      </c>
      <c r="BI764" s="245">
        <f>IF(N764="nulová",J764,0)</f>
        <v>0</v>
      </c>
      <c r="BJ764" s="25" t="s">
        <v>80</v>
      </c>
      <c r="BK764" s="245">
        <f>ROUND(I764*H764,2)</f>
        <v>0</v>
      </c>
      <c r="BL764" s="25" t="s">
        <v>1213</v>
      </c>
      <c r="BM764" s="25" t="s">
        <v>2206</v>
      </c>
    </row>
    <row r="765" s="1" customFormat="1">
      <c r="B765" s="47"/>
      <c r="C765" s="75"/>
      <c r="D765" s="246" t="s">
        <v>225</v>
      </c>
      <c r="E765" s="75"/>
      <c r="F765" s="247" t="s">
        <v>2207</v>
      </c>
      <c r="G765" s="75"/>
      <c r="H765" s="75"/>
      <c r="I765" s="204"/>
      <c r="J765" s="75"/>
      <c r="K765" s="75"/>
      <c r="L765" s="73"/>
      <c r="M765" s="249"/>
      <c r="N765" s="250"/>
      <c r="O765" s="250"/>
      <c r="P765" s="250"/>
      <c r="Q765" s="250"/>
      <c r="R765" s="250"/>
      <c r="S765" s="250"/>
      <c r="T765" s="251"/>
      <c r="AT765" s="25" t="s">
        <v>225</v>
      </c>
      <c r="AU765" s="25" t="s">
        <v>82</v>
      </c>
    </row>
    <row r="766" s="1" customFormat="1" ht="6.96" customHeight="1">
      <c r="B766" s="68"/>
      <c r="C766" s="69"/>
      <c r="D766" s="69"/>
      <c r="E766" s="69"/>
      <c r="F766" s="69"/>
      <c r="G766" s="69"/>
      <c r="H766" s="69"/>
      <c r="I766" s="179"/>
      <c r="J766" s="69"/>
      <c r="K766" s="69"/>
      <c r="L766" s="73"/>
    </row>
  </sheetData>
  <sheetProtection sheet="1" autoFilter="0" formatColumns="0" formatRows="0" objects="1" scenarios="1" spinCount="100000" saltValue="mI1USeXsLo0XaRsZHI0yK5t52wX65maLRKri6kK173dmTGASiNP6yl1UPjdm/qfjyUOlh+R4PVwsitY7Z8yf/g==" hashValue="hJQtrvLW2sRHaIRSJ6zh1qI7IGy6GtGuToVK+hX5EJg84EMe9Mb2hrQLHdEvdW+hRbeUVzdVhf4xY5i/LCaZKg==" algorithmName="SHA-512" password="CC35"/>
  <autoFilter ref="C93:K765"/>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113</v>
      </c>
      <c r="AZ2" s="287" t="s">
        <v>2208</v>
      </c>
      <c r="BA2" s="287" t="s">
        <v>21</v>
      </c>
      <c r="BB2" s="287" t="s">
        <v>21</v>
      </c>
      <c r="BC2" s="287" t="s">
        <v>2209</v>
      </c>
      <c r="BD2" s="287" t="s">
        <v>82</v>
      </c>
    </row>
    <row r="3" ht="6.96" customHeight="1">
      <c r="B3" s="26"/>
      <c r="C3" s="27"/>
      <c r="D3" s="27"/>
      <c r="E3" s="27"/>
      <c r="F3" s="27"/>
      <c r="G3" s="27"/>
      <c r="H3" s="27"/>
      <c r="I3" s="154"/>
      <c r="J3" s="27"/>
      <c r="K3" s="28"/>
      <c r="AT3" s="25" t="s">
        <v>82</v>
      </c>
      <c r="AZ3" s="287" t="s">
        <v>2210</v>
      </c>
      <c r="BA3" s="287" t="s">
        <v>21</v>
      </c>
      <c r="BB3" s="287" t="s">
        <v>21</v>
      </c>
      <c r="BC3" s="287" t="s">
        <v>2211</v>
      </c>
      <c r="BD3" s="287" t="s">
        <v>82</v>
      </c>
    </row>
    <row r="4" ht="36.96" customHeight="1">
      <c r="B4" s="29"/>
      <c r="C4" s="30"/>
      <c r="D4" s="31" t="s">
        <v>185</v>
      </c>
      <c r="E4" s="30"/>
      <c r="F4" s="30"/>
      <c r="G4" s="30"/>
      <c r="H4" s="30"/>
      <c r="I4" s="155"/>
      <c r="J4" s="30"/>
      <c r="K4" s="32"/>
      <c r="M4" s="33" t="s">
        <v>12</v>
      </c>
      <c r="AT4" s="25" t="s">
        <v>6</v>
      </c>
      <c r="AZ4" s="287" t="s">
        <v>2212</v>
      </c>
      <c r="BA4" s="287" t="s">
        <v>21</v>
      </c>
      <c r="BB4" s="287" t="s">
        <v>21</v>
      </c>
      <c r="BC4" s="287" t="s">
        <v>2213</v>
      </c>
      <c r="BD4" s="287" t="s">
        <v>82</v>
      </c>
    </row>
    <row r="5" ht="6.96" customHeight="1">
      <c r="B5" s="29"/>
      <c r="C5" s="30"/>
      <c r="D5" s="30"/>
      <c r="E5" s="30"/>
      <c r="F5" s="30"/>
      <c r="G5" s="30"/>
      <c r="H5" s="30"/>
      <c r="I5" s="155"/>
      <c r="J5" s="30"/>
      <c r="K5" s="32"/>
      <c r="AZ5" s="287" t="s">
        <v>2214</v>
      </c>
      <c r="BA5" s="287" t="s">
        <v>21</v>
      </c>
      <c r="BB5" s="287" t="s">
        <v>21</v>
      </c>
      <c r="BC5" s="287" t="s">
        <v>2215</v>
      </c>
      <c r="BD5" s="287" t="s">
        <v>82</v>
      </c>
    </row>
    <row r="6">
      <c r="B6" s="29"/>
      <c r="C6" s="30"/>
      <c r="D6" s="41" t="s">
        <v>18</v>
      </c>
      <c r="E6" s="30"/>
      <c r="F6" s="30"/>
      <c r="G6" s="30"/>
      <c r="H6" s="30"/>
      <c r="I6" s="155"/>
      <c r="J6" s="30"/>
      <c r="K6" s="32"/>
      <c r="AZ6" s="287" t="s">
        <v>2216</v>
      </c>
      <c r="BA6" s="287" t="s">
        <v>21</v>
      </c>
      <c r="BB6" s="287" t="s">
        <v>21</v>
      </c>
      <c r="BC6" s="287" t="s">
        <v>2217</v>
      </c>
      <c r="BD6" s="287" t="s">
        <v>82</v>
      </c>
    </row>
    <row r="7" ht="16.5" customHeight="1">
      <c r="B7" s="29"/>
      <c r="C7" s="30"/>
      <c r="D7" s="30"/>
      <c r="E7" s="156" t="str">
        <f>'Rekapitulace stavby'!K6</f>
        <v>Revitalizace centra města Kopřivnice - projektová dokumentace II.</v>
      </c>
      <c r="F7" s="41"/>
      <c r="G7" s="41"/>
      <c r="H7" s="41"/>
      <c r="I7" s="155"/>
      <c r="J7" s="30"/>
      <c r="K7" s="32"/>
      <c r="AZ7" s="287" t="s">
        <v>2218</v>
      </c>
      <c r="BA7" s="287" t="s">
        <v>21</v>
      </c>
      <c r="BB7" s="287" t="s">
        <v>21</v>
      </c>
      <c r="BC7" s="287" t="s">
        <v>2219</v>
      </c>
      <c r="BD7" s="287" t="s">
        <v>82</v>
      </c>
    </row>
    <row r="8" s="1" customFormat="1">
      <c r="B8" s="47"/>
      <c r="C8" s="48"/>
      <c r="D8" s="41" t="s">
        <v>186</v>
      </c>
      <c r="E8" s="48"/>
      <c r="F8" s="48"/>
      <c r="G8" s="48"/>
      <c r="H8" s="48"/>
      <c r="I8" s="157"/>
      <c r="J8" s="48"/>
      <c r="K8" s="52"/>
      <c r="AZ8" s="287" t="s">
        <v>2220</v>
      </c>
      <c r="BA8" s="287" t="s">
        <v>21</v>
      </c>
      <c r="BB8" s="287" t="s">
        <v>21</v>
      </c>
      <c r="BC8" s="287" t="s">
        <v>338</v>
      </c>
      <c r="BD8" s="287" t="s">
        <v>82</v>
      </c>
    </row>
    <row r="9" s="1" customFormat="1" ht="36.96" customHeight="1">
      <c r="B9" s="47"/>
      <c r="C9" s="48"/>
      <c r="D9" s="48"/>
      <c r="E9" s="158" t="s">
        <v>2221</v>
      </c>
      <c r="F9" s="48"/>
      <c r="G9" s="48"/>
      <c r="H9" s="48"/>
      <c r="I9" s="157"/>
      <c r="J9" s="48"/>
      <c r="K9" s="52"/>
      <c r="AZ9" s="287" t="s">
        <v>2222</v>
      </c>
      <c r="BA9" s="287" t="s">
        <v>21</v>
      </c>
      <c r="BB9" s="287" t="s">
        <v>21</v>
      </c>
      <c r="BC9" s="287" t="s">
        <v>1871</v>
      </c>
      <c r="BD9" s="287" t="s">
        <v>82</v>
      </c>
    </row>
    <row r="10" s="1" customFormat="1">
      <c r="B10" s="47"/>
      <c r="C10" s="48"/>
      <c r="D10" s="48"/>
      <c r="E10" s="48"/>
      <c r="F10" s="48"/>
      <c r="G10" s="48"/>
      <c r="H10" s="48"/>
      <c r="I10" s="157"/>
      <c r="J10" s="48"/>
      <c r="K10" s="52"/>
      <c r="AZ10" s="287" t="s">
        <v>2223</v>
      </c>
      <c r="BA10" s="287" t="s">
        <v>21</v>
      </c>
      <c r="BB10" s="287" t="s">
        <v>21</v>
      </c>
      <c r="BC10" s="287" t="s">
        <v>2224</v>
      </c>
      <c r="BD10" s="287" t="s">
        <v>82</v>
      </c>
    </row>
    <row r="11" s="1" customFormat="1" ht="14.4" customHeight="1">
      <c r="B11" s="47"/>
      <c r="C11" s="48"/>
      <c r="D11" s="41" t="s">
        <v>20</v>
      </c>
      <c r="E11" s="48"/>
      <c r="F11" s="36" t="s">
        <v>21</v>
      </c>
      <c r="G11" s="48"/>
      <c r="H11" s="48"/>
      <c r="I11" s="159" t="s">
        <v>22</v>
      </c>
      <c r="J11" s="36" t="s">
        <v>21</v>
      </c>
      <c r="K11" s="52"/>
      <c r="AZ11" s="287" t="s">
        <v>2225</v>
      </c>
      <c r="BA11" s="287" t="s">
        <v>21</v>
      </c>
      <c r="BB11" s="287" t="s">
        <v>21</v>
      </c>
      <c r="BC11" s="287" t="s">
        <v>2226</v>
      </c>
      <c r="BD11" s="287" t="s">
        <v>82</v>
      </c>
    </row>
    <row r="12" s="1" customFormat="1" ht="14.4" customHeight="1">
      <c r="B12" s="47"/>
      <c r="C12" s="48"/>
      <c r="D12" s="41" t="s">
        <v>23</v>
      </c>
      <c r="E12" s="48"/>
      <c r="F12" s="36" t="s">
        <v>24</v>
      </c>
      <c r="G12" s="48"/>
      <c r="H12" s="48"/>
      <c r="I12" s="159" t="s">
        <v>25</v>
      </c>
      <c r="J12" s="160" t="str">
        <f>'Rekapitulace stavby'!AN8</f>
        <v>14. 1. 2019</v>
      </c>
      <c r="K12" s="52"/>
      <c r="AZ12" s="287" t="s">
        <v>2227</v>
      </c>
      <c r="BA12" s="287" t="s">
        <v>21</v>
      </c>
      <c r="BB12" s="287" t="s">
        <v>21</v>
      </c>
      <c r="BC12" s="287" t="s">
        <v>2228</v>
      </c>
      <c r="BD12" s="287" t="s">
        <v>82</v>
      </c>
    </row>
    <row r="13" s="1" customFormat="1" ht="10.8" customHeight="1">
      <c r="B13" s="47"/>
      <c r="C13" s="48"/>
      <c r="D13" s="48"/>
      <c r="E13" s="48"/>
      <c r="F13" s="48"/>
      <c r="G13" s="48"/>
      <c r="H13" s="48"/>
      <c r="I13" s="157"/>
      <c r="J13" s="48"/>
      <c r="K13" s="52"/>
      <c r="AZ13" s="287" t="s">
        <v>2229</v>
      </c>
      <c r="BA13" s="287" t="s">
        <v>21</v>
      </c>
      <c r="BB13" s="287" t="s">
        <v>21</v>
      </c>
      <c r="BC13" s="287" t="s">
        <v>2230</v>
      </c>
      <c r="BD13" s="287" t="s">
        <v>82</v>
      </c>
    </row>
    <row r="14" s="1" customFormat="1" ht="14.4" customHeight="1">
      <c r="B14" s="47"/>
      <c r="C14" s="48"/>
      <c r="D14" s="41" t="s">
        <v>27</v>
      </c>
      <c r="E14" s="48"/>
      <c r="F14" s="48"/>
      <c r="G14" s="48"/>
      <c r="H14" s="48"/>
      <c r="I14" s="159" t="s">
        <v>28</v>
      </c>
      <c r="J14" s="36" t="s">
        <v>21</v>
      </c>
      <c r="K14" s="52"/>
    </row>
    <row r="15" s="1" customFormat="1" ht="18" customHeight="1">
      <c r="B15" s="47"/>
      <c r="C15" s="48"/>
      <c r="D15" s="48"/>
      <c r="E15" s="36" t="s">
        <v>29</v>
      </c>
      <c r="F15" s="48"/>
      <c r="G15" s="48"/>
      <c r="H15" s="48"/>
      <c r="I15" s="159" t="s">
        <v>30</v>
      </c>
      <c r="J15" s="36" t="s">
        <v>21</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
        <v>21</v>
      </c>
      <c r="K20" s="52"/>
    </row>
    <row r="21" s="1" customFormat="1" ht="18" customHeight="1">
      <c r="B21" s="47"/>
      <c r="C21" s="48"/>
      <c r="D21" s="48"/>
      <c r="E21" s="36" t="s">
        <v>34</v>
      </c>
      <c r="F21" s="48"/>
      <c r="G21" s="48"/>
      <c r="H21" s="48"/>
      <c r="I21" s="159" t="s">
        <v>30</v>
      </c>
      <c r="J21" s="36" t="s">
        <v>21</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ROUND(J87,2)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ROUND(SUM(BE87:BE461), 2)</f>
        <v>0</v>
      </c>
      <c r="G30" s="48"/>
      <c r="H30" s="48"/>
      <c r="I30" s="171">
        <v>0.20999999999999999</v>
      </c>
      <c r="J30" s="170">
        <f>ROUND(ROUND((SUM(BE87:BE461)), 2)*I30, 2)</f>
        <v>0</v>
      </c>
      <c r="K30" s="52"/>
    </row>
    <row r="31" s="1" customFormat="1" ht="14.4" customHeight="1">
      <c r="B31" s="47"/>
      <c r="C31" s="48"/>
      <c r="D31" s="48"/>
      <c r="E31" s="56" t="s">
        <v>44</v>
      </c>
      <c r="F31" s="170">
        <f>ROUND(SUM(BF87:BF461), 2)</f>
        <v>0</v>
      </c>
      <c r="G31" s="48"/>
      <c r="H31" s="48"/>
      <c r="I31" s="171">
        <v>0.14999999999999999</v>
      </c>
      <c r="J31" s="170">
        <f>ROUND(ROUND((SUM(BF87:BF461)), 2)*I31, 2)</f>
        <v>0</v>
      </c>
      <c r="K31" s="52"/>
    </row>
    <row r="32" hidden="1" s="1" customFormat="1" ht="14.4" customHeight="1">
      <c r="B32" s="47"/>
      <c r="C32" s="48"/>
      <c r="D32" s="48"/>
      <c r="E32" s="56" t="s">
        <v>45</v>
      </c>
      <c r="F32" s="170">
        <f>ROUND(SUM(BG87:BG461), 2)</f>
        <v>0</v>
      </c>
      <c r="G32" s="48"/>
      <c r="H32" s="48"/>
      <c r="I32" s="171">
        <v>0.20999999999999999</v>
      </c>
      <c r="J32" s="170">
        <v>0</v>
      </c>
      <c r="K32" s="52"/>
    </row>
    <row r="33" hidden="1" s="1" customFormat="1" ht="14.4" customHeight="1">
      <c r="B33" s="47"/>
      <c r="C33" s="48"/>
      <c r="D33" s="48"/>
      <c r="E33" s="56" t="s">
        <v>46</v>
      </c>
      <c r="F33" s="170">
        <f>ROUND(SUM(BH87:BH461), 2)</f>
        <v>0</v>
      </c>
      <c r="G33" s="48"/>
      <c r="H33" s="48"/>
      <c r="I33" s="171">
        <v>0.14999999999999999</v>
      </c>
      <c r="J33" s="170">
        <v>0</v>
      </c>
      <c r="K33" s="52"/>
    </row>
    <row r="34" hidden="1" s="1" customFormat="1" ht="14.4" customHeight="1">
      <c r="B34" s="47"/>
      <c r="C34" s="48"/>
      <c r="D34" s="48"/>
      <c r="E34" s="56" t="s">
        <v>47</v>
      </c>
      <c r="F34" s="170">
        <f>ROUND(SUM(BI87:BI461),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201 - Zatrubnění Kopřivničky</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J87</f>
        <v>0</v>
      </c>
      <c r="K56" s="52"/>
      <c r="AU56" s="25" t="s">
        <v>193</v>
      </c>
    </row>
    <row r="57" s="8" customFormat="1" ht="24.96" customHeight="1">
      <c r="B57" s="190"/>
      <c r="C57" s="191"/>
      <c r="D57" s="192" t="s">
        <v>364</v>
      </c>
      <c r="E57" s="193"/>
      <c r="F57" s="193"/>
      <c r="G57" s="193"/>
      <c r="H57" s="193"/>
      <c r="I57" s="194"/>
      <c r="J57" s="195">
        <f>J88</f>
        <v>0</v>
      </c>
      <c r="K57" s="196"/>
    </row>
    <row r="58" s="9" customFormat="1" ht="19.92" customHeight="1">
      <c r="B58" s="197"/>
      <c r="C58" s="198"/>
      <c r="D58" s="199" t="s">
        <v>365</v>
      </c>
      <c r="E58" s="200"/>
      <c r="F58" s="200"/>
      <c r="G58" s="200"/>
      <c r="H58" s="200"/>
      <c r="I58" s="201"/>
      <c r="J58" s="202">
        <f>J89</f>
        <v>0</v>
      </c>
      <c r="K58" s="203"/>
    </row>
    <row r="59" s="9" customFormat="1" ht="19.92" customHeight="1">
      <c r="B59" s="197"/>
      <c r="C59" s="198"/>
      <c r="D59" s="199" t="s">
        <v>366</v>
      </c>
      <c r="E59" s="200"/>
      <c r="F59" s="200"/>
      <c r="G59" s="200"/>
      <c r="H59" s="200"/>
      <c r="I59" s="201"/>
      <c r="J59" s="202">
        <f>J220</f>
        <v>0</v>
      </c>
      <c r="K59" s="203"/>
    </row>
    <row r="60" s="9" customFormat="1" ht="19.92" customHeight="1">
      <c r="B60" s="197"/>
      <c r="C60" s="198"/>
      <c r="D60" s="199" t="s">
        <v>1126</v>
      </c>
      <c r="E60" s="200"/>
      <c r="F60" s="200"/>
      <c r="G60" s="200"/>
      <c r="H60" s="200"/>
      <c r="I60" s="201"/>
      <c r="J60" s="202">
        <f>J271</f>
        <v>0</v>
      </c>
      <c r="K60" s="203"/>
    </row>
    <row r="61" s="9" customFormat="1" ht="19.92" customHeight="1">
      <c r="B61" s="197"/>
      <c r="C61" s="198"/>
      <c r="D61" s="199" t="s">
        <v>1244</v>
      </c>
      <c r="E61" s="200"/>
      <c r="F61" s="200"/>
      <c r="G61" s="200"/>
      <c r="H61" s="200"/>
      <c r="I61" s="201"/>
      <c r="J61" s="202">
        <f>J323</f>
        <v>0</v>
      </c>
      <c r="K61" s="203"/>
    </row>
    <row r="62" s="9" customFormat="1" ht="19.92" customHeight="1">
      <c r="B62" s="197"/>
      <c r="C62" s="198"/>
      <c r="D62" s="199" t="s">
        <v>942</v>
      </c>
      <c r="E62" s="200"/>
      <c r="F62" s="200"/>
      <c r="G62" s="200"/>
      <c r="H62" s="200"/>
      <c r="I62" s="201"/>
      <c r="J62" s="202">
        <f>J383</f>
        <v>0</v>
      </c>
      <c r="K62" s="203"/>
    </row>
    <row r="63" s="9" customFormat="1" ht="19.92" customHeight="1">
      <c r="B63" s="197"/>
      <c r="C63" s="198"/>
      <c r="D63" s="199" t="s">
        <v>367</v>
      </c>
      <c r="E63" s="200"/>
      <c r="F63" s="200"/>
      <c r="G63" s="200"/>
      <c r="H63" s="200"/>
      <c r="I63" s="201"/>
      <c r="J63" s="202">
        <f>J392</f>
        <v>0</v>
      </c>
      <c r="K63" s="203"/>
    </row>
    <row r="64" s="9" customFormat="1" ht="19.92" customHeight="1">
      <c r="B64" s="197"/>
      <c r="C64" s="198"/>
      <c r="D64" s="199" t="s">
        <v>368</v>
      </c>
      <c r="E64" s="200"/>
      <c r="F64" s="200"/>
      <c r="G64" s="200"/>
      <c r="H64" s="200"/>
      <c r="I64" s="201"/>
      <c r="J64" s="202">
        <f>J423</f>
        <v>0</v>
      </c>
      <c r="K64" s="203"/>
    </row>
    <row r="65" s="9" customFormat="1" ht="19.92" customHeight="1">
      <c r="B65" s="197"/>
      <c r="C65" s="198"/>
      <c r="D65" s="199" t="s">
        <v>943</v>
      </c>
      <c r="E65" s="200"/>
      <c r="F65" s="200"/>
      <c r="G65" s="200"/>
      <c r="H65" s="200"/>
      <c r="I65" s="201"/>
      <c r="J65" s="202">
        <f>J428</f>
        <v>0</v>
      </c>
      <c r="K65" s="203"/>
    </row>
    <row r="66" s="8" customFormat="1" ht="24.96" customHeight="1">
      <c r="B66" s="190"/>
      <c r="C66" s="191"/>
      <c r="D66" s="192" t="s">
        <v>854</v>
      </c>
      <c r="E66" s="193"/>
      <c r="F66" s="193"/>
      <c r="G66" s="193"/>
      <c r="H66" s="193"/>
      <c r="I66" s="194"/>
      <c r="J66" s="195">
        <f>J431</f>
        <v>0</v>
      </c>
      <c r="K66" s="196"/>
    </row>
    <row r="67" s="9" customFormat="1" ht="19.92" customHeight="1">
      <c r="B67" s="197"/>
      <c r="C67" s="198"/>
      <c r="D67" s="199" t="s">
        <v>1246</v>
      </c>
      <c r="E67" s="200"/>
      <c r="F67" s="200"/>
      <c r="G67" s="200"/>
      <c r="H67" s="200"/>
      <c r="I67" s="201"/>
      <c r="J67" s="202">
        <f>J432</f>
        <v>0</v>
      </c>
      <c r="K67" s="203"/>
    </row>
    <row r="68" s="1" customFormat="1" ht="21.84" customHeight="1">
      <c r="B68" s="47"/>
      <c r="C68" s="48"/>
      <c r="D68" s="48"/>
      <c r="E68" s="48"/>
      <c r="F68" s="48"/>
      <c r="G68" s="48"/>
      <c r="H68" s="48"/>
      <c r="I68" s="157"/>
      <c r="J68" s="48"/>
      <c r="K68" s="52"/>
    </row>
    <row r="69" s="1" customFormat="1" ht="6.96" customHeight="1">
      <c r="B69" s="68"/>
      <c r="C69" s="69"/>
      <c r="D69" s="69"/>
      <c r="E69" s="69"/>
      <c r="F69" s="69"/>
      <c r="G69" s="69"/>
      <c r="H69" s="69"/>
      <c r="I69" s="179"/>
      <c r="J69" s="69"/>
      <c r="K69" s="70"/>
    </row>
    <row r="73" s="1" customFormat="1" ht="6.96" customHeight="1">
      <c r="B73" s="71"/>
      <c r="C73" s="72"/>
      <c r="D73" s="72"/>
      <c r="E73" s="72"/>
      <c r="F73" s="72"/>
      <c r="G73" s="72"/>
      <c r="H73" s="72"/>
      <c r="I73" s="182"/>
      <c r="J73" s="72"/>
      <c r="K73" s="72"/>
      <c r="L73" s="73"/>
    </row>
    <row r="74" s="1" customFormat="1" ht="36.96" customHeight="1">
      <c r="B74" s="47"/>
      <c r="C74" s="74" t="s">
        <v>199</v>
      </c>
      <c r="D74" s="75"/>
      <c r="E74" s="75"/>
      <c r="F74" s="75"/>
      <c r="G74" s="75"/>
      <c r="H74" s="75"/>
      <c r="I74" s="204"/>
      <c r="J74" s="75"/>
      <c r="K74" s="75"/>
      <c r="L74" s="73"/>
    </row>
    <row r="75" s="1" customFormat="1" ht="6.96" customHeight="1">
      <c r="B75" s="47"/>
      <c r="C75" s="75"/>
      <c r="D75" s="75"/>
      <c r="E75" s="75"/>
      <c r="F75" s="75"/>
      <c r="G75" s="75"/>
      <c r="H75" s="75"/>
      <c r="I75" s="204"/>
      <c r="J75" s="75"/>
      <c r="K75" s="75"/>
      <c r="L75" s="73"/>
    </row>
    <row r="76" s="1" customFormat="1" ht="14.4" customHeight="1">
      <c r="B76" s="47"/>
      <c r="C76" s="77" t="s">
        <v>18</v>
      </c>
      <c r="D76" s="75"/>
      <c r="E76" s="75"/>
      <c r="F76" s="75"/>
      <c r="G76" s="75"/>
      <c r="H76" s="75"/>
      <c r="I76" s="204"/>
      <c r="J76" s="75"/>
      <c r="K76" s="75"/>
      <c r="L76" s="73"/>
    </row>
    <row r="77" s="1" customFormat="1" ht="16.5" customHeight="1">
      <c r="B77" s="47"/>
      <c r="C77" s="75"/>
      <c r="D77" s="75"/>
      <c r="E77" s="205" t="str">
        <f>E7</f>
        <v>Revitalizace centra města Kopřivnice - projektová dokumentace II.</v>
      </c>
      <c r="F77" s="77"/>
      <c r="G77" s="77"/>
      <c r="H77" s="77"/>
      <c r="I77" s="204"/>
      <c r="J77" s="75"/>
      <c r="K77" s="75"/>
      <c r="L77" s="73"/>
    </row>
    <row r="78" s="1" customFormat="1" ht="14.4" customHeight="1">
      <c r="B78" s="47"/>
      <c r="C78" s="77" t="s">
        <v>186</v>
      </c>
      <c r="D78" s="75"/>
      <c r="E78" s="75"/>
      <c r="F78" s="75"/>
      <c r="G78" s="75"/>
      <c r="H78" s="75"/>
      <c r="I78" s="204"/>
      <c r="J78" s="75"/>
      <c r="K78" s="75"/>
      <c r="L78" s="73"/>
    </row>
    <row r="79" s="1" customFormat="1" ht="17.25" customHeight="1">
      <c r="B79" s="47"/>
      <c r="C79" s="75"/>
      <c r="D79" s="75"/>
      <c r="E79" s="83" t="str">
        <f>E9</f>
        <v>SO 201 - Zatrubnění Kopřivničky</v>
      </c>
      <c r="F79" s="75"/>
      <c r="G79" s="75"/>
      <c r="H79" s="75"/>
      <c r="I79" s="204"/>
      <c r="J79" s="75"/>
      <c r="K79" s="75"/>
      <c r="L79" s="73"/>
    </row>
    <row r="80" s="1" customFormat="1" ht="6.96" customHeight="1">
      <c r="B80" s="47"/>
      <c r="C80" s="75"/>
      <c r="D80" s="75"/>
      <c r="E80" s="75"/>
      <c r="F80" s="75"/>
      <c r="G80" s="75"/>
      <c r="H80" s="75"/>
      <c r="I80" s="204"/>
      <c r="J80" s="75"/>
      <c r="K80" s="75"/>
      <c r="L80" s="73"/>
    </row>
    <row r="81" s="1" customFormat="1" ht="18" customHeight="1">
      <c r="B81" s="47"/>
      <c r="C81" s="77" t="s">
        <v>23</v>
      </c>
      <c r="D81" s="75"/>
      <c r="E81" s="75"/>
      <c r="F81" s="206" t="str">
        <f>F12</f>
        <v xml:space="preserve"> </v>
      </c>
      <c r="G81" s="75"/>
      <c r="H81" s="75"/>
      <c r="I81" s="207" t="s">
        <v>25</v>
      </c>
      <c r="J81" s="86" t="str">
        <f>IF(J12="","",J12)</f>
        <v>14. 1. 2019</v>
      </c>
      <c r="K81" s="75"/>
      <c r="L81" s="73"/>
    </row>
    <row r="82" s="1" customFormat="1" ht="6.96" customHeight="1">
      <c r="B82" s="47"/>
      <c r="C82" s="75"/>
      <c r="D82" s="75"/>
      <c r="E82" s="75"/>
      <c r="F82" s="75"/>
      <c r="G82" s="75"/>
      <c r="H82" s="75"/>
      <c r="I82" s="204"/>
      <c r="J82" s="75"/>
      <c r="K82" s="75"/>
      <c r="L82" s="73"/>
    </row>
    <row r="83" s="1" customFormat="1">
      <c r="B83" s="47"/>
      <c r="C83" s="77" t="s">
        <v>27</v>
      </c>
      <c r="D83" s="75"/>
      <c r="E83" s="75"/>
      <c r="F83" s="206" t="str">
        <f>E15</f>
        <v>Město Kopřivnice</v>
      </c>
      <c r="G83" s="75"/>
      <c r="H83" s="75"/>
      <c r="I83" s="207" t="s">
        <v>33</v>
      </c>
      <c r="J83" s="206" t="str">
        <f>E21</f>
        <v>Dopravoprojekt Ostrava a.s.</v>
      </c>
      <c r="K83" s="75"/>
      <c r="L83" s="73"/>
    </row>
    <row r="84" s="1" customFormat="1" ht="14.4" customHeight="1">
      <c r="B84" s="47"/>
      <c r="C84" s="77" t="s">
        <v>31</v>
      </c>
      <c r="D84" s="75"/>
      <c r="E84" s="75"/>
      <c r="F84" s="206" t="str">
        <f>IF(E18="","",E18)</f>
        <v/>
      </c>
      <c r="G84" s="75"/>
      <c r="H84" s="75"/>
      <c r="I84" s="204"/>
      <c r="J84" s="75"/>
      <c r="K84" s="75"/>
      <c r="L84" s="73"/>
    </row>
    <row r="85" s="1" customFormat="1" ht="10.32" customHeight="1">
      <c r="B85" s="47"/>
      <c r="C85" s="75"/>
      <c r="D85" s="75"/>
      <c r="E85" s="75"/>
      <c r="F85" s="75"/>
      <c r="G85" s="75"/>
      <c r="H85" s="75"/>
      <c r="I85" s="204"/>
      <c r="J85" s="75"/>
      <c r="K85" s="75"/>
      <c r="L85" s="73"/>
    </row>
    <row r="86" s="10" customFormat="1" ht="29.28" customHeight="1">
      <c r="B86" s="208"/>
      <c r="C86" s="209" t="s">
        <v>200</v>
      </c>
      <c r="D86" s="210" t="s">
        <v>57</v>
      </c>
      <c r="E86" s="210" t="s">
        <v>53</v>
      </c>
      <c r="F86" s="210" t="s">
        <v>201</v>
      </c>
      <c r="G86" s="210" t="s">
        <v>202</v>
      </c>
      <c r="H86" s="210" t="s">
        <v>203</v>
      </c>
      <c r="I86" s="211" t="s">
        <v>204</v>
      </c>
      <c r="J86" s="210" t="s">
        <v>191</v>
      </c>
      <c r="K86" s="212" t="s">
        <v>205</v>
      </c>
      <c r="L86" s="213"/>
      <c r="M86" s="103" t="s">
        <v>206</v>
      </c>
      <c r="N86" s="104" t="s">
        <v>42</v>
      </c>
      <c r="O86" s="104" t="s">
        <v>207</v>
      </c>
      <c r="P86" s="104" t="s">
        <v>208</v>
      </c>
      <c r="Q86" s="104" t="s">
        <v>209</v>
      </c>
      <c r="R86" s="104" t="s">
        <v>210</v>
      </c>
      <c r="S86" s="104" t="s">
        <v>211</v>
      </c>
      <c r="T86" s="105" t="s">
        <v>212</v>
      </c>
    </row>
    <row r="87" s="1" customFormat="1" ht="29.28" customHeight="1">
      <c r="B87" s="47"/>
      <c r="C87" s="109" t="s">
        <v>192</v>
      </c>
      <c r="D87" s="75"/>
      <c r="E87" s="75"/>
      <c r="F87" s="75"/>
      <c r="G87" s="75"/>
      <c r="H87" s="75"/>
      <c r="I87" s="204"/>
      <c r="J87" s="214">
        <f>BK87</f>
        <v>0</v>
      </c>
      <c r="K87" s="75"/>
      <c r="L87" s="73"/>
      <c r="M87" s="106"/>
      <c r="N87" s="107"/>
      <c r="O87" s="107"/>
      <c r="P87" s="215">
        <f>P88+P431</f>
        <v>0</v>
      </c>
      <c r="Q87" s="107"/>
      <c r="R87" s="215">
        <f>R88+R431</f>
        <v>2690.1575466699992</v>
      </c>
      <c r="S87" s="107"/>
      <c r="T87" s="216">
        <f>T88+T431</f>
        <v>1101.3099499999998</v>
      </c>
      <c r="AT87" s="25" t="s">
        <v>71</v>
      </c>
      <c r="AU87" s="25" t="s">
        <v>193</v>
      </c>
      <c r="BK87" s="217">
        <f>BK88+BK431</f>
        <v>0</v>
      </c>
    </row>
    <row r="88" s="11" customFormat="1" ht="37.44" customHeight="1">
      <c r="B88" s="218"/>
      <c r="C88" s="219"/>
      <c r="D88" s="220" t="s">
        <v>71</v>
      </c>
      <c r="E88" s="221" t="s">
        <v>371</v>
      </c>
      <c r="F88" s="221" t="s">
        <v>372</v>
      </c>
      <c r="G88" s="219"/>
      <c r="H88" s="219"/>
      <c r="I88" s="222"/>
      <c r="J88" s="223">
        <f>BK88</f>
        <v>0</v>
      </c>
      <c r="K88" s="219"/>
      <c r="L88" s="224"/>
      <c r="M88" s="225"/>
      <c r="N88" s="226"/>
      <c r="O88" s="226"/>
      <c r="P88" s="227">
        <f>P89+P220+P271+P323+P383+P392+P423+P428</f>
        <v>0</v>
      </c>
      <c r="Q88" s="226"/>
      <c r="R88" s="227">
        <f>R89+R220+R271+R323+R383+R392+R423+R428</f>
        <v>2689.2490098499993</v>
      </c>
      <c r="S88" s="226"/>
      <c r="T88" s="228">
        <f>T89+T220+T271+T323+T383+T392+T423+T428</f>
        <v>1101.3099499999998</v>
      </c>
      <c r="AR88" s="229" t="s">
        <v>80</v>
      </c>
      <c r="AT88" s="230" t="s">
        <v>71</v>
      </c>
      <c r="AU88" s="230" t="s">
        <v>72</v>
      </c>
      <c r="AY88" s="229" t="s">
        <v>215</v>
      </c>
      <c r="BK88" s="231">
        <f>BK89+BK220+BK271+BK323+BK383+BK392+BK423+BK428</f>
        <v>0</v>
      </c>
    </row>
    <row r="89" s="11" customFormat="1" ht="19.92" customHeight="1">
      <c r="B89" s="218"/>
      <c r="C89" s="219"/>
      <c r="D89" s="220" t="s">
        <v>71</v>
      </c>
      <c r="E89" s="232" t="s">
        <v>80</v>
      </c>
      <c r="F89" s="232" t="s">
        <v>373</v>
      </c>
      <c r="G89" s="219"/>
      <c r="H89" s="219"/>
      <c r="I89" s="222"/>
      <c r="J89" s="233">
        <f>BK89</f>
        <v>0</v>
      </c>
      <c r="K89" s="219"/>
      <c r="L89" s="224"/>
      <c r="M89" s="225"/>
      <c r="N89" s="226"/>
      <c r="O89" s="226"/>
      <c r="P89" s="227">
        <f>SUM(P90:P219)</f>
        <v>0</v>
      </c>
      <c r="Q89" s="226"/>
      <c r="R89" s="227">
        <f>SUM(R90:R219)</f>
        <v>949.97447599999998</v>
      </c>
      <c r="S89" s="226"/>
      <c r="T89" s="228">
        <f>SUM(T90:T219)</f>
        <v>1101.3099499999998</v>
      </c>
      <c r="AR89" s="229" t="s">
        <v>80</v>
      </c>
      <c r="AT89" s="230" t="s">
        <v>71</v>
      </c>
      <c r="AU89" s="230" t="s">
        <v>80</v>
      </c>
      <c r="AY89" s="229" t="s">
        <v>215</v>
      </c>
      <c r="BK89" s="231">
        <f>SUM(BK90:BK219)</f>
        <v>0</v>
      </c>
    </row>
    <row r="90" s="1" customFormat="1" ht="16.5" customHeight="1">
      <c r="B90" s="47"/>
      <c r="C90" s="234" t="s">
        <v>1662</v>
      </c>
      <c r="D90" s="234" t="s">
        <v>218</v>
      </c>
      <c r="E90" s="235" t="s">
        <v>2231</v>
      </c>
      <c r="F90" s="236" t="s">
        <v>2232</v>
      </c>
      <c r="G90" s="237" t="s">
        <v>376</v>
      </c>
      <c r="H90" s="238">
        <v>885.75</v>
      </c>
      <c r="I90" s="239"/>
      <c r="J90" s="240">
        <f>ROUND(I90*H90,2)</f>
        <v>0</v>
      </c>
      <c r="K90" s="236" t="s">
        <v>222</v>
      </c>
      <c r="L90" s="73"/>
      <c r="M90" s="241" t="s">
        <v>21</v>
      </c>
      <c r="N90" s="242" t="s">
        <v>43</v>
      </c>
      <c r="O90" s="48"/>
      <c r="P90" s="243">
        <f>O90*H90</f>
        <v>0</v>
      </c>
      <c r="Q90" s="243">
        <v>0</v>
      </c>
      <c r="R90" s="243">
        <f>Q90*H90</f>
        <v>0</v>
      </c>
      <c r="S90" s="243">
        <v>0.58599999999999997</v>
      </c>
      <c r="T90" s="244">
        <f>S90*H90</f>
        <v>519.04949999999997</v>
      </c>
      <c r="AR90" s="25" t="s">
        <v>232</v>
      </c>
      <c r="AT90" s="25" t="s">
        <v>218</v>
      </c>
      <c r="AU90" s="25" t="s">
        <v>82</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2233</v>
      </c>
    </row>
    <row r="91" s="1" customFormat="1">
      <c r="B91" s="47"/>
      <c r="C91" s="75"/>
      <c r="D91" s="246" t="s">
        <v>225</v>
      </c>
      <c r="E91" s="75"/>
      <c r="F91" s="247" t="s">
        <v>2234</v>
      </c>
      <c r="G91" s="75"/>
      <c r="H91" s="75"/>
      <c r="I91" s="204"/>
      <c r="J91" s="75"/>
      <c r="K91" s="75"/>
      <c r="L91" s="73"/>
      <c r="M91" s="248"/>
      <c r="N91" s="48"/>
      <c r="O91" s="48"/>
      <c r="P91" s="48"/>
      <c r="Q91" s="48"/>
      <c r="R91" s="48"/>
      <c r="S91" s="48"/>
      <c r="T91" s="96"/>
      <c r="AT91" s="25" t="s">
        <v>225</v>
      </c>
      <c r="AU91" s="25" t="s">
        <v>82</v>
      </c>
    </row>
    <row r="92" s="14" customFormat="1">
      <c r="B92" s="288"/>
      <c r="C92" s="289"/>
      <c r="D92" s="246" t="s">
        <v>422</v>
      </c>
      <c r="E92" s="290" t="s">
        <v>21</v>
      </c>
      <c r="F92" s="291" t="s">
        <v>2235</v>
      </c>
      <c r="G92" s="289"/>
      <c r="H92" s="290" t="s">
        <v>21</v>
      </c>
      <c r="I92" s="292"/>
      <c r="J92" s="289"/>
      <c r="K92" s="289"/>
      <c r="L92" s="293"/>
      <c r="M92" s="294"/>
      <c r="N92" s="295"/>
      <c r="O92" s="295"/>
      <c r="P92" s="295"/>
      <c r="Q92" s="295"/>
      <c r="R92" s="295"/>
      <c r="S92" s="295"/>
      <c r="T92" s="296"/>
      <c r="AT92" s="297" t="s">
        <v>422</v>
      </c>
      <c r="AU92" s="297" t="s">
        <v>82</v>
      </c>
      <c r="AV92" s="14" t="s">
        <v>80</v>
      </c>
      <c r="AW92" s="14" t="s">
        <v>35</v>
      </c>
      <c r="AX92" s="14" t="s">
        <v>72</v>
      </c>
      <c r="AY92" s="297" t="s">
        <v>215</v>
      </c>
    </row>
    <row r="93" s="12" customFormat="1">
      <c r="B93" s="252"/>
      <c r="C93" s="253"/>
      <c r="D93" s="246" t="s">
        <v>422</v>
      </c>
      <c r="E93" s="254" t="s">
        <v>21</v>
      </c>
      <c r="F93" s="255" t="s">
        <v>2236</v>
      </c>
      <c r="G93" s="253"/>
      <c r="H93" s="256">
        <v>649.11000000000001</v>
      </c>
      <c r="I93" s="257"/>
      <c r="J93" s="253"/>
      <c r="K93" s="253"/>
      <c r="L93" s="258"/>
      <c r="M93" s="259"/>
      <c r="N93" s="260"/>
      <c r="O93" s="260"/>
      <c r="P93" s="260"/>
      <c r="Q93" s="260"/>
      <c r="R93" s="260"/>
      <c r="S93" s="260"/>
      <c r="T93" s="261"/>
      <c r="AT93" s="262" t="s">
        <v>422</v>
      </c>
      <c r="AU93" s="262" t="s">
        <v>82</v>
      </c>
      <c r="AV93" s="12" t="s">
        <v>82</v>
      </c>
      <c r="AW93" s="12" t="s">
        <v>35</v>
      </c>
      <c r="AX93" s="12" t="s">
        <v>72</v>
      </c>
      <c r="AY93" s="262" t="s">
        <v>215</v>
      </c>
    </row>
    <row r="94" s="12" customFormat="1">
      <c r="B94" s="252"/>
      <c r="C94" s="253"/>
      <c r="D94" s="246" t="s">
        <v>422</v>
      </c>
      <c r="E94" s="254" t="s">
        <v>21</v>
      </c>
      <c r="F94" s="255" t="s">
        <v>2237</v>
      </c>
      <c r="G94" s="253"/>
      <c r="H94" s="256">
        <v>127.5</v>
      </c>
      <c r="I94" s="257"/>
      <c r="J94" s="253"/>
      <c r="K94" s="253"/>
      <c r="L94" s="258"/>
      <c r="M94" s="259"/>
      <c r="N94" s="260"/>
      <c r="O94" s="260"/>
      <c r="P94" s="260"/>
      <c r="Q94" s="260"/>
      <c r="R94" s="260"/>
      <c r="S94" s="260"/>
      <c r="T94" s="261"/>
      <c r="AT94" s="262" t="s">
        <v>422</v>
      </c>
      <c r="AU94" s="262" t="s">
        <v>82</v>
      </c>
      <c r="AV94" s="12" t="s">
        <v>82</v>
      </c>
      <c r="AW94" s="12" t="s">
        <v>35</v>
      </c>
      <c r="AX94" s="12" t="s">
        <v>72</v>
      </c>
      <c r="AY94" s="262" t="s">
        <v>215</v>
      </c>
    </row>
    <row r="95" s="12" customFormat="1">
      <c r="B95" s="252"/>
      <c r="C95" s="253"/>
      <c r="D95" s="246" t="s">
        <v>422</v>
      </c>
      <c r="E95" s="254" t="s">
        <v>21</v>
      </c>
      <c r="F95" s="255" t="s">
        <v>2238</v>
      </c>
      <c r="G95" s="253"/>
      <c r="H95" s="256">
        <v>109.14</v>
      </c>
      <c r="I95" s="257"/>
      <c r="J95" s="253"/>
      <c r="K95" s="253"/>
      <c r="L95" s="258"/>
      <c r="M95" s="259"/>
      <c r="N95" s="260"/>
      <c r="O95" s="260"/>
      <c r="P95" s="260"/>
      <c r="Q95" s="260"/>
      <c r="R95" s="260"/>
      <c r="S95" s="260"/>
      <c r="T95" s="261"/>
      <c r="AT95" s="262" t="s">
        <v>422</v>
      </c>
      <c r="AU95" s="262" t="s">
        <v>82</v>
      </c>
      <c r="AV95" s="12" t="s">
        <v>82</v>
      </c>
      <c r="AW95" s="12" t="s">
        <v>35</v>
      </c>
      <c r="AX95" s="12" t="s">
        <v>72</v>
      </c>
      <c r="AY95" s="262" t="s">
        <v>215</v>
      </c>
    </row>
    <row r="96" s="13" customFormat="1">
      <c r="B96" s="263"/>
      <c r="C96" s="264"/>
      <c r="D96" s="246" t="s">
        <v>422</v>
      </c>
      <c r="E96" s="265" t="s">
        <v>698</v>
      </c>
      <c r="F96" s="266" t="s">
        <v>439</v>
      </c>
      <c r="G96" s="264"/>
      <c r="H96" s="267">
        <v>885.75</v>
      </c>
      <c r="I96" s="268"/>
      <c r="J96" s="264"/>
      <c r="K96" s="264"/>
      <c r="L96" s="269"/>
      <c r="M96" s="270"/>
      <c r="N96" s="271"/>
      <c r="O96" s="271"/>
      <c r="P96" s="271"/>
      <c r="Q96" s="271"/>
      <c r="R96" s="271"/>
      <c r="S96" s="271"/>
      <c r="T96" s="272"/>
      <c r="AT96" s="273" t="s">
        <v>422</v>
      </c>
      <c r="AU96" s="273" t="s">
        <v>82</v>
      </c>
      <c r="AV96" s="13" t="s">
        <v>232</v>
      </c>
      <c r="AW96" s="13" t="s">
        <v>35</v>
      </c>
      <c r="AX96" s="13" t="s">
        <v>80</v>
      </c>
      <c r="AY96" s="273" t="s">
        <v>215</v>
      </c>
    </row>
    <row r="97" s="1" customFormat="1" ht="25.5" customHeight="1">
      <c r="B97" s="47"/>
      <c r="C97" s="234" t="s">
        <v>1677</v>
      </c>
      <c r="D97" s="234" t="s">
        <v>218</v>
      </c>
      <c r="E97" s="235" t="s">
        <v>418</v>
      </c>
      <c r="F97" s="236" t="s">
        <v>419</v>
      </c>
      <c r="G97" s="237" t="s">
        <v>376</v>
      </c>
      <c r="H97" s="238">
        <v>474.60000000000002</v>
      </c>
      <c r="I97" s="239"/>
      <c r="J97" s="240">
        <f>ROUND(I97*H97,2)</f>
        <v>0</v>
      </c>
      <c r="K97" s="236" t="s">
        <v>222</v>
      </c>
      <c r="L97" s="73"/>
      <c r="M97" s="241" t="s">
        <v>21</v>
      </c>
      <c r="N97" s="242" t="s">
        <v>43</v>
      </c>
      <c r="O97" s="48"/>
      <c r="P97" s="243">
        <f>O97*H97</f>
        <v>0</v>
      </c>
      <c r="Q97" s="243">
        <v>0</v>
      </c>
      <c r="R97" s="243">
        <f>Q97*H97</f>
        <v>0</v>
      </c>
      <c r="S97" s="243">
        <v>0.28999999999999998</v>
      </c>
      <c r="T97" s="244">
        <f>S97*H97</f>
        <v>137.63399999999999</v>
      </c>
      <c r="AR97" s="25" t="s">
        <v>232</v>
      </c>
      <c r="AT97" s="25" t="s">
        <v>218</v>
      </c>
      <c r="AU97" s="25" t="s">
        <v>82</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2239</v>
      </c>
    </row>
    <row r="98" s="1" customFormat="1">
      <c r="B98" s="47"/>
      <c r="C98" s="75"/>
      <c r="D98" s="246" t="s">
        <v>225</v>
      </c>
      <c r="E98" s="75"/>
      <c r="F98" s="247" t="s">
        <v>2240</v>
      </c>
      <c r="G98" s="75"/>
      <c r="H98" s="75"/>
      <c r="I98" s="204"/>
      <c r="J98" s="75"/>
      <c r="K98" s="75"/>
      <c r="L98" s="73"/>
      <c r="M98" s="248"/>
      <c r="N98" s="48"/>
      <c r="O98" s="48"/>
      <c r="P98" s="48"/>
      <c r="Q98" s="48"/>
      <c r="R98" s="48"/>
      <c r="S98" s="48"/>
      <c r="T98" s="96"/>
      <c r="AT98" s="25" t="s">
        <v>225</v>
      </c>
      <c r="AU98" s="25" t="s">
        <v>82</v>
      </c>
    </row>
    <row r="99" s="1" customFormat="1" ht="16.5" customHeight="1">
      <c r="B99" s="47"/>
      <c r="C99" s="234" t="s">
        <v>1682</v>
      </c>
      <c r="D99" s="234" t="s">
        <v>218</v>
      </c>
      <c r="E99" s="235" t="s">
        <v>440</v>
      </c>
      <c r="F99" s="236" t="s">
        <v>2241</v>
      </c>
      <c r="G99" s="237" t="s">
        <v>376</v>
      </c>
      <c r="H99" s="238">
        <v>237.30000000000001</v>
      </c>
      <c r="I99" s="239"/>
      <c r="J99" s="240">
        <f>ROUND(I99*H99,2)</f>
        <v>0</v>
      </c>
      <c r="K99" s="236" t="s">
        <v>222</v>
      </c>
      <c r="L99" s="73"/>
      <c r="M99" s="241" t="s">
        <v>21</v>
      </c>
      <c r="N99" s="242" t="s">
        <v>43</v>
      </c>
      <c r="O99" s="48"/>
      <c r="P99" s="243">
        <f>O99*H99</f>
        <v>0</v>
      </c>
      <c r="Q99" s="243">
        <v>0</v>
      </c>
      <c r="R99" s="243">
        <f>Q99*H99</f>
        <v>0</v>
      </c>
      <c r="S99" s="243">
        <v>0.22</v>
      </c>
      <c r="T99" s="244">
        <f>S99*H99</f>
        <v>52.206000000000003</v>
      </c>
      <c r="AR99" s="25" t="s">
        <v>232</v>
      </c>
      <c r="AT99" s="25" t="s">
        <v>218</v>
      </c>
      <c r="AU99" s="25" t="s">
        <v>82</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2242</v>
      </c>
    </row>
    <row r="100" s="1" customFormat="1">
      <c r="B100" s="47"/>
      <c r="C100" s="75"/>
      <c r="D100" s="246" t="s">
        <v>225</v>
      </c>
      <c r="E100" s="75"/>
      <c r="F100" s="247" t="s">
        <v>2243</v>
      </c>
      <c r="G100" s="75"/>
      <c r="H100" s="75"/>
      <c r="I100" s="204"/>
      <c r="J100" s="75"/>
      <c r="K100" s="75"/>
      <c r="L100" s="73"/>
      <c r="M100" s="248"/>
      <c r="N100" s="48"/>
      <c r="O100" s="48"/>
      <c r="P100" s="48"/>
      <c r="Q100" s="48"/>
      <c r="R100" s="48"/>
      <c r="S100" s="48"/>
      <c r="T100" s="96"/>
      <c r="AT100" s="25" t="s">
        <v>225</v>
      </c>
      <c r="AU100" s="25" t="s">
        <v>82</v>
      </c>
    </row>
    <row r="101" s="1" customFormat="1" ht="16.5" customHeight="1">
      <c r="B101" s="47"/>
      <c r="C101" s="234" t="s">
        <v>1667</v>
      </c>
      <c r="D101" s="234" t="s">
        <v>218</v>
      </c>
      <c r="E101" s="235" t="s">
        <v>2244</v>
      </c>
      <c r="F101" s="236" t="s">
        <v>2245</v>
      </c>
      <c r="G101" s="237" t="s">
        <v>376</v>
      </c>
      <c r="H101" s="238">
        <v>236.63999999999999</v>
      </c>
      <c r="I101" s="239"/>
      <c r="J101" s="240">
        <f>ROUND(I101*H101,2)</f>
        <v>0</v>
      </c>
      <c r="K101" s="236" t="s">
        <v>222</v>
      </c>
      <c r="L101" s="73"/>
      <c r="M101" s="241" t="s">
        <v>21</v>
      </c>
      <c r="N101" s="242" t="s">
        <v>43</v>
      </c>
      <c r="O101" s="48"/>
      <c r="P101" s="243">
        <f>O101*H101</f>
        <v>0</v>
      </c>
      <c r="Q101" s="243">
        <v>0</v>
      </c>
      <c r="R101" s="243">
        <f>Q101*H101</f>
        <v>0</v>
      </c>
      <c r="S101" s="243">
        <v>0.625</v>
      </c>
      <c r="T101" s="244">
        <f>S101*H101</f>
        <v>147.89999999999998</v>
      </c>
      <c r="AR101" s="25" t="s">
        <v>232</v>
      </c>
      <c r="AT101" s="25" t="s">
        <v>218</v>
      </c>
      <c r="AU101" s="25" t="s">
        <v>82</v>
      </c>
      <c r="AY101" s="25" t="s">
        <v>215</v>
      </c>
      <c r="BE101" s="245">
        <f>IF(N101="základní",J101,0)</f>
        <v>0</v>
      </c>
      <c r="BF101" s="245">
        <f>IF(N101="snížená",J101,0)</f>
        <v>0</v>
      </c>
      <c r="BG101" s="245">
        <f>IF(N101="zákl. přenesená",J101,0)</f>
        <v>0</v>
      </c>
      <c r="BH101" s="245">
        <f>IF(N101="sníž. přenesená",J101,0)</f>
        <v>0</v>
      </c>
      <c r="BI101" s="245">
        <f>IF(N101="nulová",J101,0)</f>
        <v>0</v>
      </c>
      <c r="BJ101" s="25" t="s">
        <v>80</v>
      </c>
      <c r="BK101" s="245">
        <f>ROUND(I101*H101,2)</f>
        <v>0</v>
      </c>
      <c r="BL101" s="25" t="s">
        <v>232</v>
      </c>
      <c r="BM101" s="25" t="s">
        <v>2246</v>
      </c>
    </row>
    <row r="102" s="1" customFormat="1">
      <c r="B102" s="47"/>
      <c r="C102" s="75"/>
      <c r="D102" s="246" t="s">
        <v>225</v>
      </c>
      <c r="E102" s="75"/>
      <c r="F102" s="247" t="s">
        <v>2247</v>
      </c>
      <c r="G102" s="75"/>
      <c r="H102" s="75"/>
      <c r="I102" s="204"/>
      <c r="J102" s="75"/>
      <c r="K102" s="75"/>
      <c r="L102" s="73"/>
      <c r="M102" s="248"/>
      <c r="N102" s="48"/>
      <c r="O102" s="48"/>
      <c r="P102" s="48"/>
      <c r="Q102" s="48"/>
      <c r="R102" s="48"/>
      <c r="S102" s="48"/>
      <c r="T102" s="96"/>
      <c r="AT102" s="25" t="s">
        <v>225</v>
      </c>
      <c r="AU102" s="25" t="s">
        <v>82</v>
      </c>
    </row>
    <row r="103" s="14" customFormat="1">
      <c r="B103" s="288"/>
      <c r="C103" s="289"/>
      <c r="D103" s="246" t="s">
        <v>422</v>
      </c>
      <c r="E103" s="290" t="s">
        <v>21</v>
      </c>
      <c r="F103" s="291" t="s">
        <v>2248</v>
      </c>
      <c r="G103" s="289"/>
      <c r="H103" s="290" t="s">
        <v>21</v>
      </c>
      <c r="I103" s="292"/>
      <c r="J103" s="289"/>
      <c r="K103" s="289"/>
      <c r="L103" s="293"/>
      <c r="M103" s="294"/>
      <c r="N103" s="295"/>
      <c r="O103" s="295"/>
      <c r="P103" s="295"/>
      <c r="Q103" s="295"/>
      <c r="R103" s="295"/>
      <c r="S103" s="295"/>
      <c r="T103" s="296"/>
      <c r="AT103" s="297" t="s">
        <v>422</v>
      </c>
      <c r="AU103" s="297" t="s">
        <v>82</v>
      </c>
      <c r="AV103" s="14" t="s">
        <v>80</v>
      </c>
      <c r="AW103" s="14" t="s">
        <v>35</v>
      </c>
      <c r="AX103" s="14" t="s">
        <v>72</v>
      </c>
      <c r="AY103" s="297" t="s">
        <v>215</v>
      </c>
    </row>
    <row r="104" s="12" customFormat="1">
      <c r="B104" s="252"/>
      <c r="C104" s="253"/>
      <c r="D104" s="246" t="s">
        <v>422</v>
      </c>
      <c r="E104" s="254" t="s">
        <v>21</v>
      </c>
      <c r="F104" s="255" t="s">
        <v>2249</v>
      </c>
      <c r="G104" s="253"/>
      <c r="H104" s="256">
        <v>236.63999999999999</v>
      </c>
      <c r="I104" s="257"/>
      <c r="J104" s="253"/>
      <c r="K104" s="253"/>
      <c r="L104" s="258"/>
      <c r="M104" s="259"/>
      <c r="N104" s="260"/>
      <c r="O104" s="260"/>
      <c r="P104" s="260"/>
      <c r="Q104" s="260"/>
      <c r="R104" s="260"/>
      <c r="S104" s="260"/>
      <c r="T104" s="261"/>
      <c r="AT104" s="262" t="s">
        <v>422</v>
      </c>
      <c r="AU104" s="262" t="s">
        <v>82</v>
      </c>
      <c r="AV104" s="12" t="s">
        <v>82</v>
      </c>
      <c r="AW104" s="12" t="s">
        <v>35</v>
      </c>
      <c r="AX104" s="12" t="s">
        <v>72</v>
      </c>
      <c r="AY104" s="262" t="s">
        <v>215</v>
      </c>
    </row>
    <row r="105" s="13" customFormat="1">
      <c r="B105" s="263"/>
      <c r="C105" s="264"/>
      <c r="D105" s="246" t="s">
        <v>422</v>
      </c>
      <c r="E105" s="265" t="s">
        <v>21</v>
      </c>
      <c r="F105" s="266" t="s">
        <v>439</v>
      </c>
      <c r="G105" s="264"/>
      <c r="H105" s="267">
        <v>236.63999999999999</v>
      </c>
      <c r="I105" s="268"/>
      <c r="J105" s="264"/>
      <c r="K105" s="264"/>
      <c r="L105" s="269"/>
      <c r="M105" s="270"/>
      <c r="N105" s="271"/>
      <c r="O105" s="271"/>
      <c r="P105" s="271"/>
      <c r="Q105" s="271"/>
      <c r="R105" s="271"/>
      <c r="S105" s="271"/>
      <c r="T105" s="272"/>
      <c r="AT105" s="273" t="s">
        <v>422</v>
      </c>
      <c r="AU105" s="273" t="s">
        <v>82</v>
      </c>
      <c r="AV105" s="13" t="s">
        <v>232</v>
      </c>
      <c r="AW105" s="13" t="s">
        <v>35</v>
      </c>
      <c r="AX105" s="13" t="s">
        <v>80</v>
      </c>
      <c r="AY105" s="273" t="s">
        <v>215</v>
      </c>
    </row>
    <row r="106" s="1" customFormat="1" ht="16.5" customHeight="1">
      <c r="B106" s="47"/>
      <c r="C106" s="234" t="s">
        <v>1711</v>
      </c>
      <c r="D106" s="234" t="s">
        <v>218</v>
      </c>
      <c r="E106" s="235" t="s">
        <v>866</v>
      </c>
      <c r="F106" s="236" t="s">
        <v>867</v>
      </c>
      <c r="G106" s="237" t="s">
        <v>381</v>
      </c>
      <c r="H106" s="238">
        <v>132.863</v>
      </c>
      <c r="I106" s="239"/>
      <c r="J106" s="240">
        <f>ROUND(I106*H106,2)</f>
        <v>0</v>
      </c>
      <c r="K106" s="236" t="s">
        <v>222</v>
      </c>
      <c r="L106" s="73"/>
      <c r="M106" s="241" t="s">
        <v>21</v>
      </c>
      <c r="N106" s="242" t="s">
        <v>43</v>
      </c>
      <c r="O106" s="48"/>
      <c r="P106" s="243">
        <f>O106*H106</f>
        <v>0</v>
      </c>
      <c r="Q106" s="243">
        <v>0</v>
      </c>
      <c r="R106" s="243">
        <f>Q106*H106</f>
        <v>0</v>
      </c>
      <c r="S106" s="243">
        <v>0</v>
      </c>
      <c r="T106" s="244">
        <f>S106*H106</f>
        <v>0</v>
      </c>
      <c r="AR106" s="25" t="s">
        <v>232</v>
      </c>
      <c r="AT106" s="25" t="s">
        <v>218</v>
      </c>
      <c r="AU106" s="25" t="s">
        <v>82</v>
      </c>
      <c r="AY106" s="25" t="s">
        <v>215</v>
      </c>
      <c r="BE106" s="245">
        <f>IF(N106="základní",J106,0)</f>
        <v>0</v>
      </c>
      <c r="BF106" s="245">
        <f>IF(N106="snížená",J106,0)</f>
        <v>0</v>
      </c>
      <c r="BG106" s="245">
        <f>IF(N106="zákl. přenesená",J106,0)</f>
        <v>0</v>
      </c>
      <c r="BH106" s="245">
        <f>IF(N106="sníž. přenesená",J106,0)</f>
        <v>0</v>
      </c>
      <c r="BI106" s="245">
        <f>IF(N106="nulová",J106,0)</f>
        <v>0</v>
      </c>
      <c r="BJ106" s="25" t="s">
        <v>80</v>
      </c>
      <c r="BK106" s="245">
        <f>ROUND(I106*H106,2)</f>
        <v>0</v>
      </c>
      <c r="BL106" s="25" t="s">
        <v>232</v>
      </c>
      <c r="BM106" s="25" t="s">
        <v>2250</v>
      </c>
    </row>
    <row r="107" s="1" customFormat="1">
      <c r="B107" s="47"/>
      <c r="C107" s="75"/>
      <c r="D107" s="246" t="s">
        <v>225</v>
      </c>
      <c r="E107" s="75"/>
      <c r="F107" s="247" t="s">
        <v>2234</v>
      </c>
      <c r="G107" s="75"/>
      <c r="H107" s="75"/>
      <c r="I107" s="204"/>
      <c r="J107" s="75"/>
      <c r="K107" s="75"/>
      <c r="L107" s="73"/>
      <c r="M107" s="248"/>
      <c r="N107" s="48"/>
      <c r="O107" s="48"/>
      <c r="P107" s="48"/>
      <c r="Q107" s="48"/>
      <c r="R107" s="48"/>
      <c r="S107" s="48"/>
      <c r="T107" s="96"/>
      <c r="AT107" s="25" t="s">
        <v>225</v>
      </c>
      <c r="AU107" s="25" t="s">
        <v>82</v>
      </c>
    </row>
    <row r="108" s="12" customFormat="1">
      <c r="B108" s="252"/>
      <c r="C108" s="253"/>
      <c r="D108" s="246" t="s">
        <v>422</v>
      </c>
      <c r="E108" s="254" t="s">
        <v>21</v>
      </c>
      <c r="F108" s="255" t="s">
        <v>2251</v>
      </c>
      <c r="G108" s="253"/>
      <c r="H108" s="256">
        <v>132.863</v>
      </c>
      <c r="I108" s="257"/>
      <c r="J108" s="253"/>
      <c r="K108" s="253"/>
      <c r="L108" s="258"/>
      <c r="M108" s="259"/>
      <c r="N108" s="260"/>
      <c r="O108" s="260"/>
      <c r="P108" s="260"/>
      <c r="Q108" s="260"/>
      <c r="R108" s="260"/>
      <c r="S108" s="260"/>
      <c r="T108" s="261"/>
      <c r="AT108" s="262" t="s">
        <v>422</v>
      </c>
      <c r="AU108" s="262" t="s">
        <v>82</v>
      </c>
      <c r="AV108" s="12" t="s">
        <v>82</v>
      </c>
      <c r="AW108" s="12" t="s">
        <v>35</v>
      </c>
      <c r="AX108" s="12" t="s">
        <v>80</v>
      </c>
      <c r="AY108" s="262" t="s">
        <v>215</v>
      </c>
    </row>
    <row r="109" s="1" customFormat="1" ht="16.5" customHeight="1">
      <c r="B109" s="47"/>
      <c r="C109" s="234" t="s">
        <v>80</v>
      </c>
      <c r="D109" s="234" t="s">
        <v>218</v>
      </c>
      <c r="E109" s="235" t="s">
        <v>2252</v>
      </c>
      <c r="F109" s="236" t="s">
        <v>2253</v>
      </c>
      <c r="G109" s="237" t="s">
        <v>452</v>
      </c>
      <c r="H109" s="238">
        <v>304</v>
      </c>
      <c r="I109" s="239"/>
      <c r="J109" s="240">
        <f>ROUND(I109*H109,2)</f>
        <v>0</v>
      </c>
      <c r="K109" s="236" t="s">
        <v>222</v>
      </c>
      <c r="L109" s="73"/>
      <c r="M109" s="241" t="s">
        <v>21</v>
      </c>
      <c r="N109" s="242" t="s">
        <v>43</v>
      </c>
      <c r="O109" s="48"/>
      <c r="P109" s="243">
        <f>O109*H109</f>
        <v>0</v>
      </c>
      <c r="Q109" s="243">
        <v>0.01797</v>
      </c>
      <c r="R109" s="243">
        <f>Q109*H109</f>
        <v>5.4628800000000002</v>
      </c>
      <c r="S109" s="243">
        <v>0</v>
      </c>
      <c r="T109" s="244">
        <f>S109*H109</f>
        <v>0</v>
      </c>
      <c r="AR109" s="25" t="s">
        <v>232</v>
      </c>
      <c r="AT109" s="25" t="s">
        <v>218</v>
      </c>
      <c r="AU109" s="25" t="s">
        <v>82</v>
      </c>
      <c r="AY109" s="25" t="s">
        <v>215</v>
      </c>
      <c r="BE109" s="245">
        <f>IF(N109="základní",J109,0)</f>
        <v>0</v>
      </c>
      <c r="BF109" s="245">
        <f>IF(N109="snížená",J109,0)</f>
        <v>0</v>
      </c>
      <c r="BG109" s="245">
        <f>IF(N109="zákl. přenesená",J109,0)</f>
        <v>0</v>
      </c>
      <c r="BH109" s="245">
        <f>IF(N109="sníž. přenesená",J109,0)</f>
        <v>0</v>
      </c>
      <c r="BI109" s="245">
        <f>IF(N109="nulová",J109,0)</f>
        <v>0</v>
      </c>
      <c r="BJ109" s="25" t="s">
        <v>80</v>
      </c>
      <c r="BK109" s="245">
        <f>ROUND(I109*H109,2)</f>
        <v>0</v>
      </c>
      <c r="BL109" s="25" t="s">
        <v>232</v>
      </c>
      <c r="BM109" s="25" t="s">
        <v>2254</v>
      </c>
    </row>
    <row r="110" s="1" customFormat="1">
      <c r="B110" s="47"/>
      <c r="C110" s="75"/>
      <c r="D110" s="246" t="s">
        <v>383</v>
      </c>
      <c r="E110" s="75"/>
      <c r="F110" s="247" t="s">
        <v>2255</v>
      </c>
      <c r="G110" s="75"/>
      <c r="H110" s="75"/>
      <c r="I110" s="204"/>
      <c r="J110" s="75"/>
      <c r="K110" s="75"/>
      <c r="L110" s="73"/>
      <c r="M110" s="248"/>
      <c r="N110" s="48"/>
      <c r="O110" s="48"/>
      <c r="P110" s="48"/>
      <c r="Q110" s="48"/>
      <c r="R110" s="48"/>
      <c r="S110" s="48"/>
      <c r="T110" s="96"/>
      <c r="AT110" s="25" t="s">
        <v>383</v>
      </c>
      <c r="AU110" s="25" t="s">
        <v>82</v>
      </c>
    </row>
    <row r="111" s="14" customFormat="1">
      <c r="B111" s="288"/>
      <c r="C111" s="289"/>
      <c r="D111" s="246" t="s">
        <v>422</v>
      </c>
      <c r="E111" s="290" t="s">
        <v>21</v>
      </c>
      <c r="F111" s="291" t="s">
        <v>2256</v>
      </c>
      <c r="G111" s="289"/>
      <c r="H111" s="290" t="s">
        <v>21</v>
      </c>
      <c r="I111" s="292"/>
      <c r="J111" s="289"/>
      <c r="K111" s="289"/>
      <c r="L111" s="293"/>
      <c r="M111" s="294"/>
      <c r="N111" s="295"/>
      <c r="O111" s="295"/>
      <c r="P111" s="295"/>
      <c r="Q111" s="295"/>
      <c r="R111" s="295"/>
      <c r="S111" s="295"/>
      <c r="T111" s="296"/>
      <c r="AT111" s="297" t="s">
        <v>422</v>
      </c>
      <c r="AU111" s="297" t="s">
        <v>82</v>
      </c>
      <c r="AV111" s="14" t="s">
        <v>80</v>
      </c>
      <c r="AW111" s="14" t="s">
        <v>35</v>
      </c>
      <c r="AX111" s="14" t="s">
        <v>72</v>
      </c>
      <c r="AY111" s="297" t="s">
        <v>215</v>
      </c>
    </row>
    <row r="112" s="12" customFormat="1">
      <c r="B112" s="252"/>
      <c r="C112" s="253"/>
      <c r="D112" s="246" t="s">
        <v>422</v>
      </c>
      <c r="E112" s="254" t="s">
        <v>21</v>
      </c>
      <c r="F112" s="255" t="s">
        <v>2257</v>
      </c>
      <c r="G112" s="253"/>
      <c r="H112" s="256">
        <v>304</v>
      </c>
      <c r="I112" s="257"/>
      <c r="J112" s="253"/>
      <c r="K112" s="253"/>
      <c r="L112" s="258"/>
      <c r="M112" s="259"/>
      <c r="N112" s="260"/>
      <c r="O112" s="260"/>
      <c r="P112" s="260"/>
      <c r="Q112" s="260"/>
      <c r="R112" s="260"/>
      <c r="S112" s="260"/>
      <c r="T112" s="261"/>
      <c r="AT112" s="262" t="s">
        <v>422</v>
      </c>
      <c r="AU112" s="262" t="s">
        <v>82</v>
      </c>
      <c r="AV112" s="12" t="s">
        <v>82</v>
      </c>
      <c r="AW112" s="12" t="s">
        <v>35</v>
      </c>
      <c r="AX112" s="12" t="s">
        <v>72</v>
      </c>
      <c r="AY112" s="262" t="s">
        <v>215</v>
      </c>
    </row>
    <row r="113" s="13" customFormat="1">
      <c r="B113" s="263"/>
      <c r="C113" s="264"/>
      <c r="D113" s="246" t="s">
        <v>422</v>
      </c>
      <c r="E113" s="265" t="s">
        <v>21</v>
      </c>
      <c r="F113" s="266" t="s">
        <v>439</v>
      </c>
      <c r="G113" s="264"/>
      <c r="H113" s="267">
        <v>304</v>
      </c>
      <c r="I113" s="268"/>
      <c r="J113" s="264"/>
      <c r="K113" s="264"/>
      <c r="L113" s="269"/>
      <c r="M113" s="270"/>
      <c r="N113" s="271"/>
      <c r="O113" s="271"/>
      <c r="P113" s="271"/>
      <c r="Q113" s="271"/>
      <c r="R113" s="271"/>
      <c r="S113" s="271"/>
      <c r="T113" s="272"/>
      <c r="AT113" s="273" t="s">
        <v>422</v>
      </c>
      <c r="AU113" s="273" t="s">
        <v>82</v>
      </c>
      <c r="AV113" s="13" t="s">
        <v>232</v>
      </c>
      <c r="AW113" s="13" t="s">
        <v>35</v>
      </c>
      <c r="AX113" s="13" t="s">
        <v>80</v>
      </c>
      <c r="AY113" s="273" t="s">
        <v>215</v>
      </c>
    </row>
    <row r="114" s="1" customFormat="1" ht="16.5" customHeight="1">
      <c r="B114" s="47"/>
      <c r="C114" s="234" t="s">
        <v>82</v>
      </c>
      <c r="D114" s="234" t="s">
        <v>218</v>
      </c>
      <c r="E114" s="235" t="s">
        <v>2258</v>
      </c>
      <c r="F114" s="236" t="s">
        <v>2259</v>
      </c>
      <c r="G114" s="237" t="s">
        <v>872</v>
      </c>
      <c r="H114" s="238">
        <v>168</v>
      </c>
      <c r="I114" s="239"/>
      <c r="J114" s="240">
        <f>ROUND(I114*H114,2)</f>
        <v>0</v>
      </c>
      <c r="K114" s="236" t="s">
        <v>222</v>
      </c>
      <c r="L114" s="73"/>
      <c r="M114" s="241" t="s">
        <v>21</v>
      </c>
      <c r="N114" s="242" t="s">
        <v>43</v>
      </c>
      <c r="O114" s="48"/>
      <c r="P114" s="243">
        <f>O114*H114</f>
        <v>0</v>
      </c>
      <c r="Q114" s="243">
        <v>0</v>
      </c>
      <c r="R114" s="243">
        <f>Q114*H114</f>
        <v>0</v>
      </c>
      <c r="S114" s="243">
        <v>0</v>
      </c>
      <c r="T114" s="244">
        <f>S114*H114</f>
        <v>0</v>
      </c>
      <c r="AR114" s="25" t="s">
        <v>232</v>
      </c>
      <c r="AT114" s="25" t="s">
        <v>218</v>
      </c>
      <c r="AU114" s="25" t="s">
        <v>82</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232</v>
      </c>
      <c r="BM114" s="25" t="s">
        <v>2260</v>
      </c>
    </row>
    <row r="115" s="1" customFormat="1">
      <c r="B115" s="47"/>
      <c r="C115" s="75"/>
      <c r="D115" s="246" t="s">
        <v>383</v>
      </c>
      <c r="E115" s="75"/>
      <c r="F115" s="247" t="s">
        <v>2261</v>
      </c>
      <c r="G115" s="75"/>
      <c r="H115" s="75"/>
      <c r="I115" s="204"/>
      <c r="J115" s="75"/>
      <c r="K115" s="75"/>
      <c r="L115" s="73"/>
      <c r="M115" s="248"/>
      <c r="N115" s="48"/>
      <c r="O115" s="48"/>
      <c r="P115" s="48"/>
      <c r="Q115" s="48"/>
      <c r="R115" s="48"/>
      <c r="S115" s="48"/>
      <c r="T115" s="96"/>
      <c r="AT115" s="25" t="s">
        <v>383</v>
      </c>
      <c r="AU115" s="25" t="s">
        <v>82</v>
      </c>
    </row>
    <row r="116" s="12" customFormat="1">
      <c r="B116" s="252"/>
      <c r="C116" s="253"/>
      <c r="D116" s="246" t="s">
        <v>422</v>
      </c>
      <c r="E116" s="254" t="s">
        <v>21</v>
      </c>
      <c r="F116" s="255" t="s">
        <v>2119</v>
      </c>
      <c r="G116" s="253"/>
      <c r="H116" s="256">
        <v>168</v>
      </c>
      <c r="I116" s="257"/>
      <c r="J116" s="253"/>
      <c r="K116" s="253"/>
      <c r="L116" s="258"/>
      <c r="M116" s="259"/>
      <c r="N116" s="260"/>
      <c r="O116" s="260"/>
      <c r="P116" s="260"/>
      <c r="Q116" s="260"/>
      <c r="R116" s="260"/>
      <c r="S116" s="260"/>
      <c r="T116" s="261"/>
      <c r="AT116" s="262" t="s">
        <v>422</v>
      </c>
      <c r="AU116" s="262" t="s">
        <v>82</v>
      </c>
      <c r="AV116" s="12" t="s">
        <v>82</v>
      </c>
      <c r="AW116" s="12" t="s">
        <v>35</v>
      </c>
      <c r="AX116" s="12" t="s">
        <v>72</v>
      </c>
      <c r="AY116" s="262" t="s">
        <v>215</v>
      </c>
    </row>
    <row r="117" s="13" customFormat="1">
      <c r="B117" s="263"/>
      <c r="C117" s="264"/>
      <c r="D117" s="246" t="s">
        <v>422</v>
      </c>
      <c r="E117" s="265" t="s">
        <v>21</v>
      </c>
      <c r="F117" s="266" t="s">
        <v>439</v>
      </c>
      <c r="G117" s="264"/>
      <c r="H117" s="267">
        <v>168</v>
      </c>
      <c r="I117" s="268"/>
      <c r="J117" s="264"/>
      <c r="K117" s="264"/>
      <c r="L117" s="269"/>
      <c r="M117" s="270"/>
      <c r="N117" s="271"/>
      <c r="O117" s="271"/>
      <c r="P117" s="271"/>
      <c r="Q117" s="271"/>
      <c r="R117" s="271"/>
      <c r="S117" s="271"/>
      <c r="T117" s="272"/>
      <c r="AT117" s="273" t="s">
        <v>422</v>
      </c>
      <c r="AU117" s="273" t="s">
        <v>82</v>
      </c>
      <c r="AV117" s="13" t="s">
        <v>232</v>
      </c>
      <c r="AW117" s="13" t="s">
        <v>35</v>
      </c>
      <c r="AX117" s="13" t="s">
        <v>80</v>
      </c>
      <c r="AY117" s="273" t="s">
        <v>215</v>
      </c>
    </row>
    <row r="118" s="1" customFormat="1" ht="25.5" customHeight="1">
      <c r="B118" s="47"/>
      <c r="C118" s="234" t="s">
        <v>227</v>
      </c>
      <c r="D118" s="234" t="s">
        <v>218</v>
      </c>
      <c r="E118" s="235" t="s">
        <v>2262</v>
      </c>
      <c r="F118" s="236" t="s">
        <v>2263</v>
      </c>
      <c r="G118" s="237" t="s">
        <v>2264</v>
      </c>
      <c r="H118" s="238">
        <v>7</v>
      </c>
      <c r="I118" s="239"/>
      <c r="J118" s="240">
        <f>ROUND(I118*H118,2)</f>
        <v>0</v>
      </c>
      <c r="K118" s="236" t="s">
        <v>222</v>
      </c>
      <c r="L118" s="73"/>
      <c r="M118" s="241" t="s">
        <v>21</v>
      </c>
      <c r="N118" s="242" t="s">
        <v>43</v>
      </c>
      <c r="O118" s="48"/>
      <c r="P118" s="243">
        <f>O118*H118</f>
        <v>0</v>
      </c>
      <c r="Q118" s="243">
        <v>0</v>
      </c>
      <c r="R118" s="243">
        <f>Q118*H118</f>
        <v>0</v>
      </c>
      <c r="S118" s="243">
        <v>0</v>
      </c>
      <c r="T118" s="244">
        <f>S118*H118</f>
        <v>0</v>
      </c>
      <c r="AR118" s="25" t="s">
        <v>232</v>
      </c>
      <c r="AT118" s="25" t="s">
        <v>218</v>
      </c>
      <c r="AU118" s="25" t="s">
        <v>82</v>
      </c>
      <c r="AY118" s="25" t="s">
        <v>215</v>
      </c>
      <c r="BE118" s="245">
        <f>IF(N118="základní",J118,0)</f>
        <v>0</v>
      </c>
      <c r="BF118" s="245">
        <f>IF(N118="snížená",J118,0)</f>
        <v>0</v>
      </c>
      <c r="BG118" s="245">
        <f>IF(N118="zákl. přenesená",J118,0)</f>
        <v>0</v>
      </c>
      <c r="BH118" s="245">
        <f>IF(N118="sníž. přenesená",J118,0)</f>
        <v>0</v>
      </c>
      <c r="BI118" s="245">
        <f>IF(N118="nulová",J118,0)</f>
        <v>0</v>
      </c>
      <c r="BJ118" s="25" t="s">
        <v>80</v>
      </c>
      <c r="BK118" s="245">
        <f>ROUND(I118*H118,2)</f>
        <v>0</v>
      </c>
      <c r="BL118" s="25" t="s">
        <v>232</v>
      </c>
      <c r="BM118" s="25" t="s">
        <v>2265</v>
      </c>
    </row>
    <row r="119" s="1" customFormat="1">
      <c r="B119" s="47"/>
      <c r="C119" s="75"/>
      <c r="D119" s="246" t="s">
        <v>383</v>
      </c>
      <c r="E119" s="75"/>
      <c r="F119" s="247" t="s">
        <v>2266</v>
      </c>
      <c r="G119" s="75"/>
      <c r="H119" s="75"/>
      <c r="I119" s="204"/>
      <c r="J119" s="75"/>
      <c r="K119" s="75"/>
      <c r="L119" s="73"/>
      <c r="M119" s="248"/>
      <c r="N119" s="48"/>
      <c r="O119" s="48"/>
      <c r="P119" s="48"/>
      <c r="Q119" s="48"/>
      <c r="R119" s="48"/>
      <c r="S119" s="48"/>
      <c r="T119" s="96"/>
      <c r="AT119" s="25" t="s">
        <v>383</v>
      </c>
      <c r="AU119" s="25" t="s">
        <v>82</v>
      </c>
    </row>
    <row r="120" s="12" customFormat="1">
      <c r="B120" s="252"/>
      <c r="C120" s="253"/>
      <c r="D120" s="246" t="s">
        <v>422</v>
      </c>
      <c r="E120" s="254" t="s">
        <v>21</v>
      </c>
      <c r="F120" s="255" t="s">
        <v>246</v>
      </c>
      <c r="G120" s="253"/>
      <c r="H120" s="256">
        <v>7</v>
      </c>
      <c r="I120" s="257"/>
      <c r="J120" s="253"/>
      <c r="K120" s="253"/>
      <c r="L120" s="258"/>
      <c r="M120" s="259"/>
      <c r="N120" s="260"/>
      <c r="O120" s="260"/>
      <c r="P120" s="260"/>
      <c r="Q120" s="260"/>
      <c r="R120" s="260"/>
      <c r="S120" s="260"/>
      <c r="T120" s="261"/>
      <c r="AT120" s="262" t="s">
        <v>422</v>
      </c>
      <c r="AU120" s="262" t="s">
        <v>82</v>
      </c>
      <c r="AV120" s="12" t="s">
        <v>82</v>
      </c>
      <c r="AW120" s="12" t="s">
        <v>35</v>
      </c>
      <c r="AX120" s="12" t="s">
        <v>72</v>
      </c>
      <c r="AY120" s="262" t="s">
        <v>215</v>
      </c>
    </row>
    <row r="121" s="13" customFormat="1">
      <c r="B121" s="263"/>
      <c r="C121" s="264"/>
      <c r="D121" s="246" t="s">
        <v>422</v>
      </c>
      <c r="E121" s="265" t="s">
        <v>21</v>
      </c>
      <c r="F121" s="266" t="s">
        <v>439</v>
      </c>
      <c r="G121" s="264"/>
      <c r="H121" s="267">
        <v>7</v>
      </c>
      <c r="I121" s="268"/>
      <c r="J121" s="264"/>
      <c r="K121" s="264"/>
      <c r="L121" s="269"/>
      <c r="M121" s="270"/>
      <c r="N121" s="271"/>
      <c r="O121" s="271"/>
      <c r="P121" s="271"/>
      <c r="Q121" s="271"/>
      <c r="R121" s="271"/>
      <c r="S121" s="271"/>
      <c r="T121" s="272"/>
      <c r="AT121" s="273" t="s">
        <v>422</v>
      </c>
      <c r="AU121" s="273" t="s">
        <v>82</v>
      </c>
      <c r="AV121" s="13" t="s">
        <v>232</v>
      </c>
      <c r="AW121" s="13" t="s">
        <v>35</v>
      </c>
      <c r="AX121" s="13" t="s">
        <v>80</v>
      </c>
      <c r="AY121" s="273" t="s">
        <v>215</v>
      </c>
    </row>
    <row r="122" s="1" customFormat="1" ht="16.5" customHeight="1">
      <c r="B122" s="47"/>
      <c r="C122" s="234" t="s">
        <v>232</v>
      </c>
      <c r="D122" s="234" t="s">
        <v>218</v>
      </c>
      <c r="E122" s="235" t="s">
        <v>2267</v>
      </c>
      <c r="F122" s="236" t="s">
        <v>2268</v>
      </c>
      <c r="G122" s="237" t="s">
        <v>381</v>
      </c>
      <c r="H122" s="238">
        <v>48.545999999999999</v>
      </c>
      <c r="I122" s="239"/>
      <c r="J122" s="240">
        <f>ROUND(I122*H122,2)</f>
        <v>0</v>
      </c>
      <c r="K122" s="236" t="s">
        <v>222</v>
      </c>
      <c r="L122" s="73"/>
      <c r="M122" s="241" t="s">
        <v>21</v>
      </c>
      <c r="N122" s="242" t="s">
        <v>43</v>
      </c>
      <c r="O122" s="48"/>
      <c r="P122" s="243">
        <f>O122*H122</f>
        <v>0</v>
      </c>
      <c r="Q122" s="243">
        <v>0</v>
      </c>
      <c r="R122" s="243">
        <f>Q122*H122</f>
        <v>0</v>
      </c>
      <c r="S122" s="243">
        <v>0</v>
      </c>
      <c r="T122" s="244">
        <f>S122*H122</f>
        <v>0</v>
      </c>
      <c r="AR122" s="25" t="s">
        <v>232</v>
      </c>
      <c r="AT122" s="25" t="s">
        <v>218</v>
      </c>
      <c r="AU122" s="25" t="s">
        <v>82</v>
      </c>
      <c r="AY122" s="25" t="s">
        <v>215</v>
      </c>
      <c r="BE122" s="245">
        <f>IF(N122="základní",J122,0)</f>
        <v>0</v>
      </c>
      <c r="BF122" s="245">
        <f>IF(N122="snížená",J122,0)</f>
        <v>0</v>
      </c>
      <c r="BG122" s="245">
        <f>IF(N122="zákl. přenesená",J122,0)</f>
        <v>0</v>
      </c>
      <c r="BH122" s="245">
        <f>IF(N122="sníž. přenesená",J122,0)</f>
        <v>0</v>
      </c>
      <c r="BI122" s="245">
        <f>IF(N122="nulová",J122,0)</f>
        <v>0</v>
      </c>
      <c r="BJ122" s="25" t="s">
        <v>80</v>
      </c>
      <c r="BK122" s="245">
        <f>ROUND(I122*H122,2)</f>
        <v>0</v>
      </c>
      <c r="BL122" s="25" t="s">
        <v>232</v>
      </c>
      <c r="BM122" s="25" t="s">
        <v>2269</v>
      </c>
    </row>
    <row r="123" s="1" customFormat="1">
      <c r="B123" s="47"/>
      <c r="C123" s="75"/>
      <c r="D123" s="246" t="s">
        <v>383</v>
      </c>
      <c r="E123" s="75"/>
      <c r="F123" s="247" t="s">
        <v>2270</v>
      </c>
      <c r="G123" s="75"/>
      <c r="H123" s="75"/>
      <c r="I123" s="204"/>
      <c r="J123" s="75"/>
      <c r="K123" s="75"/>
      <c r="L123" s="73"/>
      <c r="M123" s="248"/>
      <c r="N123" s="48"/>
      <c r="O123" s="48"/>
      <c r="P123" s="48"/>
      <c r="Q123" s="48"/>
      <c r="R123" s="48"/>
      <c r="S123" s="48"/>
      <c r="T123" s="96"/>
      <c r="AT123" s="25" t="s">
        <v>383</v>
      </c>
      <c r="AU123" s="25" t="s">
        <v>82</v>
      </c>
    </row>
    <row r="124" s="1" customFormat="1">
      <c r="B124" s="47"/>
      <c r="C124" s="75"/>
      <c r="D124" s="246" t="s">
        <v>225</v>
      </c>
      <c r="E124" s="75"/>
      <c r="F124" s="247" t="s">
        <v>2271</v>
      </c>
      <c r="G124" s="75"/>
      <c r="H124" s="75"/>
      <c r="I124" s="204"/>
      <c r="J124" s="75"/>
      <c r="K124" s="75"/>
      <c r="L124" s="73"/>
      <c r="M124" s="248"/>
      <c r="N124" s="48"/>
      <c r="O124" s="48"/>
      <c r="P124" s="48"/>
      <c r="Q124" s="48"/>
      <c r="R124" s="48"/>
      <c r="S124" s="48"/>
      <c r="T124" s="96"/>
      <c r="AT124" s="25" t="s">
        <v>225</v>
      </c>
      <c r="AU124" s="25" t="s">
        <v>82</v>
      </c>
    </row>
    <row r="125" s="12" customFormat="1">
      <c r="B125" s="252"/>
      <c r="C125" s="253"/>
      <c r="D125" s="246" t="s">
        <v>422</v>
      </c>
      <c r="E125" s="254" t="s">
        <v>21</v>
      </c>
      <c r="F125" s="255" t="s">
        <v>2272</v>
      </c>
      <c r="G125" s="253"/>
      <c r="H125" s="256">
        <v>48.545999999999999</v>
      </c>
      <c r="I125" s="257"/>
      <c r="J125" s="253"/>
      <c r="K125" s="253"/>
      <c r="L125" s="258"/>
      <c r="M125" s="259"/>
      <c r="N125" s="260"/>
      <c r="O125" s="260"/>
      <c r="P125" s="260"/>
      <c r="Q125" s="260"/>
      <c r="R125" s="260"/>
      <c r="S125" s="260"/>
      <c r="T125" s="261"/>
      <c r="AT125" s="262" t="s">
        <v>422</v>
      </c>
      <c r="AU125" s="262" t="s">
        <v>82</v>
      </c>
      <c r="AV125" s="12" t="s">
        <v>82</v>
      </c>
      <c r="AW125" s="12" t="s">
        <v>35</v>
      </c>
      <c r="AX125" s="12" t="s">
        <v>72</v>
      </c>
      <c r="AY125" s="262" t="s">
        <v>215</v>
      </c>
    </row>
    <row r="126" s="13" customFormat="1">
      <c r="B126" s="263"/>
      <c r="C126" s="264"/>
      <c r="D126" s="246" t="s">
        <v>422</v>
      </c>
      <c r="E126" s="265" t="s">
        <v>2210</v>
      </c>
      <c r="F126" s="266" t="s">
        <v>439</v>
      </c>
      <c r="G126" s="264"/>
      <c r="H126" s="267">
        <v>48.545999999999999</v>
      </c>
      <c r="I126" s="268"/>
      <c r="J126" s="264"/>
      <c r="K126" s="264"/>
      <c r="L126" s="269"/>
      <c r="M126" s="270"/>
      <c r="N126" s="271"/>
      <c r="O126" s="271"/>
      <c r="P126" s="271"/>
      <c r="Q126" s="271"/>
      <c r="R126" s="271"/>
      <c r="S126" s="271"/>
      <c r="T126" s="272"/>
      <c r="AT126" s="273" t="s">
        <v>422</v>
      </c>
      <c r="AU126" s="273" t="s">
        <v>82</v>
      </c>
      <c r="AV126" s="13" t="s">
        <v>232</v>
      </c>
      <c r="AW126" s="13" t="s">
        <v>35</v>
      </c>
      <c r="AX126" s="13" t="s">
        <v>80</v>
      </c>
      <c r="AY126" s="273" t="s">
        <v>215</v>
      </c>
    </row>
    <row r="127" s="1" customFormat="1" ht="16.5" customHeight="1">
      <c r="B127" s="47"/>
      <c r="C127" s="234" t="s">
        <v>214</v>
      </c>
      <c r="D127" s="234" t="s">
        <v>218</v>
      </c>
      <c r="E127" s="235" t="s">
        <v>465</v>
      </c>
      <c r="F127" s="236" t="s">
        <v>466</v>
      </c>
      <c r="G127" s="237" t="s">
        <v>381</v>
      </c>
      <c r="H127" s="238">
        <v>2899.6799999999998</v>
      </c>
      <c r="I127" s="239"/>
      <c r="J127" s="240">
        <f>ROUND(I127*H127,2)</f>
        <v>0</v>
      </c>
      <c r="K127" s="236" t="s">
        <v>222</v>
      </c>
      <c r="L127" s="73"/>
      <c r="M127" s="241" t="s">
        <v>21</v>
      </c>
      <c r="N127" s="242" t="s">
        <v>43</v>
      </c>
      <c r="O127" s="48"/>
      <c r="P127" s="243">
        <f>O127*H127</f>
        <v>0</v>
      </c>
      <c r="Q127" s="243">
        <v>0</v>
      </c>
      <c r="R127" s="243">
        <f>Q127*H127</f>
        <v>0</v>
      </c>
      <c r="S127" s="243">
        <v>0</v>
      </c>
      <c r="T127" s="244">
        <f>S127*H127</f>
        <v>0</v>
      </c>
      <c r="AR127" s="25" t="s">
        <v>232</v>
      </c>
      <c r="AT127" s="25" t="s">
        <v>218</v>
      </c>
      <c r="AU127" s="25" t="s">
        <v>82</v>
      </c>
      <c r="AY127" s="25" t="s">
        <v>215</v>
      </c>
      <c r="BE127" s="245">
        <f>IF(N127="základní",J127,0)</f>
        <v>0</v>
      </c>
      <c r="BF127" s="245">
        <f>IF(N127="snížená",J127,0)</f>
        <v>0</v>
      </c>
      <c r="BG127" s="245">
        <f>IF(N127="zákl. přenesená",J127,0)</f>
        <v>0</v>
      </c>
      <c r="BH127" s="245">
        <f>IF(N127="sníž. přenesená",J127,0)</f>
        <v>0</v>
      </c>
      <c r="BI127" s="245">
        <f>IF(N127="nulová",J127,0)</f>
        <v>0</v>
      </c>
      <c r="BJ127" s="25" t="s">
        <v>80</v>
      </c>
      <c r="BK127" s="245">
        <f>ROUND(I127*H127,2)</f>
        <v>0</v>
      </c>
      <c r="BL127" s="25" t="s">
        <v>232</v>
      </c>
      <c r="BM127" s="25" t="s">
        <v>757</v>
      </c>
    </row>
    <row r="128" s="1" customFormat="1">
      <c r="B128" s="47"/>
      <c r="C128" s="75"/>
      <c r="D128" s="246" t="s">
        <v>383</v>
      </c>
      <c r="E128" s="75"/>
      <c r="F128" s="247" t="s">
        <v>758</v>
      </c>
      <c r="G128" s="75"/>
      <c r="H128" s="75"/>
      <c r="I128" s="204"/>
      <c r="J128" s="75"/>
      <c r="K128" s="75"/>
      <c r="L128" s="73"/>
      <c r="M128" s="248"/>
      <c r="N128" s="48"/>
      <c r="O128" s="48"/>
      <c r="P128" s="48"/>
      <c r="Q128" s="48"/>
      <c r="R128" s="48"/>
      <c r="S128" s="48"/>
      <c r="T128" s="96"/>
      <c r="AT128" s="25" t="s">
        <v>383</v>
      </c>
      <c r="AU128" s="25" t="s">
        <v>82</v>
      </c>
    </row>
    <row r="129" s="1" customFormat="1">
      <c r="B129" s="47"/>
      <c r="C129" s="75"/>
      <c r="D129" s="246" t="s">
        <v>225</v>
      </c>
      <c r="E129" s="75"/>
      <c r="F129" s="247" t="s">
        <v>2271</v>
      </c>
      <c r="G129" s="75"/>
      <c r="H129" s="75"/>
      <c r="I129" s="204"/>
      <c r="J129" s="75"/>
      <c r="K129" s="75"/>
      <c r="L129" s="73"/>
      <c r="M129" s="248"/>
      <c r="N129" s="48"/>
      <c r="O129" s="48"/>
      <c r="P129" s="48"/>
      <c r="Q129" s="48"/>
      <c r="R129" s="48"/>
      <c r="S129" s="48"/>
      <c r="T129" s="96"/>
      <c r="AT129" s="25" t="s">
        <v>225</v>
      </c>
      <c r="AU129" s="25" t="s">
        <v>82</v>
      </c>
    </row>
    <row r="130" s="12" customFormat="1">
      <c r="B130" s="252"/>
      <c r="C130" s="253"/>
      <c r="D130" s="246" t="s">
        <v>422</v>
      </c>
      <c r="E130" s="254" t="s">
        <v>21</v>
      </c>
      <c r="F130" s="255" t="s">
        <v>2214</v>
      </c>
      <c r="G130" s="253"/>
      <c r="H130" s="256">
        <v>2899.6799999999998</v>
      </c>
      <c r="I130" s="257"/>
      <c r="J130" s="253"/>
      <c r="K130" s="253"/>
      <c r="L130" s="258"/>
      <c r="M130" s="259"/>
      <c r="N130" s="260"/>
      <c r="O130" s="260"/>
      <c r="P130" s="260"/>
      <c r="Q130" s="260"/>
      <c r="R130" s="260"/>
      <c r="S130" s="260"/>
      <c r="T130" s="261"/>
      <c r="AT130" s="262" t="s">
        <v>422</v>
      </c>
      <c r="AU130" s="262" t="s">
        <v>82</v>
      </c>
      <c r="AV130" s="12" t="s">
        <v>82</v>
      </c>
      <c r="AW130" s="12" t="s">
        <v>35</v>
      </c>
      <c r="AX130" s="12" t="s">
        <v>72</v>
      </c>
      <c r="AY130" s="262" t="s">
        <v>215</v>
      </c>
    </row>
    <row r="131" s="13" customFormat="1">
      <c r="B131" s="263"/>
      <c r="C131" s="264"/>
      <c r="D131" s="246" t="s">
        <v>422</v>
      </c>
      <c r="E131" s="265" t="s">
        <v>21</v>
      </c>
      <c r="F131" s="266" t="s">
        <v>439</v>
      </c>
      <c r="G131" s="264"/>
      <c r="H131" s="267">
        <v>2899.6799999999998</v>
      </c>
      <c r="I131" s="268"/>
      <c r="J131" s="264"/>
      <c r="K131" s="264"/>
      <c r="L131" s="269"/>
      <c r="M131" s="270"/>
      <c r="N131" s="271"/>
      <c r="O131" s="271"/>
      <c r="P131" s="271"/>
      <c r="Q131" s="271"/>
      <c r="R131" s="271"/>
      <c r="S131" s="271"/>
      <c r="T131" s="272"/>
      <c r="AT131" s="273" t="s">
        <v>422</v>
      </c>
      <c r="AU131" s="273" t="s">
        <v>82</v>
      </c>
      <c r="AV131" s="13" t="s">
        <v>232</v>
      </c>
      <c r="AW131" s="13" t="s">
        <v>35</v>
      </c>
      <c r="AX131" s="13" t="s">
        <v>80</v>
      </c>
      <c r="AY131" s="273" t="s">
        <v>215</v>
      </c>
    </row>
    <row r="132" s="1" customFormat="1" ht="25.5" customHeight="1">
      <c r="B132" s="47"/>
      <c r="C132" s="234" t="s">
        <v>241</v>
      </c>
      <c r="D132" s="234" t="s">
        <v>218</v>
      </c>
      <c r="E132" s="235" t="s">
        <v>2273</v>
      </c>
      <c r="F132" s="236" t="s">
        <v>2274</v>
      </c>
      <c r="G132" s="237" t="s">
        <v>381</v>
      </c>
      <c r="H132" s="238">
        <v>3105</v>
      </c>
      <c r="I132" s="239"/>
      <c r="J132" s="240">
        <f>ROUND(I132*H132,2)</f>
        <v>0</v>
      </c>
      <c r="K132" s="236" t="s">
        <v>21</v>
      </c>
      <c r="L132" s="73"/>
      <c r="M132" s="241" t="s">
        <v>21</v>
      </c>
      <c r="N132" s="242" t="s">
        <v>43</v>
      </c>
      <c r="O132" s="48"/>
      <c r="P132" s="243">
        <f>O132*H132</f>
        <v>0</v>
      </c>
      <c r="Q132" s="243">
        <v>0</v>
      </c>
      <c r="R132" s="243">
        <f>Q132*H132</f>
        <v>0</v>
      </c>
      <c r="S132" s="243">
        <v>0</v>
      </c>
      <c r="T132" s="244">
        <f>S132*H132</f>
        <v>0</v>
      </c>
      <c r="AR132" s="25" t="s">
        <v>232</v>
      </c>
      <c r="AT132" s="25" t="s">
        <v>218</v>
      </c>
      <c r="AU132" s="25" t="s">
        <v>82</v>
      </c>
      <c r="AY132" s="25" t="s">
        <v>215</v>
      </c>
      <c r="BE132" s="245">
        <f>IF(N132="základní",J132,0)</f>
        <v>0</v>
      </c>
      <c r="BF132" s="245">
        <f>IF(N132="snížená",J132,0)</f>
        <v>0</v>
      </c>
      <c r="BG132" s="245">
        <f>IF(N132="zákl. přenesená",J132,0)</f>
        <v>0</v>
      </c>
      <c r="BH132" s="245">
        <f>IF(N132="sníž. přenesená",J132,0)</f>
        <v>0</v>
      </c>
      <c r="BI132" s="245">
        <f>IF(N132="nulová",J132,0)</f>
        <v>0</v>
      </c>
      <c r="BJ132" s="25" t="s">
        <v>80</v>
      </c>
      <c r="BK132" s="245">
        <f>ROUND(I132*H132,2)</f>
        <v>0</v>
      </c>
      <c r="BL132" s="25" t="s">
        <v>232</v>
      </c>
      <c r="BM132" s="25" t="s">
        <v>761</v>
      </c>
    </row>
    <row r="133" s="1" customFormat="1">
      <c r="B133" s="47"/>
      <c r="C133" s="75"/>
      <c r="D133" s="246" t="s">
        <v>383</v>
      </c>
      <c r="E133" s="75"/>
      <c r="F133" s="247" t="s">
        <v>762</v>
      </c>
      <c r="G133" s="75"/>
      <c r="H133" s="75"/>
      <c r="I133" s="204"/>
      <c r="J133" s="75"/>
      <c r="K133" s="75"/>
      <c r="L133" s="73"/>
      <c r="M133" s="248"/>
      <c r="N133" s="48"/>
      <c r="O133" s="48"/>
      <c r="P133" s="48"/>
      <c r="Q133" s="48"/>
      <c r="R133" s="48"/>
      <c r="S133" s="48"/>
      <c r="T133" s="96"/>
      <c r="AT133" s="25" t="s">
        <v>383</v>
      </c>
      <c r="AU133" s="25" t="s">
        <v>82</v>
      </c>
    </row>
    <row r="134" s="1" customFormat="1">
      <c r="B134" s="47"/>
      <c r="C134" s="75"/>
      <c r="D134" s="246" t="s">
        <v>225</v>
      </c>
      <c r="E134" s="75"/>
      <c r="F134" s="247" t="s">
        <v>2271</v>
      </c>
      <c r="G134" s="75"/>
      <c r="H134" s="75"/>
      <c r="I134" s="204"/>
      <c r="J134" s="75"/>
      <c r="K134" s="75"/>
      <c r="L134" s="73"/>
      <c r="M134" s="248"/>
      <c r="N134" s="48"/>
      <c r="O134" s="48"/>
      <c r="P134" s="48"/>
      <c r="Q134" s="48"/>
      <c r="R134" s="48"/>
      <c r="S134" s="48"/>
      <c r="T134" s="96"/>
      <c r="AT134" s="25" t="s">
        <v>225</v>
      </c>
      <c r="AU134" s="25" t="s">
        <v>82</v>
      </c>
    </row>
    <row r="135" s="14" customFormat="1">
      <c r="B135" s="288"/>
      <c r="C135" s="289"/>
      <c r="D135" s="246" t="s">
        <v>422</v>
      </c>
      <c r="E135" s="290" t="s">
        <v>21</v>
      </c>
      <c r="F135" s="291" t="s">
        <v>2275</v>
      </c>
      <c r="G135" s="289"/>
      <c r="H135" s="290" t="s">
        <v>21</v>
      </c>
      <c r="I135" s="292"/>
      <c r="J135" s="289"/>
      <c r="K135" s="289"/>
      <c r="L135" s="293"/>
      <c r="M135" s="294"/>
      <c r="N135" s="295"/>
      <c r="O135" s="295"/>
      <c r="P135" s="295"/>
      <c r="Q135" s="295"/>
      <c r="R135" s="295"/>
      <c r="S135" s="295"/>
      <c r="T135" s="296"/>
      <c r="AT135" s="297" t="s">
        <v>422</v>
      </c>
      <c r="AU135" s="297" t="s">
        <v>82</v>
      </c>
      <c r="AV135" s="14" t="s">
        <v>80</v>
      </c>
      <c r="AW135" s="14" t="s">
        <v>35</v>
      </c>
      <c r="AX135" s="14" t="s">
        <v>72</v>
      </c>
      <c r="AY135" s="297" t="s">
        <v>215</v>
      </c>
    </row>
    <row r="136" s="12" customFormat="1">
      <c r="B136" s="252"/>
      <c r="C136" s="253"/>
      <c r="D136" s="246" t="s">
        <v>422</v>
      </c>
      <c r="E136" s="254" t="s">
        <v>21</v>
      </c>
      <c r="F136" s="255" t="s">
        <v>2276</v>
      </c>
      <c r="G136" s="253"/>
      <c r="H136" s="256">
        <v>3048.1999999999998</v>
      </c>
      <c r="I136" s="257"/>
      <c r="J136" s="253"/>
      <c r="K136" s="253"/>
      <c r="L136" s="258"/>
      <c r="M136" s="259"/>
      <c r="N136" s="260"/>
      <c r="O136" s="260"/>
      <c r="P136" s="260"/>
      <c r="Q136" s="260"/>
      <c r="R136" s="260"/>
      <c r="S136" s="260"/>
      <c r="T136" s="261"/>
      <c r="AT136" s="262" t="s">
        <v>422</v>
      </c>
      <c r="AU136" s="262" t="s">
        <v>82</v>
      </c>
      <c r="AV136" s="12" t="s">
        <v>82</v>
      </c>
      <c r="AW136" s="12" t="s">
        <v>35</v>
      </c>
      <c r="AX136" s="12" t="s">
        <v>72</v>
      </c>
      <c r="AY136" s="262" t="s">
        <v>215</v>
      </c>
    </row>
    <row r="137" s="12" customFormat="1">
      <c r="B137" s="252"/>
      <c r="C137" s="253"/>
      <c r="D137" s="246" t="s">
        <v>422</v>
      </c>
      <c r="E137" s="254" t="s">
        <v>21</v>
      </c>
      <c r="F137" s="255" t="s">
        <v>2277</v>
      </c>
      <c r="G137" s="253"/>
      <c r="H137" s="256">
        <v>56.799999999999997</v>
      </c>
      <c r="I137" s="257"/>
      <c r="J137" s="253"/>
      <c r="K137" s="253"/>
      <c r="L137" s="258"/>
      <c r="M137" s="259"/>
      <c r="N137" s="260"/>
      <c r="O137" s="260"/>
      <c r="P137" s="260"/>
      <c r="Q137" s="260"/>
      <c r="R137" s="260"/>
      <c r="S137" s="260"/>
      <c r="T137" s="261"/>
      <c r="AT137" s="262" t="s">
        <v>422</v>
      </c>
      <c r="AU137" s="262" t="s">
        <v>82</v>
      </c>
      <c r="AV137" s="12" t="s">
        <v>82</v>
      </c>
      <c r="AW137" s="12" t="s">
        <v>35</v>
      </c>
      <c r="AX137" s="12" t="s">
        <v>72</v>
      </c>
      <c r="AY137" s="262" t="s">
        <v>215</v>
      </c>
    </row>
    <row r="138" s="13" customFormat="1">
      <c r="B138" s="263"/>
      <c r="C138" s="264"/>
      <c r="D138" s="246" t="s">
        <v>422</v>
      </c>
      <c r="E138" s="265" t="s">
        <v>2208</v>
      </c>
      <c r="F138" s="266" t="s">
        <v>439</v>
      </c>
      <c r="G138" s="264"/>
      <c r="H138" s="267">
        <v>3105</v>
      </c>
      <c r="I138" s="268"/>
      <c r="J138" s="264"/>
      <c r="K138" s="264"/>
      <c r="L138" s="269"/>
      <c r="M138" s="270"/>
      <c r="N138" s="271"/>
      <c r="O138" s="271"/>
      <c r="P138" s="271"/>
      <c r="Q138" s="271"/>
      <c r="R138" s="271"/>
      <c r="S138" s="271"/>
      <c r="T138" s="272"/>
      <c r="AT138" s="273" t="s">
        <v>422</v>
      </c>
      <c r="AU138" s="273" t="s">
        <v>82</v>
      </c>
      <c r="AV138" s="13" t="s">
        <v>232</v>
      </c>
      <c r="AW138" s="13" t="s">
        <v>35</v>
      </c>
      <c r="AX138" s="13" t="s">
        <v>80</v>
      </c>
      <c r="AY138" s="273" t="s">
        <v>215</v>
      </c>
    </row>
    <row r="139" s="1" customFormat="1" ht="16.5" customHeight="1">
      <c r="B139" s="47"/>
      <c r="C139" s="234" t="s">
        <v>246</v>
      </c>
      <c r="D139" s="234" t="s">
        <v>218</v>
      </c>
      <c r="E139" s="235" t="s">
        <v>765</v>
      </c>
      <c r="F139" s="236" t="s">
        <v>766</v>
      </c>
      <c r="G139" s="237" t="s">
        <v>381</v>
      </c>
      <c r="H139" s="238">
        <v>1576.7729999999999</v>
      </c>
      <c r="I139" s="239"/>
      <c r="J139" s="240">
        <f>ROUND(I139*H139,2)</f>
        <v>0</v>
      </c>
      <c r="K139" s="236" t="s">
        <v>222</v>
      </c>
      <c r="L139" s="73"/>
      <c r="M139" s="241" t="s">
        <v>21</v>
      </c>
      <c r="N139" s="242" t="s">
        <v>43</v>
      </c>
      <c r="O139" s="48"/>
      <c r="P139" s="243">
        <f>O139*H139</f>
        <v>0</v>
      </c>
      <c r="Q139" s="243">
        <v>0</v>
      </c>
      <c r="R139" s="243">
        <f>Q139*H139</f>
        <v>0</v>
      </c>
      <c r="S139" s="243">
        <v>0</v>
      </c>
      <c r="T139" s="244">
        <f>S139*H139</f>
        <v>0</v>
      </c>
      <c r="AR139" s="25" t="s">
        <v>232</v>
      </c>
      <c r="AT139" s="25" t="s">
        <v>218</v>
      </c>
      <c r="AU139" s="25" t="s">
        <v>82</v>
      </c>
      <c r="AY139" s="25" t="s">
        <v>215</v>
      </c>
      <c r="BE139" s="245">
        <f>IF(N139="základní",J139,0)</f>
        <v>0</v>
      </c>
      <c r="BF139" s="245">
        <f>IF(N139="snížená",J139,0)</f>
        <v>0</v>
      </c>
      <c r="BG139" s="245">
        <f>IF(N139="zákl. přenesená",J139,0)</f>
        <v>0</v>
      </c>
      <c r="BH139" s="245">
        <f>IF(N139="sníž. přenesená",J139,0)</f>
        <v>0</v>
      </c>
      <c r="BI139" s="245">
        <f>IF(N139="nulová",J139,0)</f>
        <v>0</v>
      </c>
      <c r="BJ139" s="25" t="s">
        <v>80</v>
      </c>
      <c r="BK139" s="245">
        <f>ROUND(I139*H139,2)</f>
        <v>0</v>
      </c>
      <c r="BL139" s="25" t="s">
        <v>232</v>
      </c>
      <c r="BM139" s="25" t="s">
        <v>767</v>
      </c>
    </row>
    <row r="140" s="1" customFormat="1">
      <c r="B140" s="47"/>
      <c r="C140" s="75"/>
      <c r="D140" s="246" t="s">
        <v>383</v>
      </c>
      <c r="E140" s="75"/>
      <c r="F140" s="247" t="s">
        <v>762</v>
      </c>
      <c r="G140" s="75"/>
      <c r="H140" s="75"/>
      <c r="I140" s="204"/>
      <c r="J140" s="75"/>
      <c r="K140" s="75"/>
      <c r="L140" s="73"/>
      <c r="M140" s="248"/>
      <c r="N140" s="48"/>
      <c r="O140" s="48"/>
      <c r="P140" s="48"/>
      <c r="Q140" s="48"/>
      <c r="R140" s="48"/>
      <c r="S140" s="48"/>
      <c r="T140" s="96"/>
      <c r="AT140" s="25" t="s">
        <v>383</v>
      </c>
      <c r="AU140" s="25" t="s">
        <v>82</v>
      </c>
    </row>
    <row r="141" s="14" customFormat="1">
      <c r="B141" s="288"/>
      <c r="C141" s="289"/>
      <c r="D141" s="246" t="s">
        <v>422</v>
      </c>
      <c r="E141" s="290" t="s">
        <v>21</v>
      </c>
      <c r="F141" s="291" t="s">
        <v>768</v>
      </c>
      <c r="G141" s="289"/>
      <c r="H141" s="290" t="s">
        <v>21</v>
      </c>
      <c r="I141" s="292"/>
      <c r="J141" s="289"/>
      <c r="K141" s="289"/>
      <c r="L141" s="293"/>
      <c r="M141" s="294"/>
      <c r="N141" s="295"/>
      <c r="O141" s="295"/>
      <c r="P141" s="295"/>
      <c r="Q141" s="295"/>
      <c r="R141" s="295"/>
      <c r="S141" s="295"/>
      <c r="T141" s="296"/>
      <c r="AT141" s="297" t="s">
        <v>422</v>
      </c>
      <c r="AU141" s="297" t="s">
        <v>82</v>
      </c>
      <c r="AV141" s="14" t="s">
        <v>80</v>
      </c>
      <c r="AW141" s="14" t="s">
        <v>35</v>
      </c>
      <c r="AX141" s="14" t="s">
        <v>72</v>
      </c>
      <c r="AY141" s="297" t="s">
        <v>215</v>
      </c>
    </row>
    <row r="142" s="12" customFormat="1">
      <c r="B142" s="252"/>
      <c r="C142" s="253"/>
      <c r="D142" s="246" t="s">
        <v>422</v>
      </c>
      <c r="E142" s="254" t="s">
        <v>21</v>
      </c>
      <c r="F142" s="255" t="s">
        <v>2278</v>
      </c>
      <c r="G142" s="253"/>
      <c r="H142" s="256">
        <v>1576.7729999999999</v>
      </c>
      <c r="I142" s="257"/>
      <c r="J142" s="253"/>
      <c r="K142" s="253"/>
      <c r="L142" s="258"/>
      <c r="M142" s="259"/>
      <c r="N142" s="260"/>
      <c r="O142" s="260"/>
      <c r="P142" s="260"/>
      <c r="Q142" s="260"/>
      <c r="R142" s="260"/>
      <c r="S142" s="260"/>
      <c r="T142" s="261"/>
      <c r="AT142" s="262" t="s">
        <v>422</v>
      </c>
      <c r="AU142" s="262" t="s">
        <v>82</v>
      </c>
      <c r="AV142" s="12" t="s">
        <v>82</v>
      </c>
      <c r="AW142" s="12" t="s">
        <v>35</v>
      </c>
      <c r="AX142" s="12" t="s">
        <v>72</v>
      </c>
      <c r="AY142" s="262" t="s">
        <v>215</v>
      </c>
    </row>
    <row r="143" s="13" customFormat="1">
      <c r="B143" s="263"/>
      <c r="C143" s="264"/>
      <c r="D143" s="246" t="s">
        <v>422</v>
      </c>
      <c r="E143" s="265" t="s">
        <v>21</v>
      </c>
      <c r="F143" s="266" t="s">
        <v>439</v>
      </c>
      <c r="G143" s="264"/>
      <c r="H143" s="267">
        <v>1576.7729999999999</v>
      </c>
      <c r="I143" s="268"/>
      <c r="J143" s="264"/>
      <c r="K143" s="264"/>
      <c r="L143" s="269"/>
      <c r="M143" s="270"/>
      <c r="N143" s="271"/>
      <c r="O143" s="271"/>
      <c r="P143" s="271"/>
      <c r="Q143" s="271"/>
      <c r="R143" s="271"/>
      <c r="S143" s="271"/>
      <c r="T143" s="272"/>
      <c r="AT143" s="273" t="s">
        <v>422</v>
      </c>
      <c r="AU143" s="273" t="s">
        <v>82</v>
      </c>
      <c r="AV143" s="13" t="s">
        <v>232</v>
      </c>
      <c r="AW143" s="13" t="s">
        <v>35</v>
      </c>
      <c r="AX143" s="13" t="s">
        <v>80</v>
      </c>
      <c r="AY143" s="273" t="s">
        <v>215</v>
      </c>
    </row>
    <row r="144" s="1" customFormat="1" ht="16.5" customHeight="1">
      <c r="B144" s="47"/>
      <c r="C144" s="234" t="s">
        <v>405</v>
      </c>
      <c r="D144" s="234" t="s">
        <v>218</v>
      </c>
      <c r="E144" s="235" t="s">
        <v>2279</v>
      </c>
      <c r="F144" s="236" t="s">
        <v>2280</v>
      </c>
      <c r="G144" s="237" t="s">
        <v>452</v>
      </c>
      <c r="H144" s="238">
        <v>150</v>
      </c>
      <c r="I144" s="239"/>
      <c r="J144" s="240">
        <f>ROUND(I144*H144,2)</f>
        <v>0</v>
      </c>
      <c r="K144" s="236" t="s">
        <v>222</v>
      </c>
      <c r="L144" s="73"/>
      <c r="M144" s="241" t="s">
        <v>21</v>
      </c>
      <c r="N144" s="242" t="s">
        <v>43</v>
      </c>
      <c r="O144" s="48"/>
      <c r="P144" s="243">
        <f>O144*H144</f>
        <v>0</v>
      </c>
      <c r="Q144" s="243">
        <v>0.00133</v>
      </c>
      <c r="R144" s="243">
        <f>Q144*H144</f>
        <v>0.19950000000000001</v>
      </c>
      <c r="S144" s="243">
        <v>0</v>
      </c>
      <c r="T144" s="244">
        <f>S144*H144</f>
        <v>0</v>
      </c>
      <c r="AR144" s="25" t="s">
        <v>232</v>
      </c>
      <c r="AT144" s="25" t="s">
        <v>218</v>
      </c>
      <c r="AU144" s="25" t="s">
        <v>82</v>
      </c>
      <c r="AY144" s="25" t="s">
        <v>215</v>
      </c>
      <c r="BE144" s="245">
        <f>IF(N144="základní",J144,0)</f>
        <v>0</v>
      </c>
      <c r="BF144" s="245">
        <f>IF(N144="snížená",J144,0)</f>
        <v>0</v>
      </c>
      <c r="BG144" s="245">
        <f>IF(N144="zákl. přenesená",J144,0)</f>
        <v>0</v>
      </c>
      <c r="BH144" s="245">
        <f>IF(N144="sníž. přenesená",J144,0)</f>
        <v>0</v>
      </c>
      <c r="BI144" s="245">
        <f>IF(N144="nulová",J144,0)</f>
        <v>0</v>
      </c>
      <c r="BJ144" s="25" t="s">
        <v>80</v>
      </c>
      <c r="BK144" s="245">
        <f>ROUND(I144*H144,2)</f>
        <v>0</v>
      </c>
      <c r="BL144" s="25" t="s">
        <v>232</v>
      </c>
      <c r="BM144" s="25" t="s">
        <v>2281</v>
      </c>
    </row>
    <row r="145" s="1" customFormat="1">
      <c r="B145" s="47"/>
      <c r="C145" s="75"/>
      <c r="D145" s="246" t="s">
        <v>383</v>
      </c>
      <c r="E145" s="75"/>
      <c r="F145" s="247" t="s">
        <v>2282</v>
      </c>
      <c r="G145" s="75"/>
      <c r="H145" s="75"/>
      <c r="I145" s="204"/>
      <c r="J145" s="75"/>
      <c r="K145" s="75"/>
      <c r="L145" s="73"/>
      <c r="M145" s="248"/>
      <c r="N145" s="48"/>
      <c r="O145" s="48"/>
      <c r="P145" s="48"/>
      <c r="Q145" s="48"/>
      <c r="R145" s="48"/>
      <c r="S145" s="48"/>
      <c r="T145" s="96"/>
      <c r="AT145" s="25" t="s">
        <v>383</v>
      </c>
      <c r="AU145" s="25" t="s">
        <v>82</v>
      </c>
    </row>
    <row r="146" s="14" customFormat="1">
      <c r="B146" s="288"/>
      <c r="C146" s="289"/>
      <c r="D146" s="246" t="s">
        <v>422</v>
      </c>
      <c r="E146" s="290" t="s">
        <v>21</v>
      </c>
      <c r="F146" s="291" t="s">
        <v>2283</v>
      </c>
      <c r="G146" s="289"/>
      <c r="H146" s="290" t="s">
        <v>21</v>
      </c>
      <c r="I146" s="292"/>
      <c r="J146" s="289"/>
      <c r="K146" s="289"/>
      <c r="L146" s="293"/>
      <c r="M146" s="294"/>
      <c r="N146" s="295"/>
      <c r="O146" s="295"/>
      <c r="P146" s="295"/>
      <c r="Q146" s="295"/>
      <c r="R146" s="295"/>
      <c r="S146" s="295"/>
      <c r="T146" s="296"/>
      <c r="AT146" s="297" t="s">
        <v>422</v>
      </c>
      <c r="AU146" s="297" t="s">
        <v>82</v>
      </c>
      <c r="AV146" s="14" t="s">
        <v>80</v>
      </c>
      <c r="AW146" s="14" t="s">
        <v>35</v>
      </c>
      <c r="AX146" s="14" t="s">
        <v>72</v>
      </c>
      <c r="AY146" s="297" t="s">
        <v>215</v>
      </c>
    </row>
    <row r="147" s="12" customFormat="1">
      <c r="B147" s="252"/>
      <c r="C147" s="253"/>
      <c r="D147" s="246" t="s">
        <v>422</v>
      </c>
      <c r="E147" s="254" t="s">
        <v>21</v>
      </c>
      <c r="F147" s="255" t="s">
        <v>2284</v>
      </c>
      <c r="G147" s="253"/>
      <c r="H147" s="256">
        <v>150</v>
      </c>
      <c r="I147" s="257"/>
      <c r="J147" s="253"/>
      <c r="K147" s="253"/>
      <c r="L147" s="258"/>
      <c r="M147" s="259"/>
      <c r="N147" s="260"/>
      <c r="O147" s="260"/>
      <c r="P147" s="260"/>
      <c r="Q147" s="260"/>
      <c r="R147" s="260"/>
      <c r="S147" s="260"/>
      <c r="T147" s="261"/>
      <c r="AT147" s="262" t="s">
        <v>422</v>
      </c>
      <c r="AU147" s="262" t="s">
        <v>82</v>
      </c>
      <c r="AV147" s="12" t="s">
        <v>82</v>
      </c>
      <c r="AW147" s="12" t="s">
        <v>35</v>
      </c>
      <c r="AX147" s="12" t="s">
        <v>72</v>
      </c>
      <c r="AY147" s="262" t="s">
        <v>215</v>
      </c>
    </row>
    <row r="148" s="13" customFormat="1">
      <c r="B148" s="263"/>
      <c r="C148" s="264"/>
      <c r="D148" s="246" t="s">
        <v>422</v>
      </c>
      <c r="E148" s="265" t="s">
        <v>21</v>
      </c>
      <c r="F148" s="266" t="s">
        <v>439</v>
      </c>
      <c r="G148" s="264"/>
      <c r="H148" s="267">
        <v>150</v>
      </c>
      <c r="I148" s="268"/>
      <c r="J148" s="264"/>
      <c r="K148" s="264"/>
      <c r="L148" s="269"/>
      <c r="M148" s="270"/>
      <c r="N148" s="271"/>
      <c r="O148" s="271"/>
      <c r="P148" s="271"/>
      <c r="Q148" s="271"/>
      <c r="R148" s="271"/>
      <c r="S148" s="271"/>
      <c r="T148" s="272"/>
      <c r="AT148" s="273" t="s">
        <v>422</v>
      </c>
      <c r="AU148" s="273" t="s">
        <v>82</v>
      </c>
      <c r="AV148" s="13" t="s">
        <v>232</v>
      </c>
      <c r="AW148" s="13" t="s">
        <v>35</v>
      </c>
      <c r="AX148" s="13" t="s">
        <v>80</v>
      </c>
      <c r="AY148" s="273" t="s">
        <v>215</v>
      </c>
    </row>
    <row r="149" s="1" customFormat="1" ht="16.5" customHeight="1">
      <c r="B149" s="47"/>
      <c r="C149" s="274" t="s">
        <v>251</v>
      </c>
      <c r="D149" s="274" t="s">
        <v>470</v>
      </c>
      <c r="E149" s="275" t="s">
        <v>2285</v>
      </c>
      <c r="F149" s="276" t="s">
        <v>2286</v>
      </c>
      <c r="G149" s="277" t="s">
        <v>473</v>
      </c>
      <c r="H149" s="278">
        <v>0.88200000000000001</v>
      </c>
      <c r="I149" s="279"/>
      <c r="J149" s="280">
        <f>ROUND(I149*H149,2)</f>
        <v>0</v>
      </c>
      <c r="K149" s="276" t="s">
        <v>222</v>
      </c>
      <c r="L149" s="281"/>
      <c r="M149" s="282" t="s">
        <v>21</v>
      </c>
      <c r="N149" s="283" t="s">
        <v>43</v>
      </c>
      <c r="O149" s="48"/>
      <c r="P149" s="243">
        <f>O149*H149</f>
        <v>0</v>
      </c>
      <c r="Q149" s="243">
        <v>1</v>
      </c>
      <c r="R149" s="243">
        <f>Q149*H149</f>
        <v>0.88200000000000001</v>
      </c>
      <c r="S149" s="243">
        <v>0</v>
      </c>
      <c r="T149" s="244">
        <f>S149*H149</f>
        <v>0</v>
      </c>
      <c r="AR149" s="25" t="s">
        <v>405</v>
      </c>
      <c r="AT149" s="25" t="s">
        <v>470</v>
      </c>
      <c r="AU149" s="25" t="s">
        <v>82</v>
      </c>
      <c r="AY149" s="25" t="s">
        <v>215</v>
      </c>
      <c r="BE149" s="245">
        <f>IF(N149="základní",J149,0)</f>
        <v>0</v>
      </c>
      <c r="BF149" s="245">
        <f>IF(N149="snížená",J149,0)</f>
        <v>0</v>
      </c>
      <c r="BG149" s="245">
        <f>IF(N149="zákl. přenesená",J149,0)</f>
        <v>0</v>
      </c>
      <c r="BH149" s="245">
        <f>IF(N149="sníž. přenesená",J149,0)</f>
        <v>0</v>
      </c>
      <c r="BI149" s="245">
        <f>IF(N149="nulová",J149,0)</f>
        <v>0</v>
      </c>
      <c r="BJ149" s="25" t="s">
        <v>80</v>
      </c>
      <c r="BK149" s="245">
        <f>ROUND(I149*H149,2)</f>
        <v>0</v>
      </c>
      <c r="BL149" s="25" t="s">
        <v>232</v>
      </c>
      <c r="BM149" s="25" t="s">
        <v>2287</v>
      </c>
    </row>
    <row r="150" s="12" customFormat="1">
      <c r="B150" s="252"/>
      <c r="C150" s="253"/>
      <c r="D150" s="246" t="s">
        <v>422</v>
      </c>
      <c r="E150" s="254" t="s">
        <v>21</v>
      </c>
      <c r="F150" s="255" t="s">
        <v>2288</v>
      </c>
      <c r="G150" s="253"/>
      <c r="H150" s="256">
        <v>0.88200000000000001</v>
      </c>
      <c r="I150" s="257"/>
      <c r="J150" s="253"/>
      <c r="K150" s="253"/>
      <c r="L150" s="258"/>
      <c r="M150" s="259"/>
      <c r="N150" s="260"/>
      <c r="O150" s="260"/>
      <c r="P150" s="260"/>
      <c r="Q150" s="260"/>
      <c r="R150" s="260"/>
      <c r="S150" s="260"/>
      <c r="T150" s="261"/>
      <c r="AT150" s="262" t="s">
        <v>422</v>
      </c>
      <c r="AU150" s="262" t="s">
        <v>82</v>
      </c>
      <c r="AV150" s="12" t="s">
        <v>82</v>
      </c>
      <c r="AW150" s="12" t="s">
        <v>35</v>
      </c>
      <c r="AX150" s="12" t="s">
        <v>72</v>
      </c>
      <c r="AY150" s="262" t="s">
        <v>215</v>
      </c>
    </row>
    <row r="151" s="13" customFormat="1">
      <c r="B151" s="263"/>
      <c r="C151" s="264"/>
      <c r="D151" s="246" t="s">
        <v>422</v>
      </c>
      <c r="E151" s="265" t="s">
        <v>21</v>
      </c>
      <c r="F151" s="266" t="s">
        <v>439</v>
      </c>
      <c r="G151" s="264"/>
      <c r="H151" s="267">
        <v>0.88200000000000001</v>
      </c>
      <c r="I151" s="268"/>
      <c r="J151" s="264"/>
      <c r="K151" s="264"/>
      <c r="L151" s="269"/>
      <c r="M151" s="270"/>
      <c r="N151" s="271"/>
      <c r="O151" s="271"/>
      <c r="P151" s="271"/>
      <c r="Q151" s="271"/>
      <c r="R151" s="271"/>
      <c r="S151" s="271"/>
      <c r="T151" s="272"/>
      <c r="AT151" s="273" t="s">
        <v>422</v>
      </c>
      <c r="AU151" s="273" t="s">
        <v>82</v>
      </c>
      <c r="AV151" s="13" t="s">
        <v>232</v>
      </c>
      <c r="AW151" s="13" t="s">
        <v>35</v>
      </c>
      <c r="AX151" s="13" t="s">
        <v>80</v>
      </c>
      <c r="AY151" s="273" t="s">
        <v>215</v>
      </c>
    </row>
    <row r="152" s="1" customFormat="1" ht="16.5" customHeight="1">
      <c r="B152" s="47"/>
      <c r="C152" s="274" t="s">
        <v>256</v>
      </c>
      <c r="D152" s="274" t="s">
        <v>470</v>
      </c>
      <c r="E152" s="275" t="s">
        <v>2289</v>
      </c>
      <c r="F152" s="276" t="s">
        <v>2290</v>
      </c>
      <c r="G152" s="277" t="s">
        <v>473</v>
      </c>
      <c r="H152" s="278">
        <v>1.976</v>
      </c>
      <c r="I152" s="279"/>
      <c r="J152" s="280">
        <f>ROUND(I152*H152,2)</f>
        <v>0</v>
      </c>
      <c r="K152" s="276" t="s">
        <v>222</v>
      </c>
      <c r="L152" s="281"/>
      <c r="M152" s="282" t="s">
        <v>21</v>
      </c>
      <c r="N152" s="283" t="s">
        <v>43</v>
      </c>
      <c r="O152" s="48"/>
      <c r="P152" s="243">
        <f>O152*H152</f>
        <v>0</v>
      </c>
      <c r="Q152" s="243">
        <v>1</v>
      </c>
      <c r="R152" s="243">
        <f>Q152*H152</f>
        <v>1.976</v>
      </c>
      <c r="S152" s="243">
        <v>0</v>
      </c>
      <c r="T152" s="244">
        <f>S152*H152</f>
        <v>0</v>
      </c>
      <c r="AR152" s="25" t="s">
        <v>405</v>
      </c>
      <c r="AT152" s="25" t="s">
        <v>470</v>
      </c>
      <c r="AU152" s="25" t="s">
        <v>82</v>
      </c>
      <c r="AY152" s="25" t="s">
        <v>215</v>
      </c>
      <c r="BE152" s="245">
        <f>IF(N152="základní",J152,0)</f>
        <v>0</v>
      </c>
      <c r="BF152" s="245">
        <f>IF(N152="snížená",J152,0)</f>
        <v>0</v>
      </c>
      <c r="BG152" s="245">
        <f>IF(N152="zákl. přenesená",J152,0)</f>
        <v>0</v>
      </c>
      <c r="BH152" s="245">
        <f>IF(N152="sníž. přenesená",J152,0)</f>
        <v>0</v>
      </c>
      <c r="BI152" s="245">
        <f>IF(N152="nulová",J152,0)</f>
        <v>0</v>
      </c>
      <c r="BJ152" s="25" t="s">
        <v>80</v>
      </c>
      <c r="BK152" s="245">
        <f>ROUND(I152*H152,2)</f>
        <v>0</v>
      </c>
      <c r="BL152" s="25" t="s">
        <v>232</v>
      </c>
      <c r="BM152" s="25" t="s">
        <v>2291</v>
      </c>
    </row>
    <row r="153" s="12" customFormat="1">
      <c r="B153" s="252"/>
      <c r="C153" s="253"/>
      <c r="D153" s="246" t="s">
        <v>422</v>
      </c>
      <c r="E153" s="254" t="s">
        <v>21</v>
      </c>
      <c r="F153" s="255" t="s">
        <v>2292</v>
      </c>
      <c r="G153" s="253"/>
      <c r="H153" s="256">
        <v>1.976</v>
      </c>
      <c r="I153" s="257"/>
      <c r="J153" s="253"/>
      <c r="K153" s="253"/>
      <c r="L153" s="258"/>
      <c r="M153" s="259"/>
      <c r="N153" s="260"/>
      <c r="O153" s="260"/>
      <c r="P153" s="260"/>
      <c r="Q153" s="260"/>
      <c r="R153" s="260"/>
      <c r="S153" s="260"/>
      <c r="T153" s="261"/>
      <c r="AT153" s="262" t="s">
        <v>422</v>
      </c>
      <c r="AU153" s="262" t="s">
        <v>82</v>
      </c>
      <c r="AV153" s="12" t="s">
        <v>82</v>
      </c>
      <c r="AW153" s="12" t="s">
        <v>35</v>
      </c>
      <c r="AX153" s="12" t="s">
        <v>72</v>
      </c>
      <c r="AY153" s="262" t="s">
        <v>215</v>
      </c>
    </row>
    <row r="154" s="13" customFormat="1">
      <c r="B154" s="263"/>
      <c r="C154" s="264"/>
      <c r="D154" s="246" t="s">
        <v>422</v>
      </c>
      <c r="E154" s="265" t="s">
        <v>21</v>
      </c>
      <c r="F154" s="266" t="s">
        <v>439</v>
      </c>
      <c r="G154" s="264"/>
      <c r="H154" s="267">
        <v>1.976</v>
      </c>
      <c r="I154" s="268"/>
      <c r="J154" s="264"/>
      <c r="K154" s="264"/>
      <c r="L154" s="269"/>
      <c r="M154" s="270"/>
      <c r="N154" s="271"/>
      <c r="O154" s="271"/>
      <c r="P154" s="271"/>
      <c r="Q154" s="271"/>
      <c r="R154" s="271"/>
      <c r="S154" s="271"/>
      <c r="T154" s="272"/>
      <c r="AT154" s="273" t="s">
        <v>422</v>
      </c>
      <c r="AU154" s="273" t="s">
        <v>82</v>
      </c>
      <c r="AV154" s="13" t="s">
        <v>232</v>
      </c>
      <c r="AW154" s="13" t="s">
        <v>35</v>
      </c>
      <c r="AX154" s="13" t="s">
        <v>80</v>
      </c>
      <c r="AY154" s="273" t="s">
        <v>215</v>
      </c>
    </row>
    <row r="155" s="1" customFormat="1" ht="16.5" customHeight="1">
      <c r="B155" s="47"/>
      <c r="C155" s="234" t="s">
        <v>260</v>
      </c>
      <c r="D155" s="234" t="s">
        <v>218</v>
      </c>
      <c r="E155" s="235" t="s">
        <v>2293</v>
      </c>
      <c r="F155" s="236" t="s">
        <v>2294</v>
      </c>
      <c r="G155" s="237" t="s">
        <v>452</v>
      </c>
      <c r="H155" s="238">
        <v>150</v>
      </c>
      <c r="I155" s="239"/>
      <c r="J155" s="240">
        <f>ROUND(I155*H155,2)</f>
        <v>0</v>
      </c>
      <c r="K155" s="236" t="s">
        <v>222</v>
      </c>
      <c r="L155" s="73"/>
      <c r="M155" s="241" t="s">
        <v>21</v>
      </c>
      <c r="N155" s="242" t="s">
        <v>43</v>
      </c>
      <c r="O155" s="48"/>
      <c r="P155" s="243">
        <f>O155*H155</f>
        <v>0</v>
      </c>
      <c r="Q155" s="243">
        <v>0</v>
      </c>
      <c r="R155" s="243">
        <f>Q155*H155</f>
        <v>0</v>
      </c>
      <c r="S155" s="243">
        <v>0</v>
      </c>
      <c r="T155" s="244">
        <f>S155*H155</f>
        <v>0</v>
      </c>
      <c r="AR155" s="25" t="s">
        <v>232</v>
      </c>
      <c r="AT155" s="25" t="s">
        <v>218</v>
      </c>
      <c r="AU155" s="25" t="s">
        <v>82</v>
      </c>
      <c r="AY155" s="25" t="s">
        <v>215</v>
      </c>
      <c r="BE155" s="245">
        <f>IF(N155="základní",J155,0)</f>
        <v>0</v>
      </c>
      <c r="BF155" s="245">
        <f>IF(N155="snížená",J155,0)</f>
        <v>0</v>
      </c>
      <c r="BG155" s="245">
        <f>IF(N155="zákl. přenesená",J155,0)</f>
        <v>0</v>
      </c>
      <c r="BH155" s="245">
        <f>IF(N155="sníž. přenesená",J155,0)</f>
        <v>0</v>
      </c>
      <c r="BI155" s="245">
        <f>IF(N155="nulová",J155,0)</f>
        <v>0</v>
      </c>
      <c r="BJ155" s="25" t="s">
        <v>80</v>
      </c>
      <c r="BK155" s="245">
        <f>ROUND(I155*H155,2)</f>
        <v>0</v>
      </c>
      <c r="BL155" s="25" t="s">
        <v>232</v>
      </c>
      <c r="BM155" s="25" t="s">
        <v>2295</v>
      </c>
    </row>
    <row r="156" s="12" customFormat="1">
      <c r="B156" s="252"/>
      <c r="C156" s="253"/>
      <c r="D156" s="246" t="s">
        <v>422</v>
      </c>
      <c r="E156" s="254" t="s">
        <v>21</v>
      </c>
      <c r="F156" s="255" t="s">
        <v>2010</v>
      </c>
      <c r="G156" s="253"/>
      <c r="H156" s="256">
        <v>150</v>
      </c>
      <c r="I156" s="257"/>
      <c r="J156" s="253"/>
      <c r="K156" s="253"/>
      <c r="L156" s="258"/>
      <c r="M156" s="259"/>
      <c r="N156" s="260"/>
      <c r="O156" s="260"/>
      <c r="P156" s="260"/>
      <c r="Q156" s="260"/>
      <c r="R156" s="260"/>
      <c r="S156" s="260"/>
      <c r="T156" s="261"/>
      <c r="AT156" s="262" t="s">
        <v>422</v>
      </c>
      <c r="AU156" s="262" t="s">
        <v>82</v>
      </c>
      <c r="AV156" s="12" t="s">
        <v>82</v>
      </c>
      <c r="AW156" s="12" t="s">
        <v>35</v>
      </c>
      <c r="AX156" s="12" t="s">
        <v>72</v>
      </c>
      <c r="AY156" s="262" t="s">
        <v>215</v>
      </c>
    </row>
    <row r="157" s="13" customFormat="1">
      <c r="B157" s="263"/>
      <c r="C157" s="264"/>
      <c r="D157" s="246" t="s">
        <v>422</v>
      </c>
      <c r="E157" s="265" t="s">
        <v>21</v>
      </c>
      <c r="F157" s="266" t="s">
        <v>439</v>
      </c>
      <c r="G157" s="264"/>
      <c r="H157" s="267">
        <v>150</v>
      </c>
      <c r="I157" s="268"/>
      <c r="J157" s="264"/>
      <c r="K157" s="264"/>
      <c r="L157" s="269"/>
      <c r="M157" s="270"/>
      <c r="N157" s="271"/>
      <c r="O157" s="271"/>
      <c r="P157" s="271"/>
      <c r="Q157" s="271"/>
      <c r="R157" s="271"/>
      <c r="S157" s="271"/>
      <c r="T157" s="272"/>
      <c r="AT157" s="273" t="s">
        <v>422</v>
      </c>
      <c r="AU157" s="273" t="s">
        <v>82</v>
      </c>
      <c r="AV157" s="13" t="s">
        <v>232</v>
      </c>
      <c r="AW157" s="13" t="s">
        <v>35</v>
      </c>
      <c r="AX157" s="13" t="s">
        <v>80</v>
      </c>
      <c r="AY157" s="273" t="s">
        <v>215</v>
      </c>
    </row>
    <row r="158" s="1" customFormat="1" ht="16.5" customHeight="1">
      <c r="B158" s="47"/>
      <c r="C158" s="234" t="s">
        <v>267</v>
      </c>
      <c r="D158" s="234" t="s">
        <v>218</v>
      </c>
      <c r="E158" s="235" t="s">
        <v>2296</v>
      </c>
      <c r="F158" s="236" t="s">
        <v>2297</v>
      </c>
      <c r="G158" s="237" t="s">
        <v>452</v>
      </c>
      <c r="H158" s="238">
        <v>6.4000000000000004</v>
      </c>
      <c r="I158" s="239"/>
      <c r="J158" s="240">
        <f>ROUND(I158*H158,2)</f>
        <v>0</v>
      </c>
      <c r="K158" s="236" t="s">
        <v>222</v>
      </c>
      <c r="L158" s="73"/>
      <c r="M158" s="241" t="s">
        <v>21</v>
      </c>
      <c r="N158" s="242" t="s">
        <v>43</v>
      </c>
      <c r="O158" s="48"/>
      <c r="P158" s="243">
        <f>O158*H158</f>
        <v>0</v>
      </c>
      <c r="Q158" s="243">
        <v>0.15476999999999999</v>
      </c>
      <c r="R158" s="243">
        <f>Q158*H158</f>
        <v>0.99052799999999996</v>
      </c>
      <c r="S158" s="243">
        <v>0</v>
      </c>
      <c r="T158" s="244">
        <f>S158*H158</f>
        <v>0</v>
      </c>
      <c r="AR158" s="25" t="s">
        <v>232</v>
      </c>
      <c r="AT158" s="25" t="s">
        <v>218</v>
      </c>
      <c r="AU158" s="25" t="s">
        <v>82</v>
      </c>
      <c r="AY158" s="25" t="s">
        <v>215</v>
      </c>
      <c r="BE158" s="245">
        <f>IF(N158="základní",J158,0)</f>
        <v>0</v>
      </c>
      <c r="BF158" s="245">
        <f>IF(N158="snížená",J158,0)</f>
        <v>0</v>
      </c>
      <c r="BG158" s="245">
        <f>IF(N158="zákl. přenesená",J158,0)</f>
        <v>0</v>
      </c>
      <c r="BH158" s="245">
        <f>IF(N158="sníž. přenesená",J158,0)</f>
        <v>0</v>
      </c>
      <c r="BI158" s="245">
        <f>IF(N158="nulová",J158,0)</f>
        <v>0</v>
      </c>
      <c r="BJ158" s="25" t="s">
        <v>80</v>
      </c>
      <c r="BK158" s="245">
        <f>ROUND(I158*H158,2)</f>
        <v>0</v>
      </c>
      <c r="BL158" s="25" t="s">
        <v>232</v>
      </c>
      <c r="BM158" s="25" t="s">
        <v>2298</v>
      </c>
    </row>
    <row r="159" s="1" customFormat="1">
      <c r="B159" s="47"/>
      <c r="C159" s="75"/>
      <c r="D159" s="246" t="s">
        <v>383</v>
      </c>
      <c r="E159" s="75"/>
      <c r="F159" s="247" t="s">
        <v>2299</v>
      </c>
      <c r="G159" s="75"/>
      <c r="H159" s="75"/>
      <c r="I159" s="204"/>
      <c r="J159" s="75"/>
      <c r="K159" s="75"/>
      <c r="L159" s="73"/>
      <c r="M159" s="248"/>
      <c r="N159" s="48"/>
      <c r="O159" s="48"/>
      <c r="P159" s="48"/>
      <c r="Q159" s="48"/>
      <c r="R159" s="48"/>
      <c r="S159" s="48"/>
      <c r="T159" s="96"/>
      <c r="AT159" s="25" t="s">
        <v>383</v>
      </c>
      <c r="AU159" s="25" t="s">
        <v>82</v>
      </c>
    </row>
    <row r="160" s="12" customFormat="1">
      <c r="B160" s="252"/>
      <c r="C160" s="253"/>
      <c r="D160" s="246" t="s">
        <v>422</v>
      </c>
      <c r="E160" s="254" t="s">
        <v>21</v>
      </c>
      <c r="F160" s="255" t="s">
        <v>2300</v>
      </c>
      <c r="G160" s="253"/>
      <c r="H160" s="256">
        <v>6.4000000000000004</v>
      </c>
      <c r="I160" s="257"/>
      <c r="J160" s="253"/>
      <c r="K160" s="253"/>
      <c r="L160" s="258"/>
      <c r="M160" s="259"/>
      <c r="N160" s="260"/>
      <c r="O160" s="260"/>
      <c r="P160" s="260"/>
      <c r="Q160" s="260"/>
      <c r="R160" s="260"/>
      <c r="S160" s="260"/>
      <c r="T160" s="261"/>
      <c r="AT160" s="262" t="s">
        <v>422</v>
      </c>
      <c r="AU160" s="262" t="s">
        <v>82</v>
      </c>
      <c r="AV160" s="12" t="s">
        <v>82</v>
      </c>
      <c r="AW160" s="12" t="s">
        <v>35</v>
      </c>
      <c r="AX160" s="12" t="s">
        <v>72</v>
      </c>
      <c r="AY160" s="262" t="s">
        <v>215</v>
      </c>
    </row>
    <row r="161" s="13" customFormat="1">
      <c r="B161" s="263"/>
      <c r="C161" s="264"/>
      <c r="D161" s="246" t="s">
        <v>422</v>
      </c>
      <c r="E161" s="265" t="s">
        <v>21</v>
      </c>
      <c r="F161" s="266" t="s">
        <v>439</v>
      </c>
      <c r="G161" s="264"/>
      <c r="H161" s="267">
        <v>6.4000000000000004</v>
      </c>
      <c r="I161" s="268"/>
      <c r="J161" s="264"/>
      <c r="K161" s="264"/>
      <c r="L161" s="269"/>
      <c r="M161" s="270"/>
      <c r="N161" s="271"/>
      <c r="O161" s="271"/>
      <c r="P161" s="271"/>
      <c r="Q161" s="271"/>
      <c r="R161" s="271"/>
      <c r="S161" s="271"/>
      <c r="T161" s="272"/>
      <c r="AT161" s="273" t="s">
        <v>422</v>
      </c>
      <c r="AU161" s="273" t="s">
        <v>82</v>
      </c>
      <c r="AV161" s="13" t="s">
        <v>232</v>
      </c>
      <c r="AW161" s="13" t="s">
        <v>35</v>
      </c>
      <c r="AX161" s="13" t="s">
        <v>80</v>
      </c>
      <c r="AY161" s="273" t="s">
        <v>215</v>
      </c>
    </row>
    <row r="162" s="1" customFormat="1" ht="16.5" customHeight="1">
      <c r="B162" s="47"/>
      <c r="C162" s="234" t="s">
        <v>272</v>
      </c>
      <c r="D162" s="234" t="s">
        <v>218</v>
      </c>
      <c r="E162" s="235" t="s">
        <v>2301</v>
      </c>
      <c r="F162" s="236" t="s">
        <v>2302</v>
      </c>
      <c r="G162" s="237" t="s">
        <v>452</v>
      </c>
      <c r="H162" s="238">
        <v>6.4000000000000004</v>
      </c>
      <c r="I162" s="239"/>
      <c r="J162" s="240">
        <f>ROUND(I162*H162,2)</f>
        <v>0</v>
      </c>
      <c r="K162" s="236" t="s">
        <v>222</v>
      </c>
      <c r="L162" s="73"/>
      <c r="M162" s="241" t="s">
        <v>21</v>
      </c>
      <c r="N162" s="242" t="s">
        <v>43</v>
      </c>
      <c r="O162" s="48"/>
      <c r="P162" s="243">
        <f>O162*H162</f>
        <v>0</v>
      </c>
      <c r="Q162" s="243">
        <v>0</v>
      </c>
      <c r="R162" s="243">
        <f>Q162*H162</f>
        <v>0</v>
      </c>
      <c r="S162" s="243">
        <v>0</v>
      </c>
      <c r="T162" s="244">
        <f>S162*H162</f>
        <v>0</v>
      </c>
      <c r="AR162" s="25" t="s">
        <v>232</v>
      </c>
      <c r="AT162" s="25" t="s">
        <v>218</v>
      </c>
      <c r="AU162" s="25" t="s">
        <v>82</v>
      </c>
      <c r="AY162" s="25" t="s">
        <v>215</v>
      </c>
      <c r="BE162" s="245">
        <f>IF(N162="základní",J162,0)</f>
        <v>0</v>
      </c>
      <c r="BF162" s="245">
        <f>IF(N162="snížená",J162,0)</f>
        <v>0</v>
      </c>
      <c r="BG162" s="245">
        <f>IF(N162="zákl. přenesená",J162,0)</f>
        <v>0</v>
      </c>
      <c r="BH162" s="245">
        <f>IF(N162="sníž. přenesená",J162,0)</f>
        <v>0</v>
      </c>
      <c r="BI162" s="245">
        <f>IF(N162="nulová",J162,0)</f>
        <v>0</v>
      </c>
      <c r="BJ162" s="25" t="s">
        <v>80</v>
      </c>
      <c r="BK162" s="245">
        <f>ROUND(I162*H162,2)</f>
        <v>0</v>
      </c>
      <c r="BL162" s="25" t="s">
        <v>232</v>
      </c>
      <c r="BM162" s="25" t="s">
        <v>2303</v>
      </c>
    </row>
    <row r="163" s="12" customFormat="1">
      <c r="B163" s="252"/>
      <c r="C163" s="253"/>
      <c r="D163" s="246" t="s">
        <v>422</v>
      </c>
      <c r="E163" s="254" t="s">
        <v>21</v>
      </c>
      <c r="F163" s="255" t="s">
        <v>2300</v>
      </c>
      <c r="G163" s="253"/>
      <c r="H163" s="256">
        <v>6.4000000000000004</v>
      </c>
      <c r="I163" s="257"/>
      <c r="J163" s="253"/>
      <c r="K163" s="253"/>
      <c r="L163" s="258"/>
      <c r="M163" s="259"/>
      <c r="N163" s="260"/>
      <c r="O163" s="260"/>
      <c r="P163" s="260"/>
      <c r="Q163" s="260"/>
      <c r="R163" s="260"/>
      <c r="S163" s="260"/>
      <c r="T163" s="261"/>
      <c r="AT163" s="262" t="s">
        <v>422</v>
      </c>
      <c r="AU163" s="262" t="s">
        <v>82</v>
      </c>
      <c r="AV163" s="12" t="s">
        <v>82</v>
      </c>
      <c r="AW163" s="12" t="s">
        <v>35</v>
      </c>
      <c r="AX163" s="12" t="s">
        <v>72</v>
      </c>
      <c r="AY163" s="262" t="s">
        <v>215</v>
      </c>
    </row>
    <row r="164" s="13" customFormat="1">
      <c r="B164" s="263"/>
      <c r="C164" s="264"/>
      <c r="D164" s="246" t="s">
        <v>422</v>
      </c>
      <c r="E164" s="265" t="s">
        <v>21</v>
      </c>
      <c r="F164" s="266" t="s">
        <v>439</v>
      </c>
      <c r="G164" s="264"/>
      <c r="H164" s="267">
        <v>6.4000000000000004</v>
      </c>
      <c r="I164" s="268"/>
      <c r="J164" s="264"/>
      <c r="K164" s="264"/>
      <c r="L164" s="269"/>
      <c r="M164" s="270"/>
      <c r="N164" s="271"/>
      <c r="O164" s="271"/>
      <c r="P164" s="271"/>
      <c r="Q164" s="271"/>
      <c r="R164" s="271"/>
      <c r="S164" s="271"/>
      <c r="T164" s="272"/>
      <c r="AT164" s="273" t="s">
        <v>422</v>
      </c>
      <c r="AU164" s="273" t="s">
        <v>82</v>
      </c>
      <c r="AV164" s="13" t="s">
        <v>232</v>
      </c>
      <c r="AW164" s="13" t="s">
        <v>35</v>
      </c>
      <c r="AX164" s="13" t="s">
        <v>80</v>
      </c>
      <c r="AY164" s="273" t="s">
        <v>215</v>
      </c>
    </row>
    <row r="165" s="1" customFormat="1" ht="25.5" customHeight="1">
      <c r="B165" s="47"/>
      <c r="C165" s="234" t="s">
        <v>277</v>
      </c>
      <c r="D165" s="234" t="s">
        <v>218</v>
      </c>
      <c r="E165" s="235" t="s">
        <v>2304</v>
      </c>
      <c r="F165" s="236" t="s">
        <v>2305</v>
      </c>
      <c r="G165" s="237" t="s">
        <v>376</v>
      </c>
      <c r="H165" s="238">
        <v>37.369999999999997</v>
      </c>
      <c r="I165" s="239"/>
      <c r="J165" s="240">
        <f>ROUND(I165*H165,2)</f>
        <v>0</v>
      </c>
      <c r="K165" s="236" t="s">
        <v>222</v>
      </c>
      <c r="L165" s="73"/>
      <c r="M165" s="241" t="s">
        <v>21</v>
      </c>
      <c r="N165" s="242" t="s">
        <v>43</v>
      </c>
      <c r="O165" s="48"/>
      <c r="P165" s="243">
        <f>O165*H165</f>
        <v>0</v>
      </c>
      <c r="Q165" s="243">
        <v>0.0264</v>
      </c>
      <c r="R165" s="243">
        <f>Q165*H165</f>
        <v>0.98656799999999989</v>
      </c>
      <c r="S165" s="243">
        <v>0</v>
      </c>
      <c r="T165" s="244">
        <f>S165*H165</f>
        <v>0</v>
      </c>
      <c r="AR165" s="25" t="s">
        <v>232</v>
      </c>
      <c r="AT165" s="25" t="s">
        <v>218</v>
      </c>
      <c r="AU165" s="25" t="s">
        <v>82</v>
      </c>
      <c r="AY165" s="25" t="s">
        <v>215</v>
      </c>
      <c r="BE165" s="245">
        <f>IF(N165="základní",J165,0)</f>
        <v>0</v>
      </c>
      <c r="BF165" s="245">
        <f>IF(N165="snížená",J165,0)</f>
        <v>0</v>
      </c>
      <c r="BG165" s="245">
        <f>IF(N165="zákl. přenesená",J165,0)</f>
        <v>0</v>
      </c>
      <c r="BH165" s="245">
        <f>IF(N165="sníž. přenesená",J165,0)</f>
        <v>0</v>
      </c>
      <c r="BI165" s="245">
        <f>IF(N165="nulová",J165,0)</f>
        <v>0</v>
      </c>
      <c r="BJ165" s="25" t="s">
        <v>80</v>
      </c>
      <c r="BK165" s="245">
        <f>ROUND(I165*H165,2)</f>
        <v>0</v>
      </c>
      <c r="BL165" s="25" t="s">
        <v>232</v>
      </c>
      <c r="BM165" s="25" t="s">
        <v>2306</v>
      </c>
    </row>
    <row r="166" s="1" customFormat="1">
      <c r="B166" s="47"/>
      <c r="C166" s="75"/>
      <c r="D166" s="246" t="s">
        <v>383</v>
      </c>
      <c r="E166" s="75"/>
      <c r="F166" s="247" t="s">
        <v>2307</v>
      </c>
      <c r="G166" s="75"/>
      <c r="H166" s="75"/>
      <c r="I166" s="204"/>
      <c r="J166" s="75"/>
      <c r="K166" s="75"/>
      <c r="L166" s="73"/>
      <c r="M166" s="248"/>
      <c r="N166" s="48"/>
      <c r="O166" s="48"/>
      <c r="P166" s="48"/>
      <c r="Q166" s="48"/>
      <c r="R166" s="48"/>
      <c r="S166" s="48"/>
      <c r="T166" s="96"/>
      <c r="AT166" s="25" t="s">
        <v>383</v>
      </c>
      <c r="AU166" s="25" t="s">
        <v>82</v>
      </c>
    </row>
    <row r="167" s="14" customFormat="1">
      <c r="B167" s="288"/>
      <c r="C167" s="289"/>
      <c r="D167" s="246" t="s">
        <v>422</v>
      </c>
      <c r="E167" s="290" t="s">
        <v>21</v>
      </c>
      <c r="F167" s="291" t="s">
        <v>2308</v>
      </c>
      <c r="G167" s="289"/>
      <c r="H167" s="290" t="s">
        <v>21</v>
      </c>
      <c r="I167" s="292"/>
      <c r="J167" s="289"/>
      <c r="K167" s="289"/>
      <c r="L167" s="293"/>
      <c r="M167" s="294"/>
      <c r="N167" s="295"/>
      <c r="O167" s="295"/>
      <c r="P167" s="295"/>
      <c r="Q167" s="295"/>
      <c r="R167" s="295"/>
      <c r="S167" s="295"/>
      <c r="T167" s="296"/>
      <c r="AT167" s="297" t="s">
        <v>422</v>
      </c>
      <c r="AU167" s="297" t="s">
        <v>82</v>
      </c>
      <c r="AV167" s="14" t="s">
        <v>80</v>
      </c>
      <c r="AW167" s="14" t="s">
        <v>35</v>
      </c>
      <c r="AX167" s="14" t="s">
        <v>72</v>
      </c>
      <c r="AY167" s="297" t="s">
        <v>215</v>
      </c>
    </row>
    <row r="168" s="12" customFormat="1">
      <c r="B168" s="252"/>
      <c r="C168" s="253"/>
      <c r="D168" s="246" t="s">
        <v>422</v>
      </c>
      <c r="E168" s="254" t="s">
        <v>21</v>
      </c>
      <c r="F168" s="255" t="s">
        <v>2309</v>
      </c>
      <c r="G168" s="253"/>
      <c r="H168" s="256">
        <v>37.369999999999997</v>
      </c>
      <c r="I168" s="257"/>
      <c r="J168" s="253"/>
      <c r="K168" s="253"/>
      <c r="L168" s="258"/>
      <c r="M168" s="259"/>
      <c r="N168" s="260"/>
      <c r="O168" s="260"/>
      <c r="P168" s="260"/>
      <c r="Q168" s="260"/>
      <c r="R168" s="260"/>
      <c r="S168" s="260"/>
      <c r="T168" s="261"/>
      <c r="AT168" s="262" t="s">
        <v>422</v>
      </c>
      <c r="AU168" s="262" t="s">
        <v>82</v>
      </c>
      <c r="AV168" s="12" t="s">
        <v>82</v>
      </c>
      <c r="AW168" s="12" t="s">
        <v>35</v>
      </c>
      <c r="AX168" s="12" t="s">
        <v>72</v>
      </c>
      <c r="AY168" s="262" t="s">
        <v>215</v>
      </c>
    </row>
    <row r="169" s="13" customFormat="1">
      <c r="B169" s="263"/>
      <c r="C169" s="264"/>
      <c r="D169" s="246" t="s">
        <v>422</v>
      </c>
      <c r="E169" s="265" t="s">
        <v>21</v>
      </c>
      <c r="F169" s="266" t="s">
        <v>439</v>
      </c>
      <c r="G169" s="264"/>
      <c r="H169" s="267">
        <v>37.369999999999997</v>
      </c>
      <c r="I169" s="268"/>
      <c r="J169" s="264"/>
      <c r="K169" s="264"/>
      <c r="L169" s="269"/>
      <c r="M169" s="270"/>
      <c r="N169" s="271"/>
      <c r="O169" s="271"/>
      <c r="P169" s="271"/>
      <c r="Q169" s="271"/>
      <c r="R169" s="271"/>
      <c r="S169" s="271"/>
      <c r="T169" s="272"/>
      <c r="AT169" s="273" t="s">
        <v>422</v>
      </c>
      <c r="AU169" s="273" t="s">
        <v>82</v>
      </c>
      <c r="AV169" s="13" t="s">
        <v>232</v>
      </c>
      <c r="AW169" s="13" t="s">
        <v>35</v>
      </c>
      <c r="AX169" s="13" t="s">
        <v>80</v>
      </c>
      <c r="AY169" s="273" t="s">
        <v>215</v>
      </c>
    </row>
    <row r="170" s="1" customFormat="1" ht="16.5" customHeight="1">
      <c r="B170" s="47"/>
      <c r="C170" s="234" t="s">
        <v>1699</v>
      </c>
      <c r="D170" s="234" t="s">
        <v>218</v>
      </c>
      <c r="E170" s="235" t="s">
        <v>516</v>
      </c>
      <c r="F170" s="236" t="s">
        <v>517</v>
      </c>
      <c r="G170" s="237" t="s">
        <v>381</v>
      </c>
      <c r="H170" s="238">
        <v>6563.1660000000002</v>
      </c>
      <c r="I170" s="239"/>
      <c r="J170" s="240">
        <f>ROUND(I170*H170,2)</f>
        <v>0</v>
      </c>
      <c r="K170" s="236" t="s">
        <v>222</v>
      </c>
      <c r="L170" s="73"/>
      <c r="M170" s="241" t="s">
        <v>21</v>
      </c>
      <c r="N170" s="242" t="s">
        <v>43</v>
      </c>
      <c r="O170" s="48"/>
      <c r="P170" s="243">
        <f>O170*H170</f>
        <v>0</v>
      </c>
      <c r="Q170" s="243">
        <v>0</v>
      </c>
      <c r="R170" s="243">
        <f>Q170*H170</f>
        <v>0</v>
      </c>
      <c r="S170" s="243">
        <v>0</v>
      </c>
      <c r="T170" s="244">
        <f>S170*H170</f>
        <v>0</v>
      </c>
      <c r="AR170" s="25" t="s">
        <v>232</v>
      </c>
      <c r="AT170" s="25" t="s">
        <v>218</v>
      </c>
      <c r="AU170" s="25" t="s">
        <v>82</v>
      </c>
      <c r="AY170" s="25" t="s">
        <v>215</v>
      </c>
      <c r="BE170" s="245">
        <f>IF(N170="základní",J170,0)</f>
        <v>0</v>
      </c>
      <c r="BF170" s="245">
        <f>IF(N170="snížená",J170,0)</f>
        <v>0</v>
      </c>
      <c r="BG170" s="245">
        <f>IF(N170="zákl. přenesená",J170,0)</f>
        <v>0</v>
      </c>
      <c r="BH170" s="245">
        <f>IF(N170="sníž. přenesená",J170,0)</f>
        <v>0</v>
      </c>
      <c r="BI170" s="245">
        <f>IF(N170="nulová",J170,0)</f>
        <v>0</v>
      </c>
      <c r="BJ170" s="25" t="s">
        <v>80</v>
      </c>
      <c r="BK170" s="245">
        <f>ROUND(I170*H170,2)</f>
        <v>0</v>
      </c>
      <c r="BL170" s="25" t="s">
        <v>232</v>
      </c>
      <c r="BM170" s="25" t="s">
        <v>2310</v>
      </c>
    </row>
    <row r="171" s="14" customFormat="1">
      <c r="B171" s="288"/>
      <c r="C171" s="289"/>
      <c r="D171" s="246" t="s">
        <v>422</v>
      </c>
      <c r="E171" s="290" t="s">
        <v>21</v>
      </c>
      <c r="F171" s="291" t="s">
        <v>2311</v>
      </c>
      <c r="G171" s="289"/>
      <c r="H171" s="290" t="s">
        <v>21</v>
      </c>
      <c r="I171" s="292"/>
      <c r="J171" s="289"/>
      <c r="K171" s="289"/>
      <c r="L171" s="293"/>
      <c r="M171" s="294"/>
      <c r="N171" s="295"/>
      <c r="O171" s="295"/>
      <c r="P171" s="295"/>
      <c r="Q171" s="295"/>
      <c r="R171" s="295"/>
      <c r="S171" s="295"/>
      <c r="T171" s="296"/>
      <c r="AT171" s="297" t="s">
        <v>422</v>
      </c>
      <c r="AU171" s="297" t="s">
        <v>82</v>
      </c>
      <c r="AV171" s="14" t="s">
        <v>80</v>
      </c>
      <c r="AW171" s="14" t="s">
        <v>35</v>
      </c>
      <c r="AX171" s="14" t="s">
        <v>72</v>
      </c>
      <c r="AY171" s="297" t="s">
        <v>215</v>
      </c>
    </row>
    <row r="172" s="14" customFormat="1">
      <c r="B172" s="288"/>
      <c r="C172" s="289"/>
      <c r="D172" s="246" t="s">
        <v>422</v>
      </c>
      <c r="E172" s="290" t="s">
        <v>21</v>
      </c>
      <c r="F172" s="291" t="s">
        <v>779</v>
      </c>
      <c r="G172" s="289"/>
      <c r="H172" s="290" t="s">
        <v>21</v>
      </c>
      <c r="I172" s="292"/>
      <c r="J172" s="289"/>
      <c r="K172" s="289"/>
      <c r="L172" s="293"/>
      <c r="M172" s="294"/>
      <c r="N172" s="295"/>
      <c r="O172" s="295"/>
      <c r="P172" s="295"/>
      <c r="Q172" s="295"/>
      <c r="R172" s="295"/>
      <c r="S172" s="295"/>
      <c r="T172" s="296"/>
      <c r="AT172" s="297" t="s">
        <v>422</v>
      </c>
      <c r="AU172" s="297" t="s">
        <v>82</v>
      </c>
      <c r="AV172" s="14" t="s">
        <v>80</v>
      </c>
      <c r="AW172" s="14" t="s">
        <v>35</v>
      </c>
      <c r="AX172" s="14" t="s">
        <v>72</v>
      </c>
      <c r="AY172" s="297" t="s">
        <v>215</v>
      </c>
    </row>
    <row r="173" s="12" customFormat="1">
      <c r="B173" s="252"/>
      <c r="C173" s="253"/>
      <c r="D173" s="246" t="s">
        <v>422</v>
      </c>
      <c r="E173" s="254" t="s">
        <v>21</v>
      </c>
      <c r="F173" s="255" t="s">
        <v>2312</v>
      </c>
      <c r="G173" s="253"/>
      <c r="H173" s="256">
        <v>3153.5459999999998</v>
      </c>
      <c r="I173" s="257"/>
      <c r="J173" s="253"/>
      <c r="K173" s="253"/>
      <c r="L173" s="258"/>
      <c r="M173" s="259"/>
      <c r="N173" s="260"/>
      <c r="O173" s="260"/>
      <c r="P173" s="260"/>
      <c r="Q173" s="260"/>
      <c r="R173" s="260"/>
      <c r="S173" s="260"/>
      <c r="T173" s="261"/>
      <c r="AT173" s="262" t="s">
        <v>422</v>
      </c>
      <c r="AU173" s="262" t="s">
        <v>82</v>
      </c>
      <c r="AV173" s="12" t="s">
        <v>82</v>
      </c>
      <c r="AW173" s="12" t="s">
        <v>35</v>
      </c>
      <c r="AX173" s="12" t="s">
        <v>72</v>
      </c>
      <c r="AY173" s="262" t="s">
        <v>215</v>
      </c>
    </row>
    <row r="174" s="14" customFormat="1">
      <c r="B174" s="288"/>
      <c r="C174" s="289"/>
      <c r="D174" s="246" t="s">
        <v>422</v>
      </c>
      <c r="E174" s="290" t="s">
        <v>21</v>
      </c>
      <c r="F174" s="291" t="s">
        <v>780</v>
      </c>
      <c r="G174" s="289"/>
      <c r="H174" s="290" t="s">
        <v>21</v>
      </c>
      <c r="I174" s="292"/>
      <c r="J174" s="289"/>
      <c r="K174" s="289"/>
      <c r="L174" s="293"/>
      <c r="M174" s="294"/>
      <c r="N174" s="295"/>
      <c r="O174" s="295"/>
      <c r="P174" s="295"/>
      <c r="Q174" s="295"/>
      <c r="R174" s="295"/>
      <c r="S174" s="295"/>
      <c r="T174" s="296"/>
      <c r="AT174" s="297" t="s">
        <v>422</v>
      </c>
      <c r="AU174" s="297" t="s">
        <v>82</v>
      </c>
      <c r="AV174" s="14" t="s">
        <v>80</v>
      </c>
      <c r="AW174" s="14" t="s">
        <v>35</v>
      </c>
      <c r="AX174" s="14" t="s">
        <v>72</v>
      </c>
      <c r="AY174" s="297" t="s">
        <v>215</v>
      </c>
    </row>
    <row r="175" s="12" customFormat="1">
      <c r="B175" s="252"/>
      <c r="C175" s="253"/>
      <c r="D175" s="246" t="s">
        <v>422</v>
      </c>
      <c r="E175" s="254" t="s">
        <v>21</v>
      </c>
      <c r="F175" s="255" t="s">
        <v>2313</v>
      </c>
      <c r="G175" s="253"/>
      <c r="H175" s="256">
        <v>3403.8499999999999</v>
      </c>
      <c r="I175" s="257"/>
      <c r="J175" s="253"/>
      <c r="K175" s="253"/>
      <c r="L175" s="258"/>
      <c r="M175" s="259"/>
      <c r="N175" s="260"/>
      <c r="O175" s="260"/>
      <c r="P175" s="260"/>
      <c r="Q175" s="260"/>
      <c r="R175" s="260"/>
      <c r="S175" s="260"/>
      <c r="T175" s="261"/>
      <c r="AT175" s="262" t="s">
        <v>422</v>
      </c>
      <c r="AU175" s="262" t="s">
        <v>82</v>
      </c>
      <c r="AV175" s="12" t="s">
        <v>82</v>
      </c>
      <c r="AW175" s="12" t="s">
        <v>35</v>
      </c>
      <c r="AX175" s="12" t="s">
        <v>72</v>
      </c>
      <c r="AY175" s="262" t="s">
        <v>215</v>
      </c>
    </row>
    <row r="176" s="14" customFormat="1">
      <c r="B176" s="288"/>
      <c r="C176" s="289"/>
      <c r="D176" s="246" t="s">
        <v>422</v>
      </c>
      <c r="E176" s="290" t="s">
        <v>21</v>
      </c>
      <c r="F176" s="291" t="s">
        <v>2314</v>
      </c>
      <c r="G176" s="289"/>
      <c r="H176" s="290" t="s">
        <v>21</v>
      </c>
      <c r="I176" s="292"/>
      <c r="J176" s="289"/>
      <c r="K176" s="289"/>
      <c r="L176" s="293"/>
      <c r="M176" s="294"/>
      <c r="N176" s="295"/>
      <c r="O176" s="295"/>
      <c r="P176" s="295"/>
      <c r="Q176" s="295"/>
      <c r="R176" s="295"/>
      <c r="S176" s="295"/>
      <c r="T176" s="296"/>
      <c r="AT176" s="297" t="s">
        <v>422</v>
      </c>
      <c r="AU176" s="297" t="s">
        <v>82</v>
      </c>
      <c r="AV176" s="14" t="s">
        <v>80</v>
      </c>
      <c r="AW176" s="14" t="s">
        <v>35</v>
      </c>
      <c r="AX176" s="14" t="s">
        <v>72</v>
      </c>
      <c r="AY176" s="297" t="s">
        <v>215</v>
      </c>
    </row>
    <row r="177" s="12" customFormat="1">
      <c r="B177" s="252"/>
      <c r="C177" s="253"/>
      <c r="D177" s="246" t="s">
        <v>422</v>
      </c>
      <c r="E177" s="254" t="s">
        <v>21</v>
      </c>
      <c r="F177" s="255" t="s">
        <v>2315</v>
      </c>
      <c r="G177" s="253"/>
      <c r="H177" s="256">
        <v>5.7699999999999996</v>
      </c>
      <c r="I177" s="257"/>
      <c r="J177" s="253"/>
      <c r="K177" s="253"/>
      <c r="L177" s="258"/>
      <c r="M177" s="259"/>
      <c r="N177" s="260"/>
      <c r="O177" s="260"/>
      <c r="P177" s="260"/>
      <c r="Q177" s="260"/>
      <c r="R177" s="260"/>
      <c r="S177" s="260"/>
      <c r="T177" s="261"/>
      <c r="AT177" s="262" t="s">
        <v>422</v>
      </c>
      <c r="AU177" s="262" t="s">
        <v>82</v>
      </c>
      <c r="AV177" s="12" t="s">
        <v>82</v>
      </c>
      <c r="AW177" s="12" t="s">
        <v>35</v>
      </c>
      <c r="AX177" s="12" t="s">
        <v>72</v>
      </c>
      <c r="AY177" s="262" t="s">
        <v>215</v>
      </c>
    </row>
    <row r="178" s="13" customFormat="1">
      <c r="B178" s="263"/>
      <c r="C178" s="264"/>
      <c r="D178" s="246" t="s">
        <v>422</v>
      </c>
      <c r="E178" s="265" t="s">
        <v>21</v>
      </c>
      <c r="F178" s="266" t="s">
        <v>439</v>
      </c>
      <c r="G178" s="264"/>
      <c r="H178" s="267">
        <v>6563.1660000000002</v>
      </c>
      <c r="I178" s="268"/>
      <c r="J178" s="264"/>
      <c r="K178" s="264"/>
      <c r="L178" s="269"/>
      <c r="M178" s="270"/>
      <c r="N178" s="271"/>
      <c r="O178" s="271"/>
      <c r="P178" s="271"/>
      <c r="Q178" s="271"/>
      <c r="R178" s="271"/>
      <c r="S178" s="271"/>
      <c r="T178" s="272"/>
      <c r="AT178" s="273" t="s">
        <v>422</v>
      </c>
      <c r="AU178" s="273" t="s">
        <v>82</v>
      </c>
      <c r="AV178" s="13" t="s">
        <v>232</v>
      </c>
      <c r="AW178" s="13" t="s">
        <v>35</v>
      </c>
      <c r="AX178" s="13" t="s">
        <v>80</v>
      </c>
      <c r="AY178" s="273" t="s">
        <v>215</v>
      </c>
    </row>
    <row r="179" s="1" customFormat="1" ht="16.5" customHeight="1">
      <c r="B179" s="47"/>
      <c r="C179" s="234" t="s">
        <v>295</v>
      </c>
      <c r="D179" s="234" t="s">
        <v>218</v>
      </c>
      <c r="E179" s="235" t="s">
        <v>782</v>
      </c>
      <c r="F179" s="236" t="s">
        <v>783</v>
      </c>
      <c r="G179" s="237" t="s">
        <v>381</v>
      </c>
      <c r="H179" s="238">
        <v>2899.6799999999998</v>
      </c>
      <c r="I179" s="239"/>
      <c r="J179" s="240">
        <f>ROUND(I179*H179,2)</f>
        <v>0</v>
      </c>
      <c r="K179" s="236" t="s">
        <v>222</v>
      </c>
      <c r="L179" s="73"/>
      <c r="M179" s="241" t="s">
        <v>21</v>
      </c>
      <c r="N179" s="242" t="s">
        <v>43</v>
      </c>
      <c r="O179" s="48"/>
      <c r="P179" s="243">
        <f>O179*H179</f>
        <v>0</v>
      </c>
      <c r="Q179" s="243">
        <v>0</v>
      </c>
      <c r="R179" s="243">
        <f>Q179*H179</f>
        <v>0</v>
      </c>
      <c r="S179" s="243">
        <v>0</v>
      </c>
      <c r="T179" s="244">
        <f>S179*H179</f>
        <v>0</v>
      </c>
      <c r="AR179" s="25" t="s">
        <v>232</v>
      </c>
      <c r="AT179" s="25" t="s">
        <v>218</v>
      </c>
      <c r="AU179" s="25" t="s">
        <v>82</v>
      </c>
      <c r="AY179" s="25" t="s">
        <v>215</v>
      </c>
      <c r="BE179" s="245">
        <f>IF(N179="základní",J179,0)</f>
        <v>0</v>
      </c>
      <c r="BF179" s="245">
        <f>IF(N179="snížená",J179,0)</f>
        <v>0</v>
      </c>
      <c r="BG179" s="245">
        <f>IF(N179="zákl. přenesená",J179,0)</f>
        <v>0</v>
      </c>
      <c r="BH179" s="245">
        <f>IF(N179="sníž. přenesená",J179,0)</f>
        <v>0</v>
      </c>
      <c r="BI179" s="245">
        <f>IF(N179="nulová",J179,0)</f>
        <v>0</v>
      </c>
      <c r="BJ179" s="25" t="s">
        <v>80</v>
      </c>
      <c r="BK179" s="245">
        <f>ROUND(I179*H179,2)</f>
        <v>0</v>
      </c>
      <c r="BL179" s="25" t="s">
        <v>232</v>
      </c>
      <c r="BM179" s="25" t="s">
        <v>2316</v>
      </c>
    </row>
    <row r="180" s="1" customFormat="1">
      <c r="B180" s="47"/>
      <c r="C180" s="75"/>
      <c r="D180" s="246" t="s">
        <v>383</v>
      </c>
      <c r="E180" s="75"/>
      <c r="F180" s="247" t="s">
        <v>785</v>
      </c>
      <c r="G180" s="75"/>
      <c r="H180" s="75"/>
      <c r="I180" s="204"/>
      <c r="J180" s="75"/>
      <c r="K180" s="75"/>
      <c r="L180" s="73"/>
      <c r="M180" s="248"/>
      <c r="N180" s="48"/>
      <c r="O180" s="48"/>
      <c r="P180" s="48"/>
      <c r="Q180" s="48"/>
      <c r="R180" s="48"/>
      <c r="S180" s="48"/>
      <c r="T180" s="96"/>
      <c r="AT180" s="25" t="s">
        <v>383</v>
      </c>
      <c r="AU180" s="25" t="s">
        <v>82</v>
      </c>
    </row>
    <row r="181" s="14" customFormat="1">
      <c r="B181" s="288"/>
      <c r="C181" s="289"/>
      <c r="D181" s="246" t="s">
        <v>422</v>
      </c>
      <c r="E181" s="290" t="s">
        <v>21</v>
      </c>
      <c r="F181" s="291" t="s">
        <v>2317</v>
      </c>
      <c r="G181" s="289"/>
      <c r="H181" s="290" t="s">
        <v>21</v>
      </c>
      <c r="I181" s="292"/>
      <c r="J181" s="289"/>
      <c r="K181" s="289"/>
      <c r="L181" s="293"/>
      <c r="M181" s="294"/>
      <c r="N181" s="295"/>
      <c r="O181" s="295"/>
      <c r="P181" s="295"/>
      <c r="Q181" s="295"/>
      <c r="R181" s="295"/>
      <c r="S181" s="295"/>
      <c r="T181" s="296"/>
      <c r="AT181" s="297" t="s">
        <v>422</v>
      </c>
      <c r="AU181" s="297" t="s">
        <v>82</v>
      </c>
      <c r="AV181" s="14" t="s">
        <v>80</v>
      </c>
      <c r="AW181" s="14" t="s">
        <v>35</v>
      </c>
      <c r="AX181" s="14" t="s">
        <v>72</v>
      </c>
      <c r="AY181" s="297" t="s">
        <v>215</v>
      </c>
    </row>
    <row r="182" s="12" customFormat="1">
      <c r="B182" s="252"/>
      <c r="C182" s="253"/>
      <c r="D182" s="246" t="s">
        <v>422</v>
      </c>
      <c r="E182" s="254" t="s">
        <v>21</v>
      </c>
      <c r="F182" s="255" t="s">
        <v>2318</v>
      </c>
      <c r="G182" s="253"/>
      <c r="H182" s="256">
        <v>2899.6799999999998</v>
      </c>
      <c r="I182" s="257"/>
      <c r="J182" s="253"/>
      <c r="K182" s="253"/>
      <c r="L182" s="258"/>
      <c r="M182" s="259"/>
      <c r="N182" s="260"/>
      <c r="O182" s="260"/>
      <c r="P182" s="260"/>
      <c r="Q182" s="260"/>
      <c r="R182" s="260"/>
      <c r="S182" s="260"/>
      <c r="T182" s="261"/>
      <c r="AT182" s="262" t="s">
        <v>422</v>
      </c>
      <c r="AU182" s="262" t="s">
        <v>82</v>
      </c>
      <c r="AV182" s="12" t="s">
        <v>82</v>
      </c>
      <c r="AW182" s="12" t="s">
        <v>35</v>
      </c>
      <c r="AX182" s="12" t="s">
        <v>72</v>
      </c>
      <c r="AY182" s="262" t="s">
        <v>215</v>
      </c>
    </row>
    <row r="183" s="13" customFormat="1">
      <c r="B183" s="263"/>
      <c r="C183" s="264"/>
      <c r="D183" s="246" t="s">
        <v>422</v>
      </c>
      <c r="E183" s="265" t="s">
        <v>2214</v>
      </c>
      <c r="F183" s="266" t="s">
        <v>439</v>
      </c>
      <c r="G183" s="264"/>
      <c r="H183" s="267">
        <v>2899.6799999999998</v>
      </c>
      <c r="I183" s="268"/>
      <c r="J183" s="264"/>
      <c r="K183" s="264"/>
      <c r="L183" s="269"/>
      <c r="M183" s="270"/>
      <c r="N183" s="271"/>
      <c r="O183" s="271"/>
      <c r="P183" s="271"/>
      <c r="Q183" s="271"/>
      <c r="R183" s="271"/>
      <c r="S183" s="271"/>
      <c r="T183" s="272"/>
      <c r="AT183" s="273" t="s">
        <v>422</v>
      </c>
      <c r="AU183" s="273" t="s">
        <v>82</v>
      </c>
      <c r="AV183" s="13" t="s">
        <v>232</v>
      </c>
      <c r="AW183" s="13" t="s">
        <v>35</v>
      </c>
      <c r="AX183" s="13" t="s">
        <v>80</v>
      </c>
      <c r="AY183" s="273" t="s">
        <v>215</v>
      </c>
    </row>
    <row r="184" s="1" customFormat="1" ht="16.5" customHeight="1">
      <c r="B184" s="47"/>
      <c r="C184" s="274" t="s">
        <v>300</v>
      </c>
      <c r="D184" s="274" t="s">
        <v>470</v>
      </c>
      <c r="E184" s="275" t="s">
        <v>2319</v>
      </c>
      <c r="F184" s="276" t="s">
        <v>2320</v>
      </c>
      <c r="G184" s="277" t="s">
        <v>381</v>
      </c>
      <c r="H184" s="278">
        <v>1449.8399999999999</v>
      </c>
      <c r="I184" s="279"/>
      <c r="J184" s="280">
        <f>ROUND(I184*H184,2)</f>
        <v>0</v>
      </c>
      <c r="K184" s="276" t="s">
        <v>21</v>
      </c>
      <c r="L184" s="281"/>
      <c r="M184" s="282" t="s">
        <v>21</v>
      </c>
      <c r="N184" s="283" t="s">
        <v>43</v>
      </c>
      <c r="O184" s="48"/>
      <c r="P184" s="243">
        <f>O184*H184</f>
        <v>0</v>
      </c>
      <c r="Q184" s="243">
        <v>0</v>
      </c>
      <c r="R184" s="243">
        <f>Q184*H184</f>
        <v>0</v>
      </c>
      <c r="S184" s="243">
        <v>0</v>
      </c>
      <c r="T184" s="244">
        <f>S184*H184</f>
        <v>0</v>
      </c>
      <c r="AR184" s="25" t="s">
        <v>405</v>
      </c>
      <c r="AT184" s="25" t="s">
        <v>470</v>
      </c>
      <c r="AU184" s="25" t="s">
        <v>82</v>
      </c>
      <c r="AY184" s="25" t="s">
        <v>215</v>
      </c>
      <c r="BE184" s="245">
        <f>IF(N184="základní",J184,0)</f>
        <v>0</v>
      </c>
      <c r="BF184" s="245">
        <f>IF(N184="snížená",J184,0)</f>
        <v>0</v>
      </c>
      <c r="BG184" s="245">
        <f>IF(N184="zákl. přenesená",J184,0)</f>
        <v>0</v>
      </c>
      <c r="BH184" s="245">
        <f>IF(N184="sníž. přenesená",J184,0)</f>
        <v>0</v>
      </c>
      <c r="BI184" s="245">
        <f>IF(N184="nulová",J184,0)</f>
        <v>0</v>
      </c>
      <c r="BJ184" s="25" t="s">
        <v>80</v>
      </c>
      <c r="BK184" s="245">
        <f>ROUND(I184*H184,2)</f>
        <v>0</v>
      </c>
      <c r="BL184" s="25" t="s">
        <v>232</v>
      </c>
      <c r="BM184" s="25" t="s">
        <v>2321</v>
      </c>
    </row>
    <row r="185" s="1" customFormat="1">
      <c r="B185" s="47"/>
      <c r="C185" s="75"/>
      <c r="D185" s="246" t="s">
        <v>225</v>
      </c>
      <c r="E185" s="75"/>
      <c r="F185" s="247" t="s">
        <v>2322</v>
      </c>
      <c r="G185" s="75"/>
      <c r="H185" s="75"/>
      <c r="I185" s="204"/>
      <c r="J185" s="75"/>
      <c r="K185" s="75"/>
      <c r="L185" s="73"/>
      <c r="M185" s="248"/>
      <c r="N185" s="48"/>
      <c r="O185" s="48"/>
      <c r="P185" s="48"/>
      <c r="Q185" s="48"/>
      <c r="R185" s="48"/>
      <c r="S185" s="48"/>
      <c r="T185" s="96"/>
      <c r="AT185" s="25" t="s">
        <v>225</v>
      </c>
      <c r="AU185" s="25" t="s">
        <v>82</v>
      </c>
    </row>
    <row r="186" s="14" customFormat="1">
      <c r="B186" s="288"/>
      <c r="C186" s="289"/>
      <c r="D186" s="246" t="s">
        <v>422</v>
      </c>
      <c r="E186" s="290" t="s">
        <v>21</v>
      </c>
      <c r="F186" s="291" t="s">
        <v>2323</v>
      </c>
      <c r="G186" s="289"/>
      <c r="H186" s="290" t="s">
        <v>21</v>
      </c>
      <c r="I186" s="292"/>
      <c r="J186" s="289"/>
      <c r="K186" s="289"/>
      <c r="L186" s="293"/>
      <c r="M186" s="294"/>
      <c r="N186" s="295"/>
      <c r="O186" s="295"/>
      <c r="P186" s="295"/>
      <c r="Q186" s="295"/>
      <c r="R186" s="295"/>
      <c r="S186" s="295"/>
      <c r="T186" s="296"/>
      <c r="AT186" s="297" t="s">
        <v>422</v>
      </c>
      <c r="AU186" s="297" t="s">
        <v>82</v>
      </c>
      <c r="AV186" s="14" t="s">
        <v>80</v>
      </c>
      <c r="AW186" s="14" t="s">
        <v>35</v>
      </c>
      <c r="AX186" s="14" t="s">
        <v>72</v>
      </c>
      <c r="AY186" s="297" t="s">
        <v>215</v>
      </c>
    </row>
    <row r="187" s="12" customFormat="1">
      <c r="B187" s="252"/>
      <c r="C187" s="253"/>
      <c r="D187" s="246" t="s">
        <v>422</v>
      </c>
      <c r="E187" s="254" t="s">
        <v>21</v>
      </c>
      <c r="F187" s="255" t="s">
        <v>2214</v>
      </c>
      <c r="G187" s="253"/>
      <c r="H187" s="256">
        <v>2899.6799999999998</v>
      </c>
      <c r="I187" s="257"/>
      <c r="J187" s="253"/>
      <c r="K187" s="253"/>
      <c r="L187" s="258"/>
      <c r="M187" s="259"/>
      <c r="N187" s="260"/>
      <c r="O187" s="260"/>
      <c r="P187" s="260"/>
      <c r="Q187" s="260"/>
      <c r="R187" s="260"/>
      <c r="S187" s="260"/>
      <c r="T187" s="261"/>
      <c r="AT187" s="262" t="s">
        <v>422</v>
      </c>
      <c r="AU187" s="262" t="s">
        <v>82</v>
      </c>
      <c r="AV187" s="12" t="s">
        <v>82</v>
      </c>
      <c r="AW187" s="12" t="s">
        <v>35</v>
      </c>
      <c r="AX187" s="12" t="s">
        <v>80</v>
      </c>
      <c r="AY187" s="262" t="s">
        <v>215</v>
      </c>
    </row>
    <row r="188" s="12" customFormat="1">
      <c r="B188" s="252"/>
      <c r="C188" s="253"/>
      <c r="D188" s="246" t="s">
        <v>422</v>
      </c>
      <c r="E188" s="253"/>
      <c r="F188" s="255" t="s">
        <v>2324</v>
      </c>
      <c r="G188" s="253"/>
      <c r="H188" s="256">
        <v>1449.8399999999999</v>
      </c>
      <c r="I188" s="257"/>
      <c r="J188" s="253"/>
      <c r="K188" s="253"/>
      <c r="L188" s="258"/>
      <c r="M188" s="259"/>
      <c r="N188" s="260"/>
      <c r="O188" s="260"/>
      <c r="P188" s="260"/>
      <c r="Q188" s="260"/>
      <c r="R188" s="260"/>
      <c r="S188" s="260"/>
      <c r="T188" s="261"/>
      <c r="AT188" s="262" t="s">
        <v>422</v>
      </c>
      <c r="AU188" s="262" t="s">
        <v>82</v>
      </c>
      <c r="AV188" s="12" t="s">
        <v>82</v>
      </c>
      <c r="AW188" s="12" t="s">
        <v>6</v>
      </c>
      <c r="AX188" s="12" t="s">
        <v>80</v>
      </c>
      <c r="AY188" s="262" t="s">
        <v>215</v>
      </c>
    </row>
    <row r="189" s="1" customFormat="1" ht="25.5" customHeight="1">
      <c r="B189" s="47"/>
      <c r="C189" s="234" t="s">
        <v>1705</v>
      </c>
      <c r="D189" s="234" t="s">
        <v>218</v>
      </c>
      <c r="E189" s="235" t="s">
        <v>2325</v>
      </c>
      <c r="F189" s="236" t="s">
        <v>2326</v>
      </c>
      <c r="G189" s="237" t="s">
        <v>381</v>
      </c>
      <c r="H189" s="238">
        <v>218.21799999999999</v>
      </c>
      <c r="I189" s="239"/>
      <c r="J189" s="240">
        <f>ROUND(I189*H189,2)</f>
        <v>0</v>
      </c>
      <c r="K189" s="236" t="s">
        <v>222</v>
      </c>
      <c r="L189" s="73"/>
      <c r="M189" s="241" t="s">
        <v>21</v>
      </c>
      <c r="N189" s="242" t="s">
        <v>43</v>
      </c>
      <c r="O189" s="48"/>
      <c r="P189" s="243">
        <f>O189*H189</f>
        <v>0</v>
      </c>
      <c r="Q189" s="243">
        <v>0</v>
      </c>
      <c r="R189" s="243">
        <f>Q189*H189</f>
        <v>0</v>
      </c>
      <c r="S189" s="243">
        <v>0</v>
      </c>
      <c r="T189" s="244">
        <f>S189*H189</f>
        <v>0</v>
      </c>
      <c r="AR189" s="25" t="s">
        <v>232</v>
      </c>
      <c r="AT189" s="25" t="s">
        <v>218</v>
      </c>
      <c r="AU189" s="25" t="s">
        <v>82</v>
      </c>
      <c r="AY189" s="25" t="s">
        <v>215</v>
      </c>
      <c r="BE189" s="245">
        <f>IF(N189="základní",J189,0)</f>
        <v>0</v>
      </c>
      <c r="BF189" s="245">
        <f>IF(N189="snížená",J189,0)</f>
        <v>0</v>
      </c>
      <c r="BG189" s="245">
        <f>IF(N189="zákl. přenesená",J189,0)</f>
        <v>0</v>
      </c>
      <c r="BH189" s="245">
        <f>IF(N189="sníž. přenesená",J189,0)</f>
        <v>0</v>
      </c>
      <c r="BI189" s="245">
        <f>IF(N189="nulová",J189,0)</f>
        <v>0</v>
      </c>
      <c r="BJ189" s="25" t="s">
        <v>80</v>
      </c>
      <c r="BK189" s="245">
        <f>ROUND(I189*H189,2)</f>
        <v>0</v>
      </c>
      <c r="BL189" s="25" t="s">
        <v>232</v>
      </c>
      <c r="BM189" s="25" t="s">
        <v>2327</v>
      </c>
    </row>
    <row r="190" s="14" customFormat="1">
      <c r="B190" s="288"/>
      <c r="C190" s="289"/>
      <c r="D190" s="246" t="s">
        <v>422</v>
      </c>
      <c r="E190" s="290" t="s">
        <v>21</v>
      </c>
      <c r="F190" s="291" t="s">
        <v>2328</v>
      </c>
      <c r="G190" s="289"/>
      <c r="H190" s="290" t="s">
        <v>21</v>
      </c>
      <c r="I190" s="292"/>
      <c r="J190" s="289"/>
      <c r="K190" s="289"/>
      <c r="L190" s="293"/>
      <c r="M190" s="294"/>
      <c r="N190" s="295"/>
      <c r="O190" s="295"/>
      <c r="P190" s="295"/>
      <c r="Q190" s="295"/>
      <c r="R190" s="295"/>
      <c r="S190" s="295"/>
      <c r="T190" s="296"/>
      <c r="AT190" s="297" t="s">
        <v>422</v>
      </c>
      <c r="AU190" s="297" t="s">
        <v>82</v>
      </c>
      <c r="AV190" s="14" t="s">
        <v>80</v>
      </c>
      <c r="AW190" s="14" t="s">
        <v>35</v>
      </c>
      <c r="AX190" s="14" t="s">
        <v>72</v>
      </c>
      <c r="AY190" s="297" t="s">
        <v>215</v>
      </c>
    </row>
    <row r="191" s="12" customFormat="1">
      <c r="B191" s="252"/>
      <c r="C191" s="253"/>
      <c r="D191" s="246" t="s">
        <v>422</v>
      </c>
      <c r="E191" s="254" t="s">
        <v>21</v>
      </c>
      <c r="F191" s="255" t="s">
        <v>2329</v>
      </c>
      <c r="G191" s="253"/>
      <c r="H191" s="256">
        <v>218.21799999999999</v>
      </c>
      <c r="I191" s="257"/>
      <c r="J191" s="253"/>
      <c r="K191" s="253"/>
      <c r="L191" s="258"/>
      <c r="M191" s="259"/>
      <c r="N191" s="260"/>
      <c r="O191" s="260"/>
      <c r="P191" s="260"/>
      <c r="Q191" s="260"/>
      <c r="R191" s="260"/>
      <c r="S191" s="260"/>
      <c r="T191" s="261"/>
      <c r="AT191" s="262" t="s">
        <v>422</v>
      </c>
      <c r="AU191" s="262" t="s">
        <v>82</v>
      </c>
      <c r="AV191" s="12" t="s">
        <v>82</v>
      </c>
      <c r="AW191" s="12" t="s">
        <v>35</v>
      </c>
      <c r="AX191" s="12" t="s">
        <v>72</v>
      </c>
      <c r="AY191" s="262" t="s">
        <v>215</v>
      </c>
    </row>
    <row r="192" s="13" customFormat="1">
      <c r="B192" s="263"/>
      <c r="C192" s="264"/>
      <c r="D192" s="246" t="s">
        <v>422</v>
      </c>
      <c r="E192" s="265" t="s">
        <v>21</v>
      </c>
      <c r="F192" s="266" t="s">
        <v>439</v>
      </c>
      <c r="G192" s="264"/>
      <c r="H192" s="267">
        <v>218.21799999999999</v>
      </c>
      <c r="I192" s="268"/>
      <c r="J192" s="264"/>
      <c r="K192" s="264"/>
      <c r="L192" s="269"/>
      <c r="M192" s="270"/>
      <c r="N192" s="271"/>
      <c r="O192" s="271"/>
      <c r="P192" s="271"/>
      <c r="Q192" s="271"/>
      <c r="R192" s="271"/>
      <c r="S192" s="271"/>
      <c r="T192" s="272"/>
      <c r="AT192" s="273" t="s">
        <v>422</v>
      </c>
      <c r="AU192" s="273" t="s">
        <v>82</v>
      </c>
      <c r="AV192" s="13" t="s">
        <v>232</v>
      </c>
      <c r="AW192" s="13" t="s">
        <v>35</v>
      </c>
      <c r="AX192" s="13" t="s">
        <v>80</v>
      </c>
      <c r="AY192" s="273" t="s">
        <v>215</v>
      </c>
    </row>
    <row r="193" s="1" customFormat="1" ht="16.5" customHeight="1">
      <c r="B193" s="47"/>
      <c r="C193" s="274" t="s">
        <v>9</v>
      </c>
      <c r="D193" s="274" t="s">
        <v>470</v>
      </c>
      <c r="E193" s="275" t="s">
        <v>2330</v>
      </c>
      <c r="F193" s="276" t="s">
        <v>2331</v>
      </c>
      <c r="G193" s="277" t="s">
        <v>473</v>
      </c>
      <c r="H193" s="278">
        <v>458.25799999999998</v>
      </c>
      <c r="I193" s="279"/>
      <c r="J193" s="280">
        <f>ROUND(I193*H193,2)</f>
        <v>0</v>
      </c>
      <c r="K193" s="276" t="s">
        <v>222</v>
      </c>
      <c r="L193" s="281"/>
      <c r="M193" s="282" t="s">
        <v>21</v>
      </c>
      <c r="N193" s="283" t="s">
        <v>43</v>
      </c>
      <c r="O193" s="48"/>
      <c r="P193" s="243">
        <f>O193*H193</f>
        <v>0</v>
      </c>
      <c r="Q193" s="243">
        <v>1</v>
      </c>
      <c r="R193" s="243">
        <f>Q193*H193</f>
        <v>458.25799999999998</v>
      </c>
      <c r="S193" s="243">
        <v>0</v>
      </c>
      <c r="T193" s="244">
        <f>S193*H193</f>
        <v>0</v>
      </c>
      <c r="AR193" s="25" t="s">
        <v>405</v>
      </c>
      <c r="AT193" s="25" t="s">
        <v>470</v>
      </c>
      <c r="AU193" s="25" t="s">
        <v>82</v>
      </c>
      <c r="AY193" s="25" t="s">
        <v>215</v>
      </c>
      <c r="BE193" s="245">
        <f>IF(N193="základní",J193,0)</f>
        <v>0</v>
      </c>
      <c r="BF193" s="245">
        <f>IF(N193="snížená",J193,0)</f>
        <v>0</v>
      </c>
      <c r="BG193" s="245">
        <f>IF(N193="zákl. přenesená",J193,0)</f>
        <v>0</v>
      </c>
      <c r="BH193" s="245">
        <f>IF(N193="sníž. přenesená",J193,0)</f>
        <v>0</v>
      </c>
      <c r="BI193" s="245">
        <f>IF(N193="nulová",J193,0)</f>
        <v>0</v>
      </c>
      <c r="BJ193" s="25" t="s">
        <v>80</v>
      </c>
      <c r="BK193" s="245">
        <f>ROUND(I193*H193,2)</f>
        <v>0</v>
      </c>
      <c r="BL193" s="25" t="s">
        <v>232</v>
      </c>
      <c r="BM193" s="25" t="s">
        <v>2332</v>
      </c>
    </row>
    <row r="194" s="14" customFormat="1">
      <c r="B194" s="288"/>
      <c r="C194" s="289"/>
      <c r="D194" s="246" t="s">
        <v>422</v>
      </c>
      <c r="E194" s="290" t="s">
        <v>21</v>
      </c>
      <c r="F194" s="291" t="s">
        <v>2333</v>
      </c>
      <c r="G194" s="289"/>
      <c r="H194" s="290" t="s">
        <v>21</v>
      </c>
      <c r="I194" s="292"/>
      <c r="J194" s="289"/>
      <c r="K194" s="289"/>
      <c r="L194" s="293"/>
      <c r="M194" s="294"/>
      <c r="N194" s="295"/>
      <c r="O194" s="295"/>
      <c r="P194" s="295"/>
      <c r="Q194" s="295"/>
      <c r="R194" s="295"/>
      <c r="S194" s="295"/>
      <c r="T194" s="296"/>
      <c r="AT194" s="297" t="s">
        <v>422</v>
      </c>
      <c r="AU194" s="297" t="s">
        <v>82</v>
      </c>
      <c r="AV194" s="14" t="s">
        <v>80</v>
      </c>
      <c r="AW194" s="14" t="s">
        <v>35</v>
      </c>
      <c r="AX194" s="14" t="s">
        <v>72</v>
      </c>
      <c r="AY194" s="297" t="s">
        <v>215</v>
      </c>
    </row>
    <row r="195" s="12" customFormat="1">
      <c r="B195" s="252"/>
      <c r="C195" s="253"/>
      <c r="D195" s="246" t="s">
        <v>422</v>
      </c>
      <c r="E195" s="254" t="s">
        <v>21</v>
      </c>
      <c r="F195" s="255" t="s">
        <v>2212</v>
      </c>
      <c r="G195" s="253"/>
      <c r="H195" s="256">
        <v>218.21799999999999</v>
      </c>
      <c r="I195" s="257"/>
      <c r="J195" s="253"/>
      <c r="K195" s="253"/>
      <c r="L195" s="258"/>
      <c r="M195" s="259"/>
      <c r="N195" s="260"/>
      <c r="O195" s="260"/>
      <c r="P195" s="260"/>
      <c r="Q195" s="260"/>
      <c r="R195" s="260"/>
      <c r="S195" s="260"/>
      <c r="T195" s="261"/>
      <c r="AT195" s="262" t="s">
        <v>422</v>
      </c>
      <c r="AU195" s="262" t="s">
        <v>82</v>
      </c>
      <c r="AV195" s="12" t="s">
        <v>82</v>
      </c>
      <c r="AW195" s="12" t="s">
        <v>35</v>
      </c>
      <c r="AX195" s="12" t="s">
        <v>72</v>
      </c>
      <c r="AY195" s="262" t="s">
        <v>215</v>
      </c>
    </row>
    <row r="196" s="13" customFormat="1">
      <c r="B196" s="263"/>
      <c r="C196" s="264"/>
      <c r="D196" s="246" t="s">
        <v>422</v>
      </c>
      <c r="E196" s="265" t="s">
        <v>21</v>
      </c>
      <c r="F196" s="266" t="s">
        <v>439</v>
      </c>
      <c r="G196" s="264"/>
      <c r="H196" s="267">
        <v>218.21799999999999</v>
      </c>
      <c r="I196" s="268"/>
      <c r="J196" s="264"/>
      <c r="K196" s="264"/>
      <c r="L196" s="269"/>
      <c r="M196" s="270"/>
      <c r="N196" s="271"/>
      <c r="O196" s="271"/>
      <c r="P196" s="271"/>
      <c r="Q196" s="271"/>
      <c r="R196" s="271"/>
      <c r="S196" s="271"/>
      <c r="T196" s="272"/>
      <c r="AT196" s="273" t="s">
        <v>422</v>
      </c>
      <c r="AU196" s="273" t="s">
        <v>82</v>
      </c>
      <c r="AV196" s="13" t="s">
        <v>232</v>
      </c>
      <c r="AW196" s="13" t="s">
        <v>35</v>
      </c>
      <c r="AX196" s="13" t="s">
        <v>80</v>
      </c>
      <c r="AY196" s="273" t="s">
        <v>215</v>
      </c>
    </row>
    <row r="197" s="12" customFormat="1">
      <c r="B197" s="252"/>
      <c r="C197" s="253"/>
      <c r="D197" s="246" t="s">
        <v>422</v>
      </c>
      <c r="E197" s="253"/>
      <c r="F197" s="255" t="s">
        <v>2334</v>
      </c>
      <c r="G197" s="253"/>
      <c r="H197" s="256">
        <v>458.25799999999998</v>
      </c>
      <c r="I197" s="257"/>
      <c r="J197" s="253"/>
      <c r="K197" s="253"/>
      <c r="L197" s="258"/>
      <c r="M197" s="259"/>
      <c r="N197" s="260"/>
      <c r="O197" s="260"/>
      <c r="P197" s="260"/>
      <c r="Q197" s="260"/>
      <c r="R197" s="260"/>
      <c r="S197" s="260"/>
      <c r="T197" s="261"/>
      <c r="AT197" s="262" t="s">
        <v>422</v>
      </c>
      <c r="AU197" s="262" t="s">
        <v>82</v>
      </c>
      <c r="AV197" s="12" t="s">
        <v>82</v>
      </c>
      <c r="AW197" s="12" t="s">
        <v>6</v>
      </c>
      <c r="AX197" s="12" t="s">
        <v>80</v>
      </c>
      <c r="AY197" s="262" t="s">
        <v>215</v>
      </c>
    </row>
    <row r="198" s="1" customFormat="1" ht="16.5" customHeight="1">
      <c r="B198" s="47"/>
      <c r="C198" s="234" t="s">
        <v>316</v>
      </c>
      <c r="D198" s="234" t="s">
        <v>218</v>
      </c>
      <c r="E198" s="235" t="s">
        <v>2335</v>
      </c>
      <c r="F198" s="236" t="s">
        <v>2336</v>
      </c>
      <c r="G198" s="237" t="s">
        <v>381</v>
      </c>
      <c r="H198" s="238">
        <v>56.799999999999997</v>
      </c>
      <c r="I198" s="239"/>
      <c r="J198" s="240">
        <f>ROUND(I198*H198,2)</f>
        <v>0</v>
      </c>
      <c r="K198" s="236" t="s">
        <v>21</v>
      </c>
      <c r="L198" s="73"/>
      <c r="M198" s="241" t="s">
        <v>21</v>
      </c>
      <c r="N198" s="242" t="s">
        <v>43</v>
      </c>
      <c r="O198" s="48"/>
      <c r="P198" s="243">
        <f>O198*H198</f>
        <v>0</v>
      </c>
      <c r="Q198" s="243">
        <v>0</v>
      </c>
      <c r="R198" s="243">
        <f>Q198*H198</f>
        <v>0</v>
      </c>
      <c r="S198" s="243">
        <v>0</v>
      </c>
      <c r="T198" s="244">
        <f>S198*H198</f>
        <v>0</v>
      </c>
      <c r="AR198" s="25" t="s">
        <v>232</v>
      </c>
      <c r="AT198" s="25" t="s">
        <v>218</v>
      </c>
      <c r="AU198" s="25" t="s">
        <v>82</v>
      </c>
      <c r="AY198" s="25" t="s">
        <v>215</v>
      </c>
      <c r="BE198" s="245">
        <f>IF(N198="základní",J198,0)</f>
        <v>0</v>
      </c>
      <c r="BF198" s="245">
        <f>IF(N198="snížená",J198,0)</f>
        <v>0</v>
      </c>
      <c r="BG198" s="245">
        <f>IF(N198="zákl. přenesená",J198,0)</f>
        <v>0</v>
      </c>
      <c r="BH198" s="245">
        <f>IF(N198="sníž. přenesená",J198,0)</f>
        <v>0</v>
      </c>
      <c r="BI198" s="245">
        <f>IF(N198="nulová",J198,0)</f>
        <v>0</v>
      </c>
      <c r="BJ198" s="25" t="s">
        <v>80</v>
      </c>
      <c r="BK198" s="245">
        <f>ROUND(I198*H198,2)</f>
        <v>0</v>
      </c>
      <c r="BL198" s="25" t="s">
        <v>232</v>
      </c>
      <c r="BM198" s="25" t="s">
        <v>2337</v>
      </c>
    </row>
    <row r="199" s="1" customFormat="1">
      <c r="B199" s="47"/>
      <c r="C199" s="75"/>
      <c r="D199" s="246" t="s">
        <v>383</v>
      </c>
      <c r="E199" s="75"/>
      <c r="F199" s="247" t="s">
        <v>2338</v>
      </c>
      <c r="G199" s="75"/>
      <c r="H199" s="75"/>
      <c r="I199" s="204"/>
      <c r="J199" s="75"/>
      <c r="K199" s="75"/>
      <c r="L199" s="73"/>
      <c r="M199" s="248"/>
      <c r="N199" s="48"/>
      <c r="O199" s="48"/>
      <c r="P199" s="48"/>
      <c r="Q199" s="48"/>
      <c r="R199" s="48"/>
      <c r="S199" s="48"/>
      <c r="T199" s="96"/>
      <c r="AT199" s="25" t="s">
        <v>383</v>
      </c>
      <c r="AU199" s="25" t="s">
        <v>82</v>
      </c>
    </row>
    <row r="200" s="12" customFormat="1">
      <c r="B200" s="252"/>
      <c r="C200" s="253"/>
      <c r="D200" s="246" t="s">
        <v>422</v>
      </c>
      <c r="E200" s="254" t="s">
        <v>21</v>
      </c>
      <c r="F200" s="255" t="s">
        <v>2339</v>
      </c>
      <c r="G200" s="253"/>
      <c r="H200" s="256">
        <v>56.799999999999997</v>
      </c>
      <c r="I200" s="257"/>
      <c r="J200" s="253"/>
      <c r="K200" s="253"/>
      <c r="L200" s="258"/>
      <c r="M200" s="259"/>
      <c r="N200" s="260"/>
      <c r="O200" s="260"/>
      <c r="P200" s="260"/>
      <c r="Q200" s="260"/>
      <c r="R200" s="260"/>
      <c r="S200" s="260"/>
      <c r="T200" s="261"/>
      <c r="AT200" s="262" t="s">
        <v>422</v>
      </c>
      <c r="AU200" s="262" t="s">
        <v>82</v>
      </c>
      <c r="AV200" s="12" t="s">
        <v>82</v>
      </c>
      <c r="AW200" s="12" t="s">
        <v>35</v>
      </c>
      <c r="AX200" s="12" t="s">
        <v>72</v>
      </c>
      <c r="AY200" s="262" t="s">
        <v>215</v>
      </c>
    </row>
    <row r="201" s="13" customFormat="1">
      <c r="B201" s="263"/>
      <c r="C201" s="264"/>
      <c r="D201" s="246" t="s">
        <v>422</v>
      </c>
      <c r="E201" s="265" t="s">
        <v>2216</v>
      </c>
      <c r="F201" s="266" t="s">
        <v>439</v>
      </c>
      <c r="G201" s="264"/>
      <c r="H201" s="267">
        <v>56.799999999999997</v>
      </c>
      <c r="I201" s="268"/>
      <c r="J201" s="264"/>
      <c r="K201" s="264"/>
      <c r="L201" s="269"/>
      <c r="M201" s="270"/>
      <c r="N201" s="271"/>
      <c r="O201" s="271"/>
      <c r="P201" s="271"/>
      <c r="Q201" s="271"/>
      <c r="R201" s="271"/>
      <c r="S201" s="271"/>
      <c r="T201" s="272"/>
      <c r="AT201" s="273" t="s">
        <v>422</v>
      </c>
      <c r="AU201" s="273" t="s">
        <v>82</v>
      </c>
      <c r="AV201" s="13" t="s">
        <v>232</v>
      </c>
      <c r="AW201" s="13" t="s">
        <v>35</v>
      </c>
      <c r="AX201" s="13" t="s">
        <v>80</v>
      </c>
      <c r="AY201" s="273" t="s">
        <v>215</v>
      </c>
    </row>
    <row r="202" s="1" customFormat="1" ht="16.5" customHeight="1">
      <c r="B202" s="47"/>
      <c r="C202" s="234" t="s">
        <v>321</v>
      </c>
      <c r="D202" s="234" t="s">
        <v>218</v>
      </c>
      <c r="E202" s="235" t="s">
        <v>993</v>
      </c>
      <c r="F202" s="236" t="s">
        <v>1341</v>
      </c>
      <c r="G202" s="237" t="s">
        <v>473</v>
      </c>
      <c r="H202" s="238">
        <v>3159.3159999999998</v>
      </c>
      <c r="I202" s="239"/>
      <c r="J202" s="240">
        <f>ROUND(I202*H202,2)</f>
        <v>0</v>
      </c>
      <c r="K202" s="236" t="s">
        <v>222</v>
      </c>
      <c r="L202" s="73"/>
      <c r="M202" s="241" t="s">
        <v>21</v>
      </c>
      <c r="N202" s="242" t="s">
        <v>43</v>
      </c>
      <c r="O202" s="48"/>
      <c r="P202" s="243">
        <f>O202*H202</f>
        <v>0</v>
      </c>
      <c r="Q202" s="243">
        <v>0</v>
      </c>
      <c r="R202" s="243">
        <f>Q202*H202</f>
        <v>0</v>
      </c>
      <c r="S202" s="243">
        <v>0</v>
      </c>
      <c r="T202" s="244">
        <f>S202*H202</f>
        <v>0</v>
      </c>
      <c r="AR202" s="25" t="s">
        <v>232</v>
      </c>
      <c r="AT202" s="25" t="s">
        <v>218</v>
      </c>
      <c r="AU202" s="25" t="s">
        <v>82</v>
      </c>
      <c r="AY202" s="25" t="s">
        <v>215</v>
      </c>
      <c r="BE202" s="245">
        <f>IF(N202="základní",J202,0)</f>
        <v>0</v>
      </c>
      <c r="BF202" s="245">
        <f>IF(N202="snížená",J202,0)</f>
        <v>0</v>
      </c>
      <c r="BG202" s="245">
        <f>IF(N202="zákl. přenesená",J202,0)</f>
        <v>0</v>
      </c>
      <c r="BH202" s="245">
        <f>IF(N202="sníž. přenesená",J202,0)</f>
        <v>0</v>
      </c>
      <c r="BI202" s="245">
        <f>IF(N202="nulová",J202,0)</f>
        <v>0</v>
      </c>
      <c r="BJ202" s="25" t="s">
        <v>80</v>
      </c>
      <c r="BK202" s="245">
        <f>ROUND(I202*H202,2)</f>
        <v>0</v>
      </c>
      <c r="BL202" s="25" t="s">
        <v>232</v>
      </c>
      <c r="BM202" s="25" t="s">
        <v>2340</v>
      </c>
    </row>
    <row r="203" s="1" customFormat="1">
      <c r="B203" s="47"/>
      <c r="C203" s="75"/>
      <c r="D203" s="246" t="s">
        <v>383</v>
      </c>
      <c r="E203" s="75"/>
      <c r="F203" s="247" t="s">
        <v>2341</v>
      </c>
      <c r="G203" s="75"/>
      <c r="H203" s="75"/>
      <c r="I203" s="204"/>
      <c r="J203" s="75"/>
      <c r="K203" s="75"/>
      <c r="L203" s="73"/>
      <c r="M203" s="248"/>
      <c r="N203" s="48"/>
      <c r="O203" s="48"/>
      <c r="P203" s="48"/>
      <c r="Q203" s="48"/>
      <c r="R203" s="48"/>
      <c r="S203" s="48"/>
      <c r="T203" s="96"/>
      <c r="AT203" s="25" t="s">
        <v>383</v>
      </c>
      <c r="AU203" s="25" t="s">
        <v>82</v>
      </c>
    </row>
    <row r="204" s="1" customFormat="1">
      <c r="B204" s="47"/>
      <c r="C204" s="75"/>
      <c r="D204" s="246" t="s">
        <v>225</v>
      </c>
      <c r="E204" s="75"/>
      <c r="F204" s="247" t="s">
        <v>2342</v>
      </c>
      <c r="G204" s="75"/>
      <c r="H204" s="75"/>
      <c r="I204" s="204"/>
      <c r="J204" s="75"/>
      <c r="K204" s="75"/>
      <c r="L204" s="73"/>
      <c r="M204" s="248"/>
      <c r="N204" s="48"/>
      <c r="O204" s="48"/>
      <c r="P204" s="48"/>
      <c r="Q204" s="48"/>
      <c r="R204" s="48"/>
      <c r="S204" s="48"/>
      <c r="T204" s="96"/>
      <c r="AT204" s="25" t="s">
        <v>225</v>
      </c>
      <c r="AU204" s="25" t="s">
        <v>82</v>
      </c>
    </row>
    <row r="205" s="12" customFormat="1">
      <c r="B205" s="252"/>
      <c r="C205" s="253"/>
      <c r="D205" s="246" t="s">
        <v>422</v>
      </c>
      <c r="E205" s="254" t="s">
        <v>21</v>
      </c>
      <c r="F205" s="255" t="s">
        <v>2343</v>
      </c>
      <c r="G205" s="253"/>
      <c r="H205" s="256">
        <v>3159.3159999999998</v>
      </c>
      <c r="I205" s="257"/>
      <c r="J205" s="253"/>
      <c r="K205" s="253"/>
      <c r="L205" s="258"/>
      <c r="M205" s="259"/>
      <c r="N205" s="260"/>
      <c r="O205" s="260"/>
      <c r="P205" s="260"/>
      <c r="Q205" s="260"/>
      <c r="R205" s="260"/>
      <c r="S205" s="260"/>
      <c r="T205" s="261"/>
      <c r="AT205" s="262" t="s">
        <v>422</v>
      </c>
      <c r="AU205" s="262" t="s">
        <v>82</v>
      </c>
      <c r="AV205" s="12" t="s">
        <v>82</v>
      </c>
      <c r="AW205" s="12" t="s">
        <v>35</v>
      </c>
      <c r="AX205" s="12" t="s">
        <v>72</v>
      </c>
      <c r="AY205" s="262" t="s">
        <v>215</v>
      </c>
    </row>
    <row r="206" s="13" customFormat="1">
      <c r="B206" s="263"/>
      <c r="C206" s="264"/>
      <c r="D206" s="246" t="s">
        <v>422</v>
      </c>
      <c r="E206" s="265" t="s">
        <v>21</v>
      </c>
      <c r="F206" s="266" t="s">
        <v>439</v>
      </c>
      <c r="G206" s="264"/>
      <c r="H206" s="267">
        <v>3159.3159999999998</v>
      </c>
      <c r="I206" s="268"/>
      <c r="J206" s="264"/>
      <c r="K206" s="264"/>
      <c r="L206" s="269"/>
      <c r="M206" s="270"/>
      <c r="N206" s="271"/>
      <c r="O206" s="271"/>
      <c r="P206" s="271"/>
      <c r="Q206" s="271"/>
      <c r="R206" s="271"/>
      <c r="S206" s="271"/>
      <c r="T206" s="272"/>
      <c r="AT206" s="273" t="s">
        <v>422</v>
      </c>
      <c r="AU206" s="273" t="s">
        <v>82</v>
      </c>
      <c r="AV206" s="13" t="s">
        <v>232</v>
      </c>
      <c r="AW206" s="13" t="s">
        <v>35</v>
      </c>
      <c r="AX206" s="13" t="s">
        <v>80</v>
      </c>
      <c r="AY206" s="273" t="s">
        <v>215</v>
      </c>
    </row>
    <row r="207" s="1" customFormat="1" ht="16.5" customHeight="1">
      <c r="B207" s="47"/>
      <c r="C207" s="234" t="s">
        <v>326</v>
      </c>
      <c r="D207" s="234" t="s">
        <v>218</v>
      </c>
      <c r="E207" s="235" t="s">
        <v>794</v>
      </c>
      <c r="F207" s="236" t="s">
        <v>795</v>
      </c>
      <c r="G207" s="237" t="s">
        <v>381</v>
      </c>
      <c r="H207" s="238">
        <v>229.15199999999999</v>
      </c>
      <c r="I207" s="239"/>
      <c r="J207" s="240">
        <f>ROUND(I207*H207,2)</f>
        <v>0</v>
      </c>
      <c r="K207" s="236" t="s">
        <v>222</v>
      </c>
      <c r="L207" s="73"/>
      <c r="M207" s="241" t="s">
        <v>21</v>
      </c>
      <c r="N207" s="242" t="s">
        <v>43</v>
      </c>
      <c r="O207" s="48"/>
      <c r="P207" s="243">
        <f>O207*H207</f>
        <v>0</v>
      </c>
      <c r="Q207" s="243">
        <v>0</v>
      </c>
      <c r="R207" s="243">
        <f>Q207*H207</f>
        <v>0</v>
      </c>
      <c r="S207" s="243">
        <v>0</v>
      </c>
      <c r="T207" s="244">
        <f>S207*H207</f>
        <v>0</v>
      </c>
      <c r="AR207" s="25" t="s">
        <v>232</v>
      </c>
      <c r="AT207" s="25" t="s">
        <v>218</v>
      </c>
      <c r="AU207" s="25" t="s">
        <v>82</v>
      </c>
      <c r="AY207" s="25" t="s">
        <v>215</v>
      </c>
      <c r="BE207" s="245">
        <f>IF(N207="základní",J207,0)</f>
        <v>0</v>
      </c>
      <c r="BF207" s="245">
        <f>IF(N207="snížená",J207,0)</f>
        <v>0</v>
      </c>
      <c r="BG207" s="245">
        <f>IF(N207="zákl. přenesená",J207,0)</f>
        <v>0</v>
      </c>
      <c r="BH207" s="245">
        <f>IF(N207="sníž. přenesená",J207,0)</f>
        <v>0</v>
      </c>
      <c r="BI207" s="245">
        <f>IF(N207="nulová",J207,0)</f>
        <v>0</v>
      </c>
      <c r="BJ207" s="25" t="s">
        <v>80</v>
      </c>
      <c r="BK207" s="245">
        <f>ROUND(I207*H207,2)</f>
        <v>0</v>
      </c>
      <c r="BL207" s="25" t="s">
        <v>232</v>
      </c>
      <c r="BM207" s="25" t="s">
        <v>2344</v>
      </c>
    </row>
    <row r="208" s="1" customFormat="1">
      <c r="B208" s="47"/>
      <c r="C208" s="75"/>
      <c r="D208" s="246" t="s">
        <v>383</v>
      </c>
      <c r="E208" s="75"/>
      <c r="F208" s="247" t="s">
        <v>797</v>
      </c>
      <c r="G208" s="75"/>
      <c r="H208" s="75"/>
      <c r="I208" s="204"/>
      <c r="J208" s="75"/>
      <c r="K208" s="75"/>
      <c r="L208" s="73"/>
      <c r="M208" s="248"/>
      <c r="N208" s="48"/>
      <c r="O208" s="48"/>
      <c r="P208" s="48"/>
      <c r="Q208" s="48"/>
      <c r="R208" s="48"/>
      <c r="S208" s="48"/>
      <c r="T208" s="96"/>
      <c r="AT208" s="25" t="s">
        <v>383</v>
      </c>
      <c r="AU208" s="25" t="s">
        <v>82</v>
      </c>
    </row>
    <row r="209" s="14" customFormat="1">
      <c r="B209" s="288"/>
      <c r="C209" s="289"/>
      <c r="D209" s="246" t="s">
        <v>422</v>
      </c>
      <c r="E209" s="290" t="s">
        <v>21</v>
      </c>
      <c r="F209" s="291" t="s">
        <v>2345</v>
      </c>
      <c r="G209" s="289"/>
      <c r="H209" s="290" t="s">
        <v>21</v>
      </c>
      <c r="I209" s="292"/>
      <c r="J209" s="289"/>
      <c r="K209" s="289"/>
      <c r="L209" s="293"/>
      <c r="M209" s="294"/>
      <c r="N209" s="295"/>
      <c r="O209" s="295"/>
      <c r="P209" s="295"/>
      <c r="Q209" s="295"/>
      <c r="R209" s="295"/>
      <c r="S209" s="295"/>
      <c r="T209" s="296"/>
      <c r="AT209" s="297" t="s">
        <v>422</v>
      </c>
      <c r="AU209" s="297" t="s">
        <v>82</v>
      </c>
      <c r="AV209" s="14" t="s">
        <v>80</v>
      </c>
      <c r="AW209" s="14" t="s">
        <v>35</v>
      </c>
      <c r="AX209" s="14" t="s">
        <v>72</v>
      </c>
      <c r="AY209" s="297" t="s">
        <v>215</v>
      </c>
    </row>
    <row r="210" s="12" customFormat="1">
      <c r="B210" s="252"/>
      <c r="C210" s="253"/>
      <c r="D210" s="246" t="s">
        <v>422</v>
      </c>
      <c r="E210" s="254" t="s">
        <v>21</v>
      </c>
      <c r="F210" s="255" t="s">
        <v>2346</v>
      </c>
      <c r="G210" s="253"/>
      <c r="H210" s="256">
        <v>229.15199999999999</v>
      </c>
      <c r="I210" s="257"/>
      <c r="J210" s="253"/>
      <c r="K210" s="253"/>
      <c r="L210" s="258"/>
      <c r="M210" s="259"/>
      <c r="N210" s="260"/>
      <c r="O210" s="260"/>
      <c r="P210" s="260"/>
      <c r="Q210" s="260"/>
      <c r="R210" s="260"/>
      <c r="S210" s="260"/>
      <c r="T210" s="261"/>
      <c r="AT210" s="262" t="s">
        <v>422</v>
      </c>
      <c r="AU210" s="262" t="s">
        <v>82</v>
      </c>
      <c r="AV210" s="12" t="s">
        <v>82</v>
      </c>
      <c r="AW210" s="12" t="s">
        <v>35</v>
      </c>
      <c r="AX210" s="12" t="s">
        <v>72</v>
      </c>
      <c r="AY210" s="262" t="s">
        <v>215</v>
      </c>
    </row>
    <row r="211" s="13" customFormat="1">
      <c r="B211" s="263"/>
      <c r="C211" s="264"/>
      <c r="D211" s="246" t="s">
        <v>422</v>
      </c>
      <c r="E211" s="265" t="s">
        <v>2218</v>
      </c>
      <c r="F211" s="266" t="s">
        <v>439</v>
      </c>
      <c r="G211" s="264"/>
      <c r="H211" s="267">
        <v>229.15199999999999</v>
      </c>
      <c r="I211" s="268"/>
      <c r="J211" s="264"/>
      <c r="K211" s="264"/>
      <c r="L211" s="269"/>
      <c r="M211" s="270"/>
      <c r="N211" s="271"/>
      <c r="O211" s="271"/>
      <c r="P211" s="271"/>
      <c r="Q211" s="271"/>
      <c r="R211" s="271"/>
      <c r="S211" s="271"/>
      <c r="T211" s="272"/>
      <c r="AT211" s="273" t="s">
        <v>422</v>
      </c>
      <c r="AU211" s="273" t="s">
        <v>82</v>
      </c>
      <c r="AV211" s="13" t="s">
        <v>232</v>
      </c>
      <c r="AW211" s="13" t="s">
        <v>35</v>
      </c>
      <c r="AX211" s="13" t="s">
        <v>80</v>
      </c>
      <c r="AY211" s="273" t="s">
        <v>215</v>
      </c>
    </row>
    <row r="212" s="1" customFormat="1" ht="16.5" customHeight="1">
      <c r="B212" s="47"/>
      <c r="C212" s="274" t="s">
        <v>331</v>
      </c>
      <c r="D212" s="274" t="s">
        <v>470</v>
      </c>
      <c r="E212" s="275" t="s">
        <v>2347</v>
      </c>
      <c r="F212" s="276" t="s">
        <v>2348</v>
      </c>
      <c r="G212" s="277" t="s">
        <v>473</v>
      </c>
      <c r="H212" s="278">
        <v>481.21899999999999</v>
      </c>
      <c r="I212" s="279"/>
      <c r="J212" s="280">
        <f>ROUND(I212*H212,2)</f>
        <v>0</v>
      </c>
      <c r="K212" s="276" t="s">
        <v>222</v>
      </c>
      <c r="L212" s="281"/>
      <c r="M212" s="282" t="s">
        <v>21</v>
      </c>
      <c r="N212" s="283" t="s">
        <v>43</v>
      </c>
      <c r="O212" s="48"/>
      <c r="P212" s="243">
        <f>O212*H212</f>
        <v>0</v>
      </c>
      <c r="Q212" s="243">
        <v>1</v>
      </c>
      <c r="R212" s="243">
        <f>Q212*H212</f>
        <v>481.21899999999999</v>
      </c>
      <c r="S212" s="243">
        <v>0</v>
      </c>
      <c r="T212" s="244">
        <f>S212*H212</f>
        <v>0</v>
      </c>
      <c r="AR212" s="25" t="s">
        <v>405</v>
      </c>
      <c r="AT212" s="25" t="s">
        <v>470</v>
      </c>
      <c r="AU212" s="25" t="s">
        <v>82</v>
      </c>
      <c r="AY212" s="25" t="s">
        <v>215</v>
      </c>
      <c r="BE212" s="245">
        <f>IF(N212="základní",J212,0)</f>
        <v>0</v>
      </c>
      <c r="BF212" s="245">
        <f>IF(N212="snížená",J212,0)</f>
        <v>0</v>
      </c>
      <c r="BG212" s="245">
        <f>IF(N212="zákl. přenesená",J212,0)</f>
        <v>0</v>
      </c>
      <c r="BH212" s="245">
        <f>IF(N212="sníž. přenesená",J212,0)</f>
        <v>0</v>
      </c>
      <c r="BI212" s="245">
        <f>IF(N212="nulová",J212,0)</f>
        <v>0</v>
      </c>
      <c r="BJ212" s="25" t="s">
        <v>80</v>
      </c>
      <c r="BK212" s="245">
        <f>ROUND(I212*H212,2)</f>
        <v>0</v>
      </c>
      <c r="BL212" s="25" t="s">
        <v>232</v>
      </c>
      <c r="BM212" s="25" t="s">
        <v>2349</v>
      </c>
    </row>
    <row r="213" s="12" customFormat="1">
      <c r="B213" s="252"/>
      <c r="C213" s="253"/>
      <c r="D213" s="246" t="s">
        <v>422</v>
      </c>
      <c r="E213" s="254" t="s">
        <v>21</v>
      </c>
      <c r="F213" s="255" t="s">
        <v>2350</v>
      </c>
      <c r="G213" s="253"/>
      <c r="H213" s="256">
        <v>229.15199999999999</v>
      </c>
      <c r="I213" s="257"/>
      <c r="J213" s="253"/>
      <c r="K213" s="253"/>
      <c r="L213" s="258"/>
      <c r="M213" s="259"/>
      <c r="N213" s="260"/>
      <c r="O213" s="260"/>
      <c r="P213" s="260"/>
      <c r="Q213" s="260"/>
      <c r="R213" s="260"/>
      <c r="S213" s="260"/>
      <c r="T213" s="261"/>
      <c r="AT213" s="262" t="s">
        <v>422</v>
      </c>
      <c r="AU213" s="262" t="s">
        <v>82</v>
      </c>
      <c r="AV213" s="12" t="s">
        <v>82</v>
      </c>
      <c r="AW213" s="12" t="s">
        <v>35</v>
      </c>
      <c r="AX213" s="12" t="s">
        <v>72</v>
      </c>
      <c r="AY213" s="262" t="s">
        <v>215</v>
      </c>
    </row>
    <row r="214" s="13" customFormat="1">
      <c r="B214" s="263"/>
      <c r="C214" s="264"/>
      <c r="D214" s="246" t="s">
        <v>422</v>
      </c>
      <c r="E214" s="265" t="s">
        <v>21</v>
      </c>
      <c r="F214" s="266" t="s">
        <v>439</v>
      </c>
      <c r="G214" s="264"/>
      <c r="H214" s="267">
        <v>229.15199999999999</v>
      </c>
      <c r="I214" s="268"/>
      <c r="J214" s="264"/>
      <c r="K214" s="264"/>
      <c r="L214" s="269"/>
      <c r="M214" s="270"/>
      <c r="N214" s="271"/>
      <c r="O214" s="271"/>
      <c r="P214" s="271"/>
      <c r="Q214" s="271"/>
      <c r="R214" s="271"/>
      <c r="S214" s="271"/>
      <c r="T214" s="272"/>
      <c r="AT214" s="273" t="s">
        <v>422</v>
      </c>
      <c r="AU214" s="273" t="s">
        <v>82</v>
      </c>
      <c r="AV214" s="13" t="s">
        <v>232</v>
      </c>
      <c r="AW214" s="13" t="s">
        <v>35</v>
      </c>
      <c r="AX214" s="13" t="s">
        <v>80</v>
      </c>
      <c r="AY214" s="273" t="s">
        <v>215</v>
      </c>
    </row>
    <row r="215" s="12" customFormat="1">
      <c r="B215" s="252"/>
      <c r="C215" s="253"/>
      <c r="D215" s="246" t="s">
        <v>422</v>
      </c>
      <c r="E215" s="253"/>
      <c r="F215" s="255" t="s">
        <v>2351</v>
      </c>
      <c r="G215" s="253"/>
      <c r="H215" s="256">
        <v>481.21899999999999</v>
      </c>
      <c r="I215" s="257"/>
      <c r="J215" s="253"/>
      <c r="K215" s="253"/>
      <c r="L215" s="258"/>
      <c r="M215" s="259"/>
      <c r="N215" s="260"/>
      <c r="O215" s="260"/>
      <c r="P215" s="260"/>
      <c r="Q215" s="260"/>
      <c r="R215" s="260"/>
      <c r="S215" s="260"/>
      <c r="T215" s="261"/>
      <c r="AT215" s="262" t="s">
        <v>422</v>
      </c>
      <c r="AU215" s="262" t="s">
        <v>82</v>
      </c>
      <c r="AV215" s="12" t="s">
        <v>82</v>
      </c>
      <c r="AW215" s="12" t="s">
        <v>6</v>
      </c>
      <c r="AX215" s="12" t="s">
        <v>80</v>
      </c>
      <c r="AY215" s="262" t="s">
        <v>215</v>
      </c>
    </row>
    <row r="216" s="1" customFormat="1" ht="16.5" customHeight="1">
      <c r="B216" s="47"/>
      <c r="C216" s="234" t="s">
        <v>499</v>
      </c>
      <c r="D216" s="234" t="s">
        <v>218</v>
      </c>
      <c r="E216" s="235" t="s">
        <v>2352</v>
      </c>
      <c r="F216" s="236" t="s">
        <v>2353</v>
      </c>
      <c r="G216" s="237" t="s">
        <v>376</v>
      </c>
      <c r="H216" s="238">
        <v>688.78999999999996</v>
      </c>
      <c r="I216" s="239"/>
      <c r="J216" s="240">
        <f>ROUND(I216*H216,2)</f>
        <v>0</v>
      </c>
      <c r="K216" s="236" t="s">
        <v>21</v>
      </c>
      <c r="L216" s="73"/>
      <c r="M216" s="241" t="s">
        <v>21</v>
      </c>
      <c r="N216" s="242" t="s">
        <v>43</v>
      </c>
      <c r="O216" s="48"/>
      <c r="P216" s="243">
        <f>O216*H216</f>
        <v>0</v>
      </c>
      <c r="Q216" s="243">
        <v>0</v>
      </c>
      <c r="R216" s="243">
        <f>Q216*H216</f>
        <v>0</v>
      </c>
      <c r="S216" s="243">
        <v>0.35499999999999998</v>
      </c>
      <c r="T216" s="244">
        <f>S216*H216</f>
        <v>244.52044999999998</v>
      </c>
      <c r="AR216" s="25" t="s">
        <v>232</v>
      </c>
      <c r="AT216" s="25" t="s">
        <v>218</v>
      </c>
      <c r="AU216" s="25" t="s">
        <v>82</v>
      </c>
      <c r="AY216" s="25" t="s">
        <v>215</v>
      </c>
      <c r="BE216" s="245">
        <f>IF(N216="základní",J216,0)</f>
        <v>0</v>
      </c>
      <c r="BF216" s="245">
        <f>IF(N216="snížená",J216,0)</f>
        <v>0</v>
      </c>
      <c r="BG216" s="245">
        <f>IF(N216="zákl. přenesená",J216,0)</f>
        <v>0</v>
      </c>
      <c r="BH216" s="245">
        <f>IF(N216="sníž. přenesená",J216,0)</f>
        <v>0</v>
      </c>
      <c r="BI216" s="245">
        <f>IF(N216="nulová",J216,0)</f>
        <v>0</v>
      </c>
      <c r="BJ216" s="25" t="s">
        <v>80</v>
      </c>
      <c r="BK216" s="245">
        <f>ROUND(I216*H216,2)</f>
        <v>0</v>
      </c>
      <c r="BL216" s="25" t="s">
        <v>232</v>
      </c>
      <c r="BM216" s="25" t="s">
        <v>2354</v>
      </c>
    </row>
    <row r="217" s="1" customFormat="1">
      <c r="B217" s="47"/>
      <c r="C217" s="75"/>
      <c r="D217" s="246" t="s">
        <v>383</v>
      </c>
      <c r="E217" s="75"/>
      <c r="F217" s="247" t="s">
        <v>2355</v>
      </c>
      <c r="G217" s="75"/>
      <c r="H217" s="75"/>
      <c r="I217" s="204"/>
      <c r="J217" s="75"/>
      <c r="K217" s="75"/>
      <c r="L217" s="73"/>
      <c r="M217" s="248"/>
      <c r="N217" s="48"/>
      <c r="O217" s="48"/>
      <c r="P217" s="48"/>
      <c r="Q217" s="48"/>
      <c r="R217" s="48"/>
      <c r="S217" s="48"/>
      <c r="T217" s="96"/>
      <c r="AT217" s="25" t="s">
        <v>383</v>
      </c>
      <c r="AU217" s="25" t="s">
        <v>82</v>
      </c>
    </row>
    <row r="218" s="14" customFormat="1">
      <c r="B218" s="288"/>
      <c r="C218" s="289"/>
      <c r="D218" s="246" t="s">
        <v>422</v>
      </c>
      <c r="E218" s="290" t="s">
        <v>21</v>
      </c>
      <c r="F218" s="291" t="s">
        <v>2356</v>
      </c>
      <c r="G218" s="289"/>
      <c r="H218" s="290" t="s">
        <v>21</v>
      </c>
      <c r="I218" s="292"/>
      <c r="J218" s="289"/>
      <c r="K218" s="289"/>
      <c r="L218" s="293"/>
      <c r="M218" s="294"/>
      <c r="N218" s="295"/>
      <c r="O218" s="295"/>
      <c r="P218" s="295"/>
      <c r="Q218" s="295"/>
      <c r="R218" s="295"/>
      <c r="S218" s="295"/>
      <c r="T218" s="296"/>
      <c r="AT218" s="297" t="s">
        <v>422</v>
      </c>
      <c r="AU218" s="297" t="s">
        <v>82</v>
      </c>
      <c r="AV218" s="14" t="s">
        <v>80</v>
      </c>
      <c r="AW218" s="14" t="s">
        <v>35</v>
      </c>
      <c r="AX218" s="14" t="s">
        <v>72</v>
      </c>
      <c r="AY218" s="297" t="s">
        <v>215</v>
      </c>
    </row>
    <row r="219" s="12" customFormat="1">
      <c r="B219" s="252"/>
      <c r="C219" s="253"/>
      <c r="D219" s="246" t="s">
        <v>422</v>
      </c>
      <c r="E219" s="254" t="s">
        <v>21</v>
      </c>
      <c r="F219" s="255" t="s">
        <v>2357</v>
      </c>
      <c r="G219" s="253"/>
      <c r="H219" s="256">
        <v>688.78999999999996</v>
      </c>
      <c r="I219" s="257"/>
      <c r="J219" s="253"/>
      <c r="K219" s="253"/>
      <c r="L219" s="258"/>
      <c r="M219" s="259"/>
      <c r="N219" s="260"/>
      <c r="O219" s="260"/>
      <c r="P219" s="260"/>
      <c r="Q219" s="260"/>
      <c r="R219" s="260"/>
      <c r="S219" s="260"/>
      <c r="T219" s="261"/>
      <c r="AT219" s="262" t="s">
        <v>422</v>
      </c>
      <c r="AU219" s="262" t="s">
        <v>82</v>
      </c>
      <c r="AV219" s="12" t="s">
        <v>82</v>
      </c>
      <c r="AW219" s="12" t="s">
        <v>35</v>
      </c>
      <c r="AX219" s="12" t="s">
        <v>80</v>
      </c>
      <c r="AY219" s="262" t="s">
        <v>215</v>
      </c>
    </row>
    <row r="220" s="11" customFormat="1" ht="29.88" customHeight="1">
      <c r="B220" s="218"/>
      <c r="C220" s="219"/>
      <c r="D220" s="220" t="s">
        <v>71</v>
      </c>
      <c r="E220" s="232" t="s">
        <v>82</v>
      </c>
      <c r="F220" s="232" t="s">
        <v>547</v>
      </c>
      <c r="G220" s="219"/>
      <c r="H220" s="219"/>
      <c r="I220" s="222"/>
      <c r="J220" s="233">
        <f>BK220</f>
        <v>0</v>
      </c>
      <c r="K220" s="219"/>
      <c r="L220" s="224"/>
      <c r="M220" s="225"/>
      <c r="N220" s="226"/>
      <c r="O220" s="226"/>
      <c r="P220" s="227">
        <f>SUM(P221:P270)</f>
        <v>0</v>
      </c>
      <c r="Q220" s="226"/>
      <c r="R220" s="227">
        <f>SUM(R221:R270)</f>
        <v>1390.0349262599998</v>
      </c>
      <c r="S220" s="226"/>
      <c r="T220" s="228">
        <f>SUM(T221:T270)</f>
        <v>0</v>
      </c>
      <c r="AR220" s="229" t="s">
        <v>80</v>
      </c>
      <c r="AT220" s="230" t="s">
        <v>71</v>
      </c>
      <c r="AU220" s="230" t="s">
        <v>80</v>
      </c>
      <c r="AY220" s="229" t="s">
        <v>215</v>
      </c>
      <c r="BK220" s="231">
        <f>SUM(BK221:BK270)</f>
        <v>0</v>
      </c>
    </row>
    <row r="221" s="1" customFormat="1" ht="25.5" customHeight="1">
      <c r="B221" s="47"/>
      <c r="C221" s="234" t="s">
        <v>503</v>
      </c>
      <c r="D221" s="234" t="s">
        <v>218</v>
      </c>
      <c r="E221" s="235" t="s">
        <v>2358</v>
      </c>
      <c r="F221" s="236" t="s">
        <v>2359</v>
      </c>
      <c r="G221" s="237" t="s">
        <v>452</v>
      </c>
      <c r="H221" s="238">
        <v>28</v>
      </c>
      <c r="I221" s="239"/>
      <c r="J221" s="240">
        <f>ROUND(I221*H221,2)</f>
        <v>0</v>
      </c>
      <c r="K221" s="236" t="s">
        <v>21</v>
      </c>
      <c r="L221" s="73"/>
      <c r="M221" s="241" t="s">
        <v>21</v>
      </c>
      <c r="N221" s="242" t="s">
        <v>43</v>
      </c>
      <c r="O221" s="48"/>
      <c r="P221" s="243">
        <f>O221*H221</f>
        <v>0</v>
      </c>
      <c r="Q221" s="243">
        <v>0.00038000000000000002</v>
      </c>
      <c r="R221" s="243">
        <f>Q221*H221</f>
        <v>0.01064</v>
      </c>
      <c r="S221" s="243">
        <v>0</v>
      </c>
      <c r="T221" s="244">
        <f>S221*H221</f>
        <v>0</v>
      </c>
      <c r="AR221" s="25" t="s">
        <v>232</v>
      </c>
      <c r="AT221" s="25" t="s">
        <v>218</v>
      </c>
      <c r="AU221" s="25" t="s">
        <v>82</v>
      </c>
      <c r="AY221" s="25" t="s">
        <v>215</v>
      </c>
      <c r="BE221" s="245">
        <f>IF(N221="základní",J221,0)</f>
        <v>0</v>
      </c>
      <c r="BF221" s="245">
        <f>IF(N221="snížená",J221,0)</f>
        <v>0</v>
      </c>
      <c r="BG221" s="245">
        <f>IF(N221="zákl. přenesená",J221,0)</f>
        <v>0</v>
      </c>
      <c r="BH221" s="245">
        <f>IF(N221="sníž. přenesená",J221,0)</f>
        <v>0</v>
      </c>
      <c r="BI221" s="245">
        <f>IF(N221="nulová",J221,0)</f>
        <v>0</v>
      </c>
      <c r="BJ221" s="25" t="s">
        <v>80</v>
      </c>
      <c r="BK221" s="245">
        <f>ROUND(I221*H221,2)</f>
        <v>0</v>
      </c>
      <c r="BL221" s="25" t="s">
        <v>232</v>
      </c>
      <c r="BM221" s="25" t="s">
        <v>2360</v>
      </c>
    </row>
    <row r="222" s="14" customFormat="1">
      <c r="B222" s="288"/>
      <c r="C222" s="289"/>
      <c r="D222" s="246" t="s">
        <v>422</v>
      </c>
      <c r="E222" s="290" t="s">
        <v>21</v>
      </c>
      <c r="F222" s="291" t="s">
        <v>2361</v>
      </c>
      <c r="G222" s="289"/>
      <c r="H222" s="290" t="s">
        <v>21</v>
      </c>
      <c r="I222" s="292"/>
      <c r="J222" s="289"/>
      <c r="K222" s="289"/>
      <c r="L222" s="293"/>
      <c r="M222" s="294"/>
      <c r="N222" s="295"/>
      <c r="O222" s="295"/>
      <c r="P222" s="295"/>
      <c r="Q222" s="295"/>
      <c r="R222" s="295"/>
      <c r="S222" s="295"/>
      <c r="T222" s="296"/>
      <c r="AT222" s="297" t="s">
        <v>422</v>
      </c>
      <c r="AU222" s="297" t="s">
        <v>82</v>
      </c>
      <c r="AV222" s="14" t="s">
        <v>80</v>
      </c>
      <c r="AW222" s="14" t="s">
        <v>35</v>
      </c>
      <c r="AX222" s="14" t="s">
        <v>72</v>
      </c>
      <c r="AY222" s="297" t="s">
        <v>215</v>
      </c>
    </row>
    <row r="223" s="12" customFormat="1">
      <c r="B223" s="252"/>
      <c r="C223" s="253"/>
      <c r="D223" s="246" t="s">
        <v>422</v>
      </c>
      <c r="E223" s="254" t="s">
        <v>21</v>
      </c>
      <c r="F223" s="255" t="s">
        <v>338</v>
      </c>
      <c r="G223" s="253"/>
      <c r="H223" s="256">
        <v>28</v>
      </c>
      <c r="I223" s="257"/>
      <c r="J223" s="253"/>
      <c r="K223" s="253"/>
      <c r="L223" s="258"/>
      <c r="M223" s="259"/>
      <c r="N223" s="260"/>
      <c r="O223" s="260"/>
      <c r="P223" s="260"/>
      <c r="Q223" s="260"/>
      <c r="R223" s="260"/>
      <c r="S223" s="260"/>
      <c r="T223" s="261"/>
      <c r="AT223" s="262" t="s">
        <v>422</v>
      </c>
      <c r="AU223" s="262" t="s">
        <v>82</v>
      </c>
      <c r="AV223" s="12" t="s">
        <v>82</v>
      </c>
      <c r="AW223" s="12" t="s">
        <v>35</v>
      </c>
      <c r="AX223" s="12" t="s">
        <v>72</v>
      </c>
      <c r="AY223" s="262" t="s">
        <v>215</v>
      </c>
    </row>
    <row r="224" s="13" customFormat="1">
      <c r="B224" s="263"/>
      <c r="C224" s="264"/>
      <c r="D224" s="246" t="s">
        <v>422</v>
      </c>
      <c r="E224" s="265" t="s">
        <v>2220</v>
      </c>
      <c r="F224" s="266" t="s">
        <v>439</v>
      </c>
      <c r="G224" s="264"/>
      <c r="H224" s="267">
        <v>28</v>
      </c>
      <c r="I224" s="268"/>
      <c r="J224" s="264"/>
      <c r="K224" s="264"/>
      <c r="L224" s="269"/>
      <c r="M224" s="270"/>
      <c r="N224" s="271"/>
      <c r="O224" s="271"/>
      <c r="P224" s="271"/>
      <c r="Q224" s="271"/>
      <c r="R224" s="271"/>
      <c r="S224" s="271"/>
      <c r="T224" s="272"/>
      <c r="AT224" s="273" t="s">
        <v>422</v>
      </c>
      <c r="AU224" s="273" t="s">
        <v>82</v>
      </c>
      <c r="AV224" s="13" t="s">
        <v>232</v>
      </c>
      <c r="AW224" s="13" t="s">
        <v>35</v>
      </c>
      <c r="AX224" s="13" t="s">
        <v>80</v>
      </c>
      <c r="AY224" s="273" t="s">
        <v>215</v>
      </c>
    </row>
    <row r="225" s="1" customFormat="1" ht="25.5" customHeight="1">
      <c r="B225" s="47"/>
      <c r="C225" s="234" t="s">
        <v>338</v>
      </c>
      <c r="D225" s="234" t="s">
        <v>218</v>
      </c>
      <c r="E225" s="235" t="s">
        <v>2362</v>
      </c>
      <c r="F225" s="236" t="s">
        <v>2363</v>
      </c>
      <c r="G225" s="237" t="s">
        <v>452</v>
      </c>
      <c r="H225" s="238">
        <v>122</v>
      </c>
      <c r="I225" s="239"/>
      <c r="J225" s="240">
        <f>ROUND(I225*H225,2)</f>
        <v>0</v>
      </c>
      <c r="K225" s="236" t="s">
        <v>222</v>
      </c>
      <c r="L225" s="73"/>
      <c r="M225" s="241" t="s">
        <v>21</v>
      </c>
      <c r="N225" s="242" t="s">
        <v>43</v>
      </c>
      <c r="O225" s="48"/>
      <c r="P225" s="243">
        <f>O225*H225</f>
        <v>0</v>
      </c>
      <c r="Q225" s="243">
        <v>0.00038000000000000002</v>
      </c>
      <c r="R225" s="243">
        <f>Q225*H225</f>
        <v>0.046360000000000005</v>
      </c>
      <c r="S225" s="243">
        <v>0</v>
      </c>
      <c r="T225" s="244">
        <f>S225*H225</f>
        <v>0</v>
      </c>
      <c r="AR225" s="25" t="s">
        <v>232</v>
      </c>
      <c r="AT225" s="25" t="s">
        <v>218</v>
      </c>
      <c r="AU225" s="25" t="s">
        <v>82</v>
      </c>
      <c r="AY225" s="25" t="s">
        <v>215</v>
      </c>
      <c r="BE225" s="245">
        <f>IF(N225="základní",J225,0)</f>
        <v>0</v>
      </c>
      <c r="BF225" s="245">
        <f>IF(N225="snížená",J225,0)</f>
        <v>0</v>
      </c>
      <c r="BG225" s="245">
        <f>IF(N225="zákl. přenesená",J225,0)</f>
        <v>0</v>
      </c>
      <c r="BH225" s="245">
        <f>IF(N225="sníž. přenesená",J225,0)</f>
        <v>0</v>
      </c>
      <c r="BI225" s="245">
        <f>IF(N225="nulová",J225,0)</f>
        <v>0</v>
      </c>
      <c r="BJ225" s="25" t="s">
        <v>80</v>
      </c>
      <c r="BK225" s="245">
        <f>ROUND(I225*H225,2)</f>
        <v>0</v>
      </c>
      <c r="BL225" s="25" t="s">
        <v>232</v>
      </c>
      <c r="BM225" s="25" t="s">
        <v>2364</v>
      </c>
    </row>
    <row r="226" s="14" customFormat="1">
      <c r="B226" s="288"/>
      <c r="C226" s="289"/>
      <c r="D226" s="246" t="s">
        <v>422</v>
      </c>
      <c r="E226" s="290" t="s">
        <v>21</v>
      </c>
      <c r="F226" s="291" t="s">
        <v>2365</v>
      </c>
      <c r="G226" s="289"/>
      <c r="H226" s="290" t="s">
        <v>21</v>
      </c>
      <c r="I226" s="292"/>
      <c r="J226" s="289"/>
      <c r="K226" s="289"/>
      <c r="L226" s="293"/>
      <c r="M226" s="294"/>
      <c r="N226" s="295"/>
      <c r="O226" s="295"/>
      <c r="P226" s="295"/>
      <c r="Q226" s="295"/>
      <c r="R226" s="295"/>
      <c r="S226" s="295"/>
      <c r="T226" s="296"/>
      <c r="AT226" s="297" t="s">
        <v>422</v>
      </c>
      <c r="AU226" s="297" t="s">
        <v>82</v>
      </c>
      <c r="AV226" s="14" t="s">
        <v>80</v>
      </c>
      <c r="AW226" s="14" t="s">
        <v>35</v>
      </c>
      <c r="AX226" s="14" t="s">
        <v>72</v>
      </c>
      <c r="AY226" s="297" t="s">
        <v>215</v>
      </c>
    </row>
    <row r="227" s="12" customFormat="1">
      <c r="B227" s="252"/>
      <c r="C227" s="253"/>
      <c r="D227" s="246" t="s">
        <v>422</v>
      </c>
      <c r="E227" s="254" t="s">
        <v>21</v>
      </c>
      <c r="F227" s="255" t="s">
        <v>1871</v>
      </c>
      <c r="G227" s="253"/>
      <c r="H227" s="256">
        <v>122</v>
      </c>
      <c r="I227" s="257"/>
      <c r="J227" s="253"/>
      <c r="K227" s="253"/>
      <c r="L227" s="258"/>
      <c r="M227" s="259"/>
      <c r="N227" s="260"/>
      <c r="O227" s="260"/>
      <c r="P227" s="260"/>
      <c r="Q227" s="260"/>
      <c r="R227" s="260"/>
      <c r="S227" s="260"/>
      <c r="T227" s="261"/>
      <c r="AT227" s="262" t="s">
        <v>422</v>
      </c>
      <c r="AU227" s="262" t="s">
        <v>82</v>
      </c>
      <c r="AV227" s="12" t="s">
        <v>82</v>
      </c>
      <c r="AW227" s="12" t="s">
        <v>35</v>
      </c>
      <c r="AX227" s="12" t="s">
        <v>72</v>
      </c>
      <c r="AY227" s="262" t="s">
        <v>215</v>
      </c>
    </row>
    <row r="228" s="13" customFormat="1">
      <c r="B228" s="263"/>
      <c r="C228" s="264"/>
      <c r="D228" s="246" t="s">
        <v>422</v>
      </c>
      <c r="E228" s="265" t="s">
        <v>2222</v>
      </c>
      <c r="F228" s="266" t="s">
        <v>439</v>
      </c>
      <c r="G228" s="264"/>
      <c r="H228" s="267">
        <v>122</v>
      </c>
      <c r="I228" s="268"/>
      <c r="J228" s="264"/>
      <c r="K228" s="264"/>
      <c r="L228" s="269"/>
      <c r="M228" s="270"/>
      <c r="N228" s="271"/>
      <c r="O228" s="271"/>
      <c r="P228" s="271"/>
      <c r="Q228" s="271"/>
      <c r="R228" s="271"/>
      <c r="S228" s="271"/>
      <c r="T228" s="272"/>
      <c r="AT228" s="273" t="s">
        <v>422</v>
      </c>
      <c r="AU228" s="273" t="s">
        <v>82</v>
      </c>
      <c r="AV228" s="13" t="s">
        <v>232</v>
      </c>
      <c r="AW228" s="13" t="s">
        <v>35</v>
      </c>
      <c r="AX228" s="13" t="s">
        <v>80</v>
      </c>
      <c r="AY228" s="273" t="s">
        <v>215</v>
      </c>
    </row>
    <row r="229" s="1" customFormat="1" ht="16.5" customHeight="1">
      <c r="B229" s="47"/>
      <c r="C229" s="234" t="s">
        <v>343</v>
      </c>
      <c r="D229" s="234" t="s">
        <v>218</v>
      </c>
      <c r="E229" s="235" t="s">
        <v>2366</v>
      </c>
      <c r="F229" s="236" t="s">
        <v>2367</v>
      </c>
      <c r="G229" s="237" t="s">
        <v>473</v>
      </c>
      <c r="H229" s="238">
        <v>0.25</v>
      </c>
      <c r="I229" s="239"/>
      <c r="J229" s="240">
        <f>ROUND(I229*H229,2)</f>
        <v>0</v>
      </c>
      <c r="K229" s="236" t="s">
        <v>21</v>
      </c>
      <c r="L229" s="73"/>
      <c r="M229" s="241" t="s">
        <v>21</v>
      </c>
      <c r="N229" s="242" t="s">
        <v>43</v>
      </c>
      <c r="O229" s="48"/>
      <c r="P229" s="243">
        <f>O229*H229</f>
        <v>0</v>
      </c>
      <c r="Q229" s="243">
        <v>0.10445</v>
      </c>
      <c r="R229" s="243">
        <f>Q229*H229</f>
        <v>0.0261125</v>
      </c>
      <c r="S229" s="243">
        <v>0</v>
      </c>
      <c r="T229" s="244">
        <f>S229*H229</f>
        <v>0</v>
      </c>
      <c r="AR229" s="25" t="s">
        <v>232</v>
      </c>
      <c r="AT229" s="25" t="s">
        <v>218</v>
      </c>
      <c r="AU229" s="25" t="s">
        <v>82</v>
      </c>
      <c r="AY229" s="25" t="s">
        <v>215</v>
      </c>
      <c r="BE229" s="245">
        <f>IF(N229="základní",J229,0)</f>
        <v>0</v>
      </c>
      <c r="BF229" s="245">
        <f>IF(N229="snížená",J229,0)</f>
        <v>0</v>
      </c>
      <c r="BG229" s="245">
        <f>IF(N229="zákl. přenesená",J229,0)</f>
        <v>0</v>
      </c>
      <c r="BH229" s="245">
        <f>IF(N229="sníž. přenesená",J229,0)</f>
        <v>0</v>
      </c>
      <c r="BI229" s="245">
        <f>IF(N229="nulová",J229,0)</f>
        <v>0</v>
      </c>
      <c r="BJ229" s="25" t="s">
        <v>80</v>
      </c>
      <c r="BK229" s="245">
        <f>ROUND(I229*H229,2)</f>
        <v>0</v>
      </c>
      <c r="BL229" s="25" t="s">
        <v>232</v>
      </c>
      <c r="BM229" s="25" t="s">
        <v>2368</v>
      </c>
    </row>
    <row r="230" s="1" customFormat="1">
      <c r="B230" s="47"/>
      <c r="C230" s="75"/>
      <c r="D230" s="246" t="s">
        <v>383</v>
      </c>
      <c r="E230" s="75"/>
      <c r="F230" s="247" t="s">
        <v>2369</v>
      </c>
      <c r="G230" s="75"/>
      <c r="H230" s="75"/>
      <c r="I230" s="204"/>
      <c r="J230" s="75"/>
      <c r="K230" s="75"/>
      <c r="L230" s="73"/>
      <c r="M230" s="248"/>
      <c r="N230" s="48"/>
      <c r="O230" s="48"/>
      <c r="P230" s="48"/>
      <c r="Q230" s="48"/>
      <c r="R230" s="48"/>
      <c r="S230" s="48"/>
      <c r="T230" s="96"/>
      <c r="AT230" s="25" t="s">
        <v>383</v>
      </c>
      <c r="AU230" s="25" t="s">
        <v>82</v>
      </c>
    </row>
    <row r="231" s="14" customFormat="1">
      <c r="B231" s="288"/>
      <c r="C231" s="289"/>
      <c r="D231" s="246" t="s">
        <v>422</v>
      </c>
      <c r="E231" s="290" t="s">
        <v>21</v>
      </c>
      <c r="F231" s="291" t="s">
        <v>2370</v>
      </c>
      <c r="G231" s="289"/>
      <c r="H231" s="290" t="s">
        <v>21</v>
      </c>
      <c r="I231" s="292"/>
      <c r="J231" s="289"/>
      <c r="K231" s="289"/>
      <c r="L231" s="293"/>
      <c r="M231" s="294"/>
      <c r="N231" s="295"/>
      <c r="O231" s="295"/>
      <c r="P231" s="295"/>
      <c r="Q231" s="295"/>
      <c r="R231" s="295"/>
      <c r="S231" s="295"/>
      <c r="T231" s="296"/>
      <c r="AT231" s="297" t="s">
        <v>422</v>
      </c>
      <c r="AU231" s="297" t="s">
        <v>82</v>
      </c>
      <c r="AV231" s="14" t="s">
        <v>80</v>
      </c>
      <c r="AW231" s="14" t="s">
        <v>35</v>
      </c>
      <c r="AX231" s="14" t="s">
        <v>72</v>
      </c>
      <c r="AY231" s="297" t="s">
        <v>215</v>
      </c>
    </row>
    <row r="232" s="12" customFormat="1">
      <c r="B232" s="252"/>
      <c r="C232" s="253"/>
      <c r="D232" s="246" t="s">
        <v>422</v>
      </c>
      <c r="E232" s="254" t="s">
        <v>21</v>
      </c>
      <c r="F232" s="255" t="s">
        <v>2371</v>
      </c>
      <c r="G232" s="253"/>
      <c r="H232" s="256">
        <v>0.25</v>
      </c>
      <c r="I232" s="257"/>
      <c r="J232" s="253"/>
      <c r="K232" s="253"/>
      <c r="L232" s="258"/>
      <c r="M232" s="259"/>
      <c r="N232" s="260"/>
      <c r="O232" s="260"/>
      <c r="P232" s="260"/>
      <c r="Q232" s="260"/>
      <c r="R232" s="260"/>
      <c r="S232" s="260"/>
      <c r="T232" s="261"/>
      <c r="AT232" s="262" t="s">
        <v>422</v>
      </c>
      <c r="AU232" s="262" t="s">
        <v>82</v>
      </c>
      <c r="AV232" s="12" t="s">
        <v>82</v>
      </c>
      <c r="AW232" s="12" t="s">
        <v>35</v>
      </c>
      <c r="AX232" s="12" t="s">
        <v>72</v>
      </c>
      <c r="AY232" s="262" t="s">
        <v>215</v>
      </c>
    </row>
    <row r="233" s="13" customFormat="1">
      <c r="B233" s="263"/>
      <c r="C233" s="264"/>
      <c r="D233" s="246" t="s">
        <v>422</v>
      </c>
      <c r="E233" s="265" t="s">
        <v>21</v>
      </c>
      <c r="F233" s="266" t="s">
        <v>439</v>
      </c>
      <c r="G233" s="264"/>
      <c r="H233" s="267">
        <v>0.25</v>
      </c>
      <c r="I233" s="268"/>
      <c r="J233" s="264"/>
      <c r="K233" s="264"/>
      <c r="L233" s="269"/>
      <c r="M233" s="270"/>
      <c r="N233" s="271"/>
      <c r="O233" s="271"/>
      <c r="P233" s="271"/>
      <c r="Q233" s="271"/>
      <c r="R233" s="271"/>
      <c r="S233" s="271"/>
      <c r="T233" s="272"/>
      <c r="AT233" s="273" t="s">
        <v>422</v>
      </c>
      <c r="AU233" s="273" t="s">
        <v>82</v>
      </c>
      <c r="AV233" s="13" t="s">
        <v>232</v>
      </c>
      <c r="AW233" s="13" t="s">
        <v>35</v>
      </c>
      <c r="AX233" s="13" t="s">
        <v>80</v>
      </c>
      <c r="AY233" s="273" t="s">
        <v>215</v>
      </c>
    </row>
    <row r="234" s="1" customFormat="1" ht="16.5" customHeight="1">
      <c r="B234" s="47"/>
      <c r="C234" s="274" t="s">
        <v>348</v>
      </c>
      <c r="D234" s="274" t="s">
        <v>470</v>
      </c>
      <c r="E234" s="275" t="s">
        <v>2372</v>
      </c>
      <c r="F234" s="276" t="s">
        <v>2373</v>
      </c>
      <c r="G234" s="277" t="s">
        <v>298</v>
      </c>
      <c r="H234" s="278">
        <v>1</v>
      </c>
      <c r="I234" s="279"/>
      <c r="J234" s="280">
        <f>ROUND(I234*H234,2)</f>
        <v>0</v>
      </c>
      <c r="K234" s="276" t="s">
        <v>21</v>
      </c>
      <c r="L234" s="281"/>
      <c r="M234" s="282" t="s">
        <v>21</v>
      </c>
      <c r="N234" s="283" t="s">
        <v>43</v>
      </c>
      <c r="O234" s="48"/>
      <c r="P234" s="243">
        <f>O234*H234</f>
        <v>0</v>
      </c>
      <c r="Q234" s="243">
        <v>1.1000000000000001</v>
      </c>
      <c r="R234" s="243">
        <f>Q234*H234</f>
        <v>1.1000000000000001</v>
      </c>
      <c r="S234" s="243">
        <v>0</v>
      </c>
      <c r="T234" s="244">
        <f>S234*H234</f>
        <v>0</v>
      </c>
      <c r="AR234" s="25" t="s">
        <v>405</v>
      </c>
      <c r="AT234" s="25" t="s">
        <v>470</v>
      </c>
      <c r="AU234" s="25" t="s">
        <v>82</v>
      </c>
      <c r="AY234" s="25" t="s">
        <v>215</v>
      </c>
      <c r="BE234" s="245">
        <f>IF(N234="základní",J234,0)</f>
        <v>0</v>
      </c>
      <c r="BF234" s="245">
        <f>IF(N234="snížená",J234,0)</f>
        <v>0</v>
      </c>
      <c r="BG234" s="245">
        <f>IF(N234="zákl. přenesená",J234,0)</f>
        <v>0</v>
      </c>
      <c r="BH234" s="245">
        <f>IF(N234="sníž. přenesená",J234,0)</f>
        <v>0</v>
      </c>
      <c r="BI234" s="245">
        <f>IF(N234="nulová",J234,0)</f>
        <v>0</v>
      </c>
      <c r="BJ234" s="25" t="s">
        <v>80</v>
      </c>
      <c r="BK234" s="245">
        <f>ROUND(I234*H234,2)</f>
        <v>0</v>
      </c>
      <c r="BL234" s="25" t="s">
        <v>232</v>
      </c>
      <c r="BM234" s="25" t="s">
        <v>2374</v>
      </c>
    </row>
    <row r="235" s="12" customFormat="1">
      <c r="B235" s="252"/>
      <c r="C235" s="253"/>
      <c r="D235" s="246" t="s">
        <v>422</v>
      </c>
      <c r="E235" s="254" t="s">
        <v>21</v>
      </c>
      <c r="F235" s="255" t="s">
        <v>80</v>
      </c>
      <c r="G235" s="253"/>
      <c r="H235" s="256">
        <v>1</v>
      </c>
      <c r="I235" s="257"/>
      <c r="J235" s="253"/>
      <c r="K235" s="253"/>
      <c r="L235" s="258"/>
      <c r="M235" s="259"/>
      <c r="N235" s="260"/>
      <c r="O235" s="260"/>
      <c r="P235" s="260"/>
      <c r="Q235" s="260"/>
      <c r="R235" s="260"/>
      <c r="S235" s="260"/>
      <c r="T235" s="261"/>
      <c r="AT235" s="262" t="s">
        <v>422</v>
      </c>
      <c r="AU235" s="262" t="s">
        <v>82</v>
      </c>
      <c r="AV235" s="12" t="s">
        <v>82</v>
      </c>
      <c r="AW235" s="12" t="s">
        <v>35</v>
      </c>
      <c r="AX235" s="12" t="s">
        <v>80</v>
      </c>
      <c r="AY235" s="262" t="s">
        <v>215</v>
      </c>
    </row>
    <row r="236" s="1" customFormat="1" ht="16.5" customHeight="1">
      <c r="B236" s="47"/>
      <c r="C236" s="234" t="s">
        <v>353</v>
      </c>
      <c r="D236" s="234" t="s">
        <v>218</v>
      </c>
      <c r="E236" s="235" t="s">
        <v>2375</v>
      </c>
      <c r="F236" s="236" t="s">
        <v>2376</v>
      </c>
      <c r="G236" s="237" t="s">
        <v>381</v>
      </c>
      <c r="H236" s="238">
        <v>78.680000000000007</v>
      </c>
      <c r="I236" s="239"/>
      <c r="J236" s="240">
        <f>ROUND(I236*H236,2)</f>
        <v>0</v>
      </c>
      <c r="K236" s="236" t="s">
        <v>222</v>
      </c>
      <c r="L236" s="73"/>
      <c r="M236" s="241" t="s">
        <v>21</v>
      </c>
      <c r="N236" s="242" t="s">
        <v>43</v>
      </c>
      <c r="O236" s="48"/>
      <c r="P236" s="243">
        <f>O236*H236</f>
        <v>0</v>
      </c>
      <c r="Q236" s="243">
        <v>0</v>
      </c>
      <c r="R236" s="243">
        <f>Q236*H236</f>
        <v>0</v>
      </c>
      <c r="S236" s="243">
        <v>0</v>
      </c>
      <c r="T236" s="244">
        <f>S236*H236</f>
        <v>0</v>
      </c>
      <c r="AR236" s="25" t="s">
        <v>232</v>
      </c>
      <c r="AT236" s="25" t="s">
        <v>218</v>
      </c>
      <c r="AU236" s="25" t="s">
        <v>82</v>
      </c>
      <c r="AY236" s="25" t="s">
        <v>215</v>
      </c>
      <c r="BE236" s="245">
        <f>IF(N236="základní",J236,0)</f>
        <v>0</v>
      </c>
      <c r="BF236" s="245">
        <f>IF(N236="snížená",J236,0)</f>
        <v>0</v>
      </c>
      <c r="BG236" s="245">
        <f>IF(N236="zákl. přenesená",J236,0)</f>
        <v>0</v>
      </c>
      <c r="BH236" s="245">
        <f>IF(N236="sníž. přenesená",J236,0)</f>
        <v>0</v>
      </c>
      <c r="BI236" s="245">
        <f>IF(N236="nulová",J236,0)</f>
        <v>0</v>
      </c>
      <c r="BJ236" s="25" t="s">
        <v>80</v>
      </c>
      <c r="BK236" s="245">
        <f>ROUND(I236*H236,2)</f>
        <v>0</v>
      </c>
      <c r="BL236" s="25" t="s">
        <v>232</v>
      </c>
      <c r="BM236" s="25" t="s">
        <v>2377</v>
      </c>
    </row>
    <row r="237" s="1" customFormat="1">
      <c r="B237" s="47"/>
      <c r="C237" s="75"/>
      <c r="D237" s="246" t="s">
        <v>383</v>
      </c>
      <c r="E237" s="75"/>
      <c r="F237" s="247" t="s">
        <v>2378</v>
      </c>
      <c r="G237" s="75"/>
      <c r="H237" s="75"/>
      <c r="I237" s="204"/>
      <c r="J237" s="75"/>
      <c r="K237" s="75"/>
      <c r="L237" s="73"/>
      <c r="M237" s="248"/>
      <c r="N237" s="48"/>
      <c r="O237" s="48"/>
      <c r="P237" s="48"/>
      <c r="Q237" s="48"/>
      <c r="R237" s="48"/>
      <c r="S237" s="48"/>
      <c r="T237" s="96"/>
      <c r="AT237" s="25" t="s">
        <v>383</v>
      </c>
      <c r="AU237" s="25" t="s">
        <v>82</v>
      </c>
    </row>
    <row r="238" s="14" customFormat="1">
      <c r="B238" s="288"/>
      <c r="C238" s="289"/>
      <c r="D238" s="246" t="s">
        <v>422</v>
      </c>
      <c r="E238" s="290" t="s">
        <v>21</v>
      </c>
      <c r="F238" s="291" t="s">
        <v>2379</v>
      </c>
      <c r="G238" s="289"/>
      <c r="H238" s="290" t="s">
        <v>21</v>
      </c>
      <c r="I238" s="292"/>
      <c r="J238" s="289"/>
      <c r="K238" s="289"/>
      <c r="L238" s="293"/>
      <c r="M238" s="294"/>
      <c r="N238" s="295"/>
      <c r="O238" s="295"/>
      <c r="P238" s="295"/>
      <c r="Q238" s="295"/>
      <c r="R238" s="295"/>
      <c r="S238" s="295"/>
      <c r="T238" s="296"/>
      <c r="AT238" s="297" t="s">
        <v>422</v>
      </c>
      <c r="AU238" s="297" t="s">
        <v>82</v>
      </c>
      <c r="AV238" s="14" t="s">
        <v>80</v>
      </c>
      <c r="AW238" s="14" t="s">
        <v>35</v>
      </c>
      <c r="AX238" s="14" t="s">
        <v>72</v>
      </c>
      <c r="AY238" s="297" t="s">
        <v>215</v>
      </c>
    </row>
    <row r="239" s="12" customFormat="1">
      <c r="B239" s="252"/>
      <c r="C239" s="253"/>
      <c r="D239" s="246" t="s">
        <v>422</v>
      </c>
      <c r="E239" s="254" t="s">
        <v>21</v>
      </c>
      <c r="F239" s="255" t="s">
        <v>2380</v>
      </c>
      <c r="G239" s="253"/>
      <c r="H239" s="256">
        <v>78.680000000000007</v>
      </c>
      <c r="I239" s="257"/>
      <c r="J239" s="253"/>
      <c r="K239" s="253"/>
      <c r="L239" s="258"/>
      <c r="M239" s="259"/>
      <c r="N239" s="260"/>
      <c r="O239" s="260"/>
      <c r="P239" s="260"/>
      <c r="Q239" s="260"/>
      <c r="R239" s="260"/>
      <c r="S239" s="260"/>
      <c r="T239" s="261"/>
      <c r="AT239" s="262" t="s">
        <v>422</v>
      </c>
      <c r="AU239" s="262" t="s">
        <v>82</v>
      </c>
      <c r="AV239" s="12" t="s">
        <v>82</v>
      </c>
      <c r="AW239" s="12" t="s">
        <v>35</v>
      </c>
      <c r="AX239" s="12" t="s">
        <v>72</v>
      </c>
      <c r="AY239" s="262" t="s">
        <v>215</v>
      </c>
    </row>
    <row r="240" s="13" customFormat="1">
      <c r="B240" s="263"/>
      <c r="C240" s="264"/>
      <c r="D240" s="246" t="s">
        <v>422</v>
      </c>
      <c r="E240" s="265" t="s">
        <v>21</v>
      </c>
      <c r="F240" s="266" t="s">
        <v>439</v>
      </c>
      <c r="G240" s="264"/>
      <c r="H240" s="267">
        <v>78.680000000000007</v>
      </c>
      <c r="I240" s="268"/>
      <c r="J240" s="264"/>
      <c r="K240" s="264"/>
      <c r="L240" s="269"/>
      <c r="M240" s="270"/>
      <c r="N240" s="271"/>
      <c r="O240" s="271"/>
      <c r="P240" s="271"/>
      <c r="Q240" s="271"/>
      <c r="R240" s="271"/>
      <c r="S240" s="271"/>
      <c r="T240" s="272"/>
      <c r="AT240" s="273" t="s">
        <v>422</v>
      </c>
      <c r="AU240" s="273" t="s">
        <v>82</v>
      </c>
      <c r="AV240" s="13" t="s">
        <v>232</v>
      </c>
      <c r="AW240" s="13" t="s">
        <v>35</v>
      </c>
      <c r="AX240" s="13" t="s">
        <v>80</v>
      </c>
      <c r="AY240" s="273" t="s">
        <v>215</v>
      </c>
    </row>
    <row r="241" s="1" customFormat="1" ht="16.5" customHeight="1">
      <c r="B241" s="47"/>
      <c r="C241" s="234" t="s">
        <v>358</v>
      </c>
      <c r="D241" s="234" t="s">
        <v>218</v>
      </c>
      <c r="E241" s="235" t="s">
        <v>2381</v>
      </c>
      <c r="F241" s="236" t="s">
        <v>2382</v>
      </c>
      <c r="G241" s="237" t="s">
        <v>381</v>
      </c>
      <c r="H241" s="238">
        <v>12.960000000000001</v>
      </c>
      <c r="I241" s="239"/>
      <c r="J241" s="240">
        <f>ROUND(I241*H241,2)</f>
        <v>0</v>
      </c>
      <c r="K241" s="236" t="s">
        <v>222</v>
      </c>
      <c r="L241" s="73"/>
      <c r="M241" s="241" t="s">
        <v>21</v>
      </c>
      <c r="N241" s="242" t="s">
        <v>43</v>
      </c>
      <c r="O241" s="48"/>
      <c r="P241" s="243">
        <f>O241*H241</f>
        <v>0</v>
      </c>
      <c r="Q241" s="243">
        <v>0</v>
      </c>
      <c r="R241" s="243">
        <f>Q241*H241</f>
        <v>0</v>
      </c>
      <c r="S241" s="243">
        <v>0</v>
      </c>
      <c r="T241" s="244">
        <f>S241*H241</f>
        <v>0</v>
      </c>
      <c r="AR241" s="25" t="s">
        <v>232</v>
      </c>
      <c r="AT241" s="25" t="s">
        <v>218</v>
      </c>
      <c r="AU241" s="25" t="s">
        <v>82</v>
      </c>
      <c r="AY241" s="25" t="s">
        <v>215</v>
      </c>
      <c r="BE241" s="245">
        <f>IF(N241="základní",J241,0)</f>
        <v>0</v>
      </c>
      <c r="BF241" s="245">
        <f>IF(N241="snížená",J241,0)</f>
        <v>0</v>
      </c>
      <c r="BG241" s="245">
        <f>IF(N241="zákl. přenesená",J241,0)</f>
        <v>0</v>
      </c>
      <c r="BH241" s="245">
        <f>IF(N241="sníž. přenesená",J241,0)</f>
        <v>0</v>
      </c>
      <c r="BI241" s="245">
        <f>IF(N241="nulová",J241,0)</f>
        <v>0</v>
      </c>
      <c r="BJ241" s="25" t="s">
        <v>80</v>
      </c>
      <c r="BK241" s="245">
        <f>ROUND(I241*H241,2)</f>
        <v>0</v>
      </c>
      <c r="BL241" s="25" t="s">
        <v>232</v>
      </c>
      <c r="BM241" s="25" t="s">
        <v>2383</v>
      </c>
    </row>
    <row r="242" s="1" customFormat="1">
      <c r="B242" s="47"/>
      <c r="C242" s="75"/>
      <c r="D242" s="246" t="s">
        <v>383</v>
      </c>
      <c r="E242" s="75"/>
      <c r="F242" s="247" t="s">
        <v>2378</v>
      </c>
      <c r="G242" s="75"/>
      <c r="H242" s="75"/>
      <c r="I242" s="204"/>
      <c r="J242" s="75"/>
      <c r="K242" s="75"/>
      <c r="L242" s="73"/>
      <c r="M242" s="248"/>
      <c r="N242" s="48"/>
      <c r="O242" s="48"/>
      <c r="P242" s="48"/>
      <c r="Q242" s="48"/>
      <c r="R242" s="48"/>
      <c r="S242" s="48"/>
      <c r="T242" s="96"/>
      <c r="AT242" s="25" t="s">
        <v>383</v>
      </c>
      <c r="AU242" s="25" t="s">
        <v>82</v>
      </c>
    </row>
    <row r="243" s="14" customFormat="1">
      <c r="B243" s="288"/>
      <c r="C243" s="289"/>
      <c r="D243" s="246" t="s">
        <v>422</v>
      </c>
      <c r="E243" s="290" t="s">
        <v>21</v>
      </c>
      <c r="F243" s="291" t="s">
        <v>2384</v>
      </c>
      <c r="G243" s="289"/>
      <c r="H243" s="290" t="s">
        <v>21</v>
      </c>
      <c r="I243" s="292"/>
      <c r="J243" s="289"/>
      <c r="K243" s="289"/>
      <c r="L243" s="293"/>
      <c r="M243" s="294"/>
      <c r="N243" s="295"/>
      <c r="O243" s="295"/>
      <c r="P243" s="295"/>
      <c r="Q243" s="295"/>
      <c r="R243" s="295"/>
      <c r="S243" s="295"/>
      <c r="T243" s="296"/>
      <c r="AT243" s="297" t="s">
        <v>422</v>
      </c>
      <c r="AU243" s="297" t="s">
        <v>82</v>
      </c>
      <c r="AV243" s="14" t="s">
        <v>80</v>
      </c>
      <c r="AW243" s="14" t="s">
        <v>35</v>
      </c>
      <c r="AX243" s="14" t="s">
        <v>72</v>
      </c>
      <c r="AY243" s="297" t="s">
        <v>215</v>
      </c>
    </row>
    <row r="244" s="12" customFormat="1">
      <c r="B244" s="252"/>
      <c r="C244" s="253"/>
      <c r="D244" s="246" t="s">
        <v>422</v>
      </c>
      <c r="E244" s="254" t="s">
        <v>21</v>
      </c>
      <c r="F244" s="255" t="s">
        <v>2385</v>
      </c>
      <c r="G244" s="253"/>
      <c r="H244" s="256">
        <v>12.960000000000001</v>
      </c>
      <c r="I244" s="257"/>
      <c r="J244" s="253"/>
      <c r="K244" s="253"/>
      <c r="L244" s="258"/>
      <c r="M244" s="259"/>
      <c r="N244" s="260"/>
      <c r="O244" s="260"/>
      <c r="P244" s="260"/>
      <c r="Q244" s="260"/>
      <c r="R244" s="260"/>
      <c r="S244" s="260"/>
      <c r="T244" s="261"/>
      <c r="AT244" s="262" t="s">
        <v>422</v>
      </c>
      <c r="AU244" s="262" t="s">
        <v>82</v>
      </c>
      <c r="AV244" s="12" t="s">
        <v>82</v>
      </c>
      <c r="AW244" s="12" t="s">
        <v>35</v>
      </c>
      <c r="AX244" s="12" t="s">
        <v>72</v>
      </c>
      <c r="AY244" s="262" t="s">
        <v>215</v>
      </c>
    </row>
    <row r="245" s="13" customFormat="1">
      <c r="B245" s="263"/>
      <c r="C245" s="264"/>
      <c r="D245" s="246" t="s">
        <v>422</v>
      </c>
      <c r="E245" s="265" t="s">
        <v>21</v>
      </c>
      <c r="F245" s="266" t="s">
        <v>439</v>
      </c>
      <c r="G245" s="264"/>
      <c r="H245" s="267">
        <v>12.960000000000001</v>
      </c>
      <c r="I245" s="268"/>
      <c r="J245" s="264"/>
      <c r="K245" s="264"/>
      <c r="L245" s="269"/>
      <c r="M245" s="270"/>
      <c r="N245" s="271"/>
      <c r="O245" s="271"/>
      <c r="P245" s="271"/>
      <c r="Q245" s="271"/>
      <c r="R245" s="271"/>
      <c r="S245" s="271"/>
      <c r="T245" s="272"/>
      <c r="AT245" s="273" t="s">
        <v>422</v>
      </c>
      <c r="AU245" s="273" t="s">
        <v>82</v>
      </c>
      <c r="AV245" s="13" t="s">
        <v>232</v>
      </c>
      <c r="AW245" s="13" t="s">
        <v>35</v>
      </c>
      <c r="AX245" s="13" t="s">
        <v>80</v>
      </c>
      <c r="AY245" s="273" t="s">
        <v>215</v>
      </c>
    </row>
    <row r="246" s="1" customFormat="1" ht="16.5" customHeight="1">
      <c r="B246" s="47"/>
      <c r="C246" s="234" t="s">
        <v>527</v>
      </c>
      <c r="D246" s="234" t="s">
        <v>218</v>
      </c>
      <c r="E246" s="235" t="s">
        <v>555</v>
      </c>
      <c r="F246" s="236" t="s">
        <v>556</v>
      </c>
      <c r="G246" s="237" t="s">
        <v>376</v>
      </c>
      <c r="H246" s="238">
        <v>169.71199999999999</v>
      </c>
      <c r="I246" s="239"/>
      <c r="J246" s="240">
        <f>ROUND(I246*H246,2)</f>
        <v>0</v>
      </c>
      <c r="K246" s="236" t="s">
        <v>222</v>
      </c>
      <c r="L246" s="73"/>
      <c r="M246" s="241" t="s">
        <v>21</v>
      </c>
      <c r="N246" s="242" t="s">
        <v>43</v>
      </c>
      <c r="O246" s="48"/>
      <c r="P246" s="243">
        <f>O246*H246</f>
        <v>0</v>
      </c>
      <c r="Q246" s="243">
        <v>0.0014400000000000001</v>
      </c>
      <c r="R246" s="243">
        <f>Q246*H246</f>
        <v>0.24438528000000001</v>
      </c>
      <c r="S246" s="243">
        <v>0</v>
      </c>
      <c r="T246" s="244">
        <f>S246*H246</f>
        <v>0</v>
      </c>
      <c r="AR246" s="25" t="s">
        <v>232</v>
      </c>
      <c r="AT246" s="25" t="s">
        <v>218</v>
      </c>
      <c r="AU246" s="25" t="s">
        <v>82</v>
      </c>
      <c r="AY246" s="25" t="s">
        <v>215</v>
      </c>
      <c r="BE246" s="245">
        <f>IF(N246="základní",J246,0)</f>
        <v>0</v>
      </c>
      <c r="BF246" s="245">
        <f>IF(N246="snížená",J246,0)</f>
        <v>0</v>
      </c>
      <c r="BG246" s="245">
        <f>IF(N246="zákl. přenesená",J246,0)</f>
        <v>0</v>
      </c>
      <c r="BH246" s="245">
        <f>IF(N246="sníž. přenesená",J246,0)</f>
        <v>0</v>
      </c>
      <c r="BI246" s="245">
        <f>IF(N246="nulová",J246,0)</f>
        <v>0</v>
      </c>
      <c r="BJ246" s="25" t="s">
        <v>80</v>
      </c>
      <c r="BK246" s="245">
        <f>ROUND(I246*H246,2)</f>
        <v>0</v>
      </c>
      <c r="BL246" s="25" t="s">
        <v>232</v>
      </c>
      <c r="BM246" s="25" t="s">
        <v>2386</v>
      </c>
    </row>
    <row r="247" s="1" customFormat="1">
      <c r="B247" s="47"/>
      <c r="C247" s="75"/>
      <c r="D247" s="246" t="s">
        <v>383</v>
      </c>
      <c r="E247" s="75"/>
      <c r="F247" s="247" t="s">
        <v>2387</v>
      </c>
      <c r="G247" s="75"/>
      <c r="H247" s="75"/>
      <c r="I247" s="204"/>
      <c r="J247" s="75"/>
      <c r="K247" s="75"/>
      <c r="L247" s="73"/>
      <c r="M247" s="248"/>
      <c r="N247" s="48"/>
      <c r="O247" s="48"/>
      <c r="P247" s="48"/>
      <c r="Q247" s="48"/>
      <c r="R247" s="48"/>
      <c r="S247" s="48"/>
      <c r="T247" s="96"/>
      <c r="AT247" s="25" t="s">
        <v>383</v>
      </c>
      <c r="AU247" s="25" t="s">
        <v>82</v>
      </c>
    </row>
    <row r="248" s="14" customFormat="1">
      <c r="B248" s="288"/>
      <c r="C248" s="289"/>
      <c r="D248" s="246" t="s">
        <v>422</v>
      </c>
      <c r="E248" s="290" t="s">
        <v>21</v>
      </c>
      <c r="F248" s="291" t="s">
        <v>2388</v>
      </c>
      <c r="G248" s="289"/>
      <c r="H248" s="290" t="s">
        <v>21</v>
      </c>
      <c r="I248" s="292"/>
      <c r="J248" s="289"/>
      <c r="K248" s="289"/>
      <c r="L248" s="293"/>
      <c r="M248" s="294"/>
      <c r="N248" s="295"/>
      <c r="O248" s="295"/>
      <c r="P248" s="295"/>
      <c r="Q248" s="295"/>
      <c r="R248" s="295"/>
      <c r="S248" s="295"/>
      <c r="T248" s="296"/>
      <c r="AT248" s="297" t="s">
        <v>422</v>
      </c>
      <c r="AU248" s="297" t="s">
        <v>82</v>
      </c>
      <c r="AV248" s="14" t="s">
        <v>80</v>
      </c>
      <c r="AW248" s="14" t="s">
        <v>35</v>
      </c>
      <c r="AX248" s="14" t="s">
        <v>72</v>
      </c>
      <c r="AY248" s="297" t="s">
        <v>215</v>
      </c>
    </row>
    <row r="249" s="12" customFormat="1">
      <c r="B249" s="252"/>
      <c r="C249" s="253"/>
      <c r="D249" s="246" t="s">
        <v>422</v>
      </c>
      <c r="E249" s="254" t="s">
        <v>21</v>
      </c>
      <c r="F249" s="255" t="s">
        <v>2389</v>
      </c>
      <c r="G249" s="253"/>
      <c r="H249" s="256">
        <v>169.71199999999999</v>
      </c>
      <c r="I249" s="257"/>
      <c r="J249" s="253"/>
      <c r="K249" s="253"/>
      <c r="L249" s="258"/>
      <c r="M249" s="259"/>
      <c r="N249" s="260"/>
      <c r="O249" s="260"/>
      <c r="P249" s="260"/>
      <c r="Q249" s="260"/>
      <c r="R249" s="260"/>
      <c r="S249" s="260"/>
      <c r="T249" s="261"/>
      <c r="AT249" s="262" t="s">
        <v>422</v>
      </c>
      <c r="AU249" s="262" t="s">
        <v>82</v>
      </c>
      <c r="AV249" s="12" t="s">
        <v>82</v>
      </c>
      <c r="AW249" s="12" t="s">
        <v>35</v>
      </c>
      <c r="AX249" s="12" t="s">
        <v>72</v>
      </c>
      <c r="AY249" s="262" t="s">
        <v>215</v>
      </c>
    </row>
    <row r="250" s="13" customFormat="1">
      <c r="B250" s="263"/>
      <c r="C250" s="264"/>
      <c r="D250" s="246" t="s">
        <v>422</v>
      </c>
      <c r="E250" s="265" t="s">
        <v>2225</v>
      </c>
      <c r="F250" s="266" t="s">
        <v>439</v>
      </c>
      <c r="G250" s="264"/>
      <c r="H250" s="267">
        <v>169.71199999999999</v>
      </c>
      <c r="I250" s="268"/>
      <c r="J250" s="264"/>
      <c r="K250" s="264"/>
      <c r="L250" s="269"/>
      <c r="M250" s="270"/>
      <c r="N250" s="271"/>
      <c r="O250" s="271"/>
      <c r="P250" s="271"/>
      <c r="Q250" s="271"/>
      <c r="R250" s="271"/>
      <c r="S250" s="271"/>
      <c r="T250" s="272"/>
      <c r="AT250" s="273" t="s">
        <v>422</v>
      </c>
      <c r="AU250" s="273" t="s">
        <v>82</v>
      </c>
      <c r="AV250" s="13" t="s">
        <v>232</v>
      </c>
      <c r="AW250" s="13" t="s">
        <v>35</v>
      </c>
      <c r="AX250" s="13" t="s">
        <v>80</v>
      </c>
      <c r="AY250" s="273" t="s">
        <v>215</v>
      </c>
    </row>
    <row r="251" s="1" customFormat="1" ht="16.5" customHeight="1">
      <c r="B251" s="47"/>
      <c r="C251" s="234" t="s">
        <v>532</v>
      </c>
      <c r="D251" s="234" t="s">
        <v>218</v>
      </c>
      <c r="E251" s="235" t="s">
        <v>560</v>
      </c>
      <c r="F251" s="236" t="s">
        <v>561</v>
      </c>
      <c r="G251" s="237" t="s">
        <v>376</v>
      </c>
      <c r="H251" s="238">
        <v>169.71199999999999</v>
      </c>
      <c r="I251" s="239"/>
      <c r="J251" s="240">
        <f>ROUND(I251*H251,2)</f>
        <v>0</v>
      </c>
      <c r="K251" s="236" t="s">
        <v>222</v>
      </c>
      <c r="L251" s="73"/>
      <c r="M251" s="241" t="s">
        <v>21</v>
      </c>
      <c r="N251" s="242" t="s">
        <v>43</v>
      </c>
      <c r="O251" s="48"/>
      <c r="P251" s="243">
        <f>O251*H251</f>
        <v>0</v>
      </c>
      <c r="Q251" s="243">
        <v>4.0000000000000003E-05</v>
      </c>
      <c r="R251" s="243">
        <f>Q251*H251</f>
        <v>0.0067884800000000004</v>
      </c>
      <c r="S251" s="243">
        <v>0</v>
      </c>
      <c r="T251" s="244">
        <f>S251*H251</f>
        <v>0</v>
      </c>
      <c r="AR251" s="25" t="s">
        <v>232</v>
      </c>
      <c r="AT251" s="25" t="s">
        <v>218</v>
      </c>
      <c r="AU251" s="25" t="s">
        <v>82</v>
      </c>
      <c r="AY251" s="25" t="s">
        <v>215</v>
      </c>
      <c r="BE251" s="245">
        <f>IF(N251="základní",J251,0)</f>
        <v>0</v>
      </c>
      <c r="BF251" s="245">
        <f>IF(N251="snížená",J251,0)</f>
        <v>0</v>
      </c>
      <c r="BG251" s="245">
        <f>IF(N251="zákl. přenesená",J251,0)</f>
        <v>0</v>
      </c>
      <c r="BH251" s="245">
        <f>IF(N251="sníž. přenesená",J251,0)</f>
        <v>0</v>
      </c>
      <c r="BI251" s="245">
        <f>IF(N251="nulová",J251,0)</f>
        <v>0</v>
      </c>
      <c r="BJ251" s="25" t="s">
        <v>80</v>
      </c>
      <c r="BK251" s="245">
        <f>ROUND(I251*H251,2)</f>
        <v>0</v>
      </c>
      <c r="BL251" s="25" t="s">
        <v>232</v>
      </c>
      <c r="BM251" s="25" t="s">
        <v>2390</v>
      </c>
    </row>
    <row r="252" s="1" customFormat="1">
      <c r="B252" s="47"/>
      <c r="C252" s="75"/>
      <c r="D252" s="246" t="s">
        <v>383</v>
      </c>
      <c r="E252" s="75"/>
      <c r="F252" s="247" t="s">
        <v>2387</v>
      </c>
      <c r="G252" s="75"/>
      <c r="H252" s="75"/>
      <c r="I252" s="204"/>
      <c r="J252" s="75"/>
      <c r="K252" s="75"/>
      <c r="L252" s="73"/>
      <c r="M252" s="248"/>
      <c r="N252" s="48"/>
      <c r="O252" s="48"/>
      <c r="P252" s="48"/>
      <c r="Q252" s="48"/>
      <c r="R252" s="48"/>
      <c r="S252" s="48"/>
      <c r="T252" s="96"/>
      <c r="AT252" s="25" t="s">
        <v>383</v>
      </c>
      <c r="AU252" s="25" t="s">
        <v>82</v>
      </c>
    </row>
    <row r="253" s="12" customFormat="1">
      <c r="B253" s="252"/>
      <c r="C253" s="253"/>
      <c r="D253" s="246" t="s">
        <v>422</v>
      </c>
      <c r="E253" s="254" t="s">
        <v>21</v>
      </c>
      <c r="F253" s="255" t="s">
        <v>2225</v>
      </c>
      <c r="G253" s="253"/>
      <c r="H253" s="256">
        <v>169.71199999999999</v>
      </c>
      <c r="I253" s="257"/>
      <c r="J253" s="253"/>
      <c r="K253" s="253"/>
      <c r="L253" s="258"/>
      <c r="M253" s="259"/>
      <c r="N253" s="260"/>
      <c r="O253" s="260"/>
      <c r="P253" s="260"/>
      <c r="Q253" s="260"/>
      <c r="R253" s="260"/>
      <c r="S253" s="260"/>
      <c r="T253" s="261"/>
      <c r="AT253" s="262" t="s">
        <v>422</v>
      </c>
      <c r="AU253" s="262" t="s">
        <v>82</v>
      </c>
      <c r="AV253" s="12" t="s">
        <v>82</v>
      </c>
      <c r="AW253" s="12" t="s">
        <v>35</v>
      </c>
      <c r="AX253" s="12" t="s">
        <v>80</v>
      </c>
      <c r="AY253" s="262" t="s">
        <v>215</v>
      </c>
    </row>
    <row r="254" s="1" customFormat="1" ht="16.5" customHeight="1">
      <c r="B254" s="47"/>
      <c r="C254" s="234" t="s">
        <v>537</v>
      </c>
      <c r="D254" s="234" t="s">
        <v>218</v>
      </c>
      <c r="E254" s="235" t="s">
        <v>1467</v>
      </c>
      <c r="F254" s="236" t="s">
        <v>1468</v>
      </c>
      <c r="G254" s="237" t="s">
        <v>381</v>
      </c>
      <c r="H254" s="238">
        <v>2.048</v>
      </c>
      <c r="I254" s="239"/>
      <c r="J254" s="240">
        <f>ROUND(I254*H254,2)</f>
        <v>0</v>
      </c>
      <c r="K254" s="236" t="s">
        <v>222</v>
      </c>
      <c r="L254" s="73"/>
      <c r="M254" s="241" t="s">
        <v>21</v>
      </c>
      <c r="N254" s="242" t="s">
        <v>43</v>
      </c>
      <c r="O254" s="48"/>
      <c r="P254" s="243">
        <f>O254*H254</f>
        <v>0</v>
      </c>
      <c r="Q254" s="243">
        <v>0</v>
      </c>
      <c r="R254" s="243">
        <f>Q254*H254</f>
        <v>0</v>
      </c>
      <c r="S254" s="243">
        <v>0</v>
      </c>
      <c r="T254" s="244">
        <f>S254*H254</f>
        <v>0</v>
      </c>
      <c r="AR254" s="25" t="s">
        <v>232</v>
      </c>
      <c r="AT254" s="25" t="s">
        <v>218</v>
      </c>
      <c r="AU254" s="25" t="s">
        <v>82</v>
      </c>
      <c r="AY254" s="25" t="s">
        <v>215</v>
      </c>
      <c r="BE254" s="245">
        <f>IF(N254="základní",J254,0)</f>
        <v>0</v>
      </c>
      <c r="BF254" s="245">
        <f>IF(N254="snížená",J254,0)</f>
        <v>0</v>
      </c>
      <c r="BG254" s="245">
        <f>IF(N254="zákl. přenesená",J254,0)</f>
        <v>0</v>
      </c>
      <c r="BH254" s="245">
        <f>IF(N254="sníž. přenesená",J254,0)</f>
        <v>0</v>
      </c>
      <c r="BI254" s="245">
        <f>IF(N254="nulová",J254,0)</f>
        <v>0</v>
      </c>
      <c r="BJ254" s="25" t="s">
        <v>80</v>
      </c>
      <c r="BK254" s="245">
        <f>ROUND(I254*H254,2)</f>
        <v>0</v>
      </c>
      <c r="BL254" s="25" t="s">
        <v>232</v>
      </c>
      <c r="BM254" s="25" t="s">
        <v>2391</v>
      </c>
    </row>
    <row r="255" s="1" customFormat="1">
      <c r="B255" s="47"/>
      <c r="C255" s="75"/>
      <c r="D255" s="246" t="s">
        <v>383</v>
      </c>
      <c r="E255" s="75"/>
      <c r="F255" s="247" t="s">
        <v>2378</v>
      </c>
      <c r="G255" s="75"/>
      <c r="H255" s="75"/>
      <c r="I255" s="204"/>
      <c r="J255" s="75"/>
      <c r="K255" s="75"/>
      <c r="L255" s="73"/>
      <c r="M255" s="248"/>
      <c r="N255" s="48"/>
      <c r="O255" s="48"/>
      <c r="P255" s="48"/>
      <c r="Q255" s="48"/>
      <c r="R255" s="48"/>
      <c r="S255" s="48"/>
      <c r="T255" s="96"/>
      <c r="AT255" s="25" t="s">
        <v>383</v>
      </c>
      <c r="AU255" s="25" t="s">
        <v>82</v>
      </c>
    </row>
    <row r="256" s="14" customFormat="1">
      <c r="B256" s="288"/>
      <c r="C256" s="289"/>
      <c r="D256" s="246" t="s">
        <v>422</v>
      </c>
      <c r="E256" s="290" t="s">
        <v>21</v>
      </c>
      <c r="F256" s="291" t="s">
        <v>2392</v>
      </c>
      <c r="G256" s="289"/>
      <c r="H256" s="290" t="s">
        <v>21</v>
      </c>
      <c r="I256" s="292"/>
      <c r="J256" s="289"/>
      <c r="K256" s="289"/>
      <c r="L256" s="293"/>
      <c r="M256" s="294"/>
      <c r="N256" s="295"/>
      <c r="O256" s="295"/>
      <c r="P256" s="295"/>
      <c r="Q256" s="295"/>
      <c r="R256" s="295"/>
      <c r="S256" s="295"/>
      <c r="T256" s="296"/>
      <c r="AT256" s="297" t="s">
        <v>422</v>
      </c>
      <c r="AU256" s="297" t="s">
        <v>82</v>
      </c>
      <c r="AV256" s="14" t="s">
        <v>80</v>
      </c>
      <c r="AW256" s="14" t="s">
        <v>35</v>
      </c>
      <c r="AX256" s="14" t="s">
        <v>72</v>
      </c>
      <c r="AY256" s="297" t="s">
        <v>215</v>
      </c>
    </row>
    <row r="257" s="12" customFormat="1">
      <c r="B257" s="252"/>
      <c r="C257" s="253"/>
      <c r="D257" s="246" t="s">
        <v>422</v>
      </c>
      <c r="E257" s="254" t="s">
        <v>21</v>
      </c>
      <c r="F257" s="255" t="s">
        <v>2393</v>
      </c>
      <c r="G257" s="253"/>
      <c r="H257" s="256">
        <v>2.048</v>
      </c>
      <c r="I257" s="257"/>
      <c r="J257" s="253"/>
      <c r="K257" s="253"/>
      <c r="L257" s="258"/>
      <c r="M257" s="259"/>
      <c r="N257" s="260"/>
      <c r="O257" s="260"/>
      <c r="P257" s="260"/>
      <c r="Q257" s="260"/>
      <c r="R257" s="260"/>
      <c r="S257" s="260"/>
      <c r="T257" s="261"/>
      <c r="AT257" s="262" t="s">
        <v>422</v>
      </c>
      <c r="AU257" s="262" t="s">
        <v>82</v>
      </c>
      <c r="AV257" s="12" t="s">
        <v>82</v>
      </c>
      <c r="AW257" s="12" t="s">
        <v>35</v>
      </c>
      <c r="AX257" s="12" t="s">
        <v>72</v>
      </c>
      <c r="AY257" s="262" t="s">
        <v>215</v>
      </c>
    </row>
    <row r="258" s="13" customFormat="1">
      <c r="B258" s="263"/>
      <c r="C258" s="264"/>
      <c r="D258" s="246" t="s">
        <v>422</v>
      </c>
      <c r="E258" s="265" t="s">
        <v>21</v>
      </c>
      <c r="F258" s="266" t="s">
        <v>439</v>
      </c>
      <c r="G258" s="264"/>
      <c r="H258" s="267">
        <v>2.048</v>
      </c>
      <c r="I258" s="268"/>
      <c r="J258" s="264"/>
      <c r="K258" s="264"/>
      <c r="L258" s="269"/>
      <c r="M258" s="270"/>
      <c r="N258" s="271"/>
      <c r="O258" s="271"/>
      <c r="P258" s="271"/>
      <c r="Q258" s="271"/>
      <c r="R258" s="271"/>
      <c r="S258" s="271"/>
      <c r="T258" s="272"/>
      <c r="AT258" s="273" t="s">
        <v>422</v>
      </c>
      <c r="AU258" s="273" t="s">
        <v>82</v>
      </c>
      <c r="AV258" s="13" t="s">
        <v>232</v>
      </c>
      <c r="AW258" s="13" t="s">
        <v>35</v>
      </c>
      <c r="AX258" s="13" t="s">
        <v>80</v>
      </c>
      <c r="AY258" s="273" t="s">
        <v>215</v>
      </c>
    </row>
    <row r="259" s="1" customFormat="1" ht="16.5" customHeight="1">
      <c r="B259" s="47"/>
      <c r="C259" s="234" t="s">
        <v>542</v>
      </c>
      <c r="D259" s="234" t="s">
        <v>218</v>
      </c>
      <c r="E259" s="235" t="s">
        <v>2394</v>
      </c>
      <c r="F259" s="236" t="s">
        <v>2395</v>
      </c>
      <c r="G259" s="237" t="s">
        <v>298</v>
      </c>
      <c r="H259" s="238">
        <v>60</v>
      </c>
      <c r="I259" s="239"/>
      <c r="J259" s="240">
        <f>ROUND(I259*H259,2)</f>
        <v>0</v>
      </c>
      <c r="K259" s="236" t="s">
        <v>21</v>
      </c>
      <c r="L259" s="73"/>
      <c r="M259" s="241" t="s">
        <v>21</v>
      </c>
      <c r="N259" s="242" t="s">
        <v>43</v>
      </c>
      <c r="O259" s="48"/>
      <c r="P259" s="243">
        <f>O259*H259</f>
        <v>0</v>
      </c>
      <c r="Q259" s="243">
        <v>0</v>
      </c>
      <c r="R259" s="243">
        <f>Q259*H259</f>
        <v>0</v>
      </c>
      <c r="S259" s="243">
        <v>0</v>
      </c>
      <c r="T259" s="244">
        <f>S259*H259</f>
        <v>0</v>
      </c>
      <c r="AR259" s="25" t="s">
        <v>232</v>
      </c>
      <c r="AT259" s="25" t="s">
        <v>218</v>
      </c>
      <c r="AU259" s="25" t="s">
        <v>82</v>
      </c>
      <c r="AY259" s="25" t="s">
        <v>215</v>
      </c>
      <c r="BE259" s="245">
        <f>IF(N259="základní",J259,0)</f>
        <v>0</v>
      </c>
      <c r="BF259" s="245">
        <f>IF(N259="snížená",J259,0)</f>
        <v>0</v>
      </c>
      <c r="BG259" s="245">
        <f>IF(N259="zákl. přenesená",J259,0)</f>
        <v>0</v>
      </c>
      <c r="BH259" s="245">
        <f>IF(N259="sníž. přenesená",J259,0)</f>
        <v>0</v>
      </c>
      <c r="BI259" s="245">
        <f>IF(N259="nulová",J259,0)</f>
        <v>0</v>
      </c>
      <c r="BJ259" s="25" t="s">
        <v>80</v>
      </c>
      <c r="BK259" s="245">
        <f>ROUND(I259*H259,2)</f>
        <v>0</v>
      </c>
      <c r="BL259" s="25" t="s">
        <v>232</v>
      </c>
      <c r="BM259" s="25" t="s">
        <v>2396</v>
      </c>
    </row>
    <row r="260" s="14" customFormat="1">
      <c r="B260" s="288"/>
      <c r="C260" s="289"/>
      <c r="D260" s="246" t="s">
        <v>422</v>
      </c>
      <c r="E260" s="290" t="s">
        <v>21</v>
      </c>
      <c r="F260" s="291" t="s">
        <v>2397</v>
      </c>
      <c r="G260" s="289"/>
      <c r="H260" s="290" t="s">
        <v>21</v>
      </c>
      <c r="I260" s="292"/>
      <c r="J260" s="289"/>
      <c r="K260" s="289"/>
      <c r="L260" s="293"/>
      <c r="M260" s="294"/>
      <c r="N260" s="295"/>
      <c r="O260" s="295"/>
      <c r="P260" s="295"/>
      <c r="Q260" s="295"/>
      <c r="R260" s="295"/>
      <c r="S260" s="295"/>
      <c r="T260" s="296"/>
      <c r="AT260" s="297" t="s">
        <v>422</v>
      </c>
      <c r="AU260" s="297" t="s">
        <v>82</v>
      </c>
      <c r="AV260" s="14" t="s">
        <v>80</v>
      </c>
      <c r="AW260" s="14" t="s">
        <v>35</v>
      </c>
      <c r="AX260" s="14" t="s">
        <v>72</v>
      </c>
      <c r="AY260" s="297" t="s">
        <v>215</v>
      </c>
    </row>
    <row r="261" s="14" customFormat="1">
      <c r="B261" s="288"/>
      <c r="C261" s="289"/>
      <c r="D261" s="246" t="s">
        <v>422</v>
      </c>
      <c r="E261" s="290" t="s">
        <v>21</v>
      </c>
      <c r="F261" s="291" t="s">
        <v>2398</v>
      </c>
      <c r="G261" s="289"/>
      <c r="H261" s="290" t="s">
        <v>21</v>
      </c>
      <c r="I261" s="292"/>
      <c r="J261" s="289"/>
      <c r="K261" s="289"/>
      <c r="L261" s="293"/>
      <c r="M261" s="294"/>
      <c r="N261" s="295"/>
      <c r="O261" s="295"/>
      <c r="P261" s="295"/>
      <c r="Q261" s="295"/>
      <c r="R261" s="295"/>
      <c r="S261" s="295"/>
      <c r="T261" s="296"/>
      <c r="AT261" s="297" t="s">
        <v>422</v>
      </c>
      <c r="AU261" s="297" t="s">
        <v>82</v>
      </c>
      <c r="AV261" s="14" t="s">
        <v>80</v>
      </c>
      <c r="AW261" s="14" t="s">
        <v>35</v>
      </c>
      <c r="AX261" s="14" t="s">
        <v>72</v>
      </c>
      <c r="AY261" s="297" t="s">
        <v>215</v>
      </c>
    </row>
    <row r="262" s="12" customFormat="1">
      <c r="B262" s="252"/>
      <c r="C262" s="253"/>
      <c r="D262" s="246" t="s">
        <v>422</v>
      </c>
      <c r="E262" s="254" t="s">
        <v>21</v>
      </c>
      <c r="F262" s="255" t="s">
        <v>2399</v>
      </c>
      <c r="G262" s="253"/>
      <c r="H262" s="256">
        <v>60</v>
      </c>
      <c r="I262" s="257"/>
      <c r="J262" s="253"/>
      <c r="K262" s="253"/>
      <c r="L262" s="258"/>
      <c r="M262" s="259"/>
      <c r="N262" s="260"/>
      <c r="O262" s="260"/>
      <c r="P262" s="260"/>
      <c r="Q262" s="260"/>
      <c r="R262" s="260"/>
      <c r="S262" s="260"/>
      <c r="T262" s="261"/>
      <c r="AT262" s="262" t="s">
        <v>422</v>
      </c>
      <c r="AU262" s="262" t="s">
        <v>82</v>
      </c>
      <c r="AV262" s="12" t="s">
        <v>82</v>
      </c>
      <c r="AW262" s="12" t="s">
        <v>35</v>
      </c>
      <c r="AX262" s="12" t="s">
        <v>72</v>
      </c>
      <c r="AY262" s="262" t="s">
        <v>215</v>
      </c>
    </row>
    <row r="263" s="13" customFormat="1">
      <c r="B263" s="263"/>
      <c r="C263" s="264"/>
      <c r="D263" s="246" t="s">
        <v>422</v>
      </c>
      <c r="E263" s="265" t="s">
        <v>21</v>
      </c>
      <c r="F263" s="266" t="s">
        <v>439</v>
      </c>
      <c r="G263" s="264"/>
      <c r="H263" s="267">
        <v>60</v>
      </c>
      <c r="I263" s="268"/>
      <c r="J263" s="264"/>
      <c r="K263" s="264"/>
      <c r="L263" s="269"/>
      <c r="M263" s="270"/>
      <c r="N263" s="271"/>
      <c r="O263" s="271"/>
      <c r="P263" s="271"/>
      <c r="Q263" s="271"/>
      <c r="R263" s="271"/>
      <c r="S263" s="271"/>
      <c r="T263" s="272"/>
      <c r="AT263" s="273" t="s">
        <v>422</v>
      </c>
      <c r="AU263" s="273" t="s">
        <v>82</v>
      </c>
      <c r="AV263" s="13" t="s">
        <v>232</v>
      </c>
      <c r="AW263" s="13" t="s">
        <v>35</v>
      </c>
      <c r="AX263" s="13" t="s">
        <v>80</v>
      </c>
      <c r="AY263" s="273" t="s">
        <v>215</v>
      </c>
    </row>
    <row r="264" s="1" customFormat="1" ht="16.5" customHeight="1">
      <c r="B264" s="47"/>
      <c r="C264" s="234" t="s">
        <v>548</v>
      </c>
      <c r="D264" s="234" t="s">
        <v>218</v>
      </c>
      <c r="E264" s="235" t="s">
        <v>2400</v>
      </c>
      <c r="F264" s="236" t="s">
        <v>2401</v>
      </c>
      <c r="G264" s="237" t="s">
        <v>376</v>
      </c>
      <c r="H264" s="238">
        <v>688.78999999999996</v>
      </c>
      <c r="I264" s="239"/>
      <c r="J264" s="240">
        <f>ROUND(I264*H264,2)</f>
        <v>0</v>
      </c>
      <c r="K264" s="236" t="s">
        <v>222</v>
      </c>
      <c r="L264" s="73"/>
      <c r="M264" s="241" t="s">
        <v>21</v>
      </c>
      <c r="N264" s="242" t="s">
        <v>43</v>
      </c>
      <c r="O264" s="48"/>
      <c r="P264" s="243">
        <f>O264*H264</f>
        <v>0</v>
      </c>
      <c r="Q264" s="243">
        <v>0.108</v>
      </c>
      <c r="R264" s="243">
        <f>Q264*H264</f>
        <v>74.389319999999998</v>
      </c>
      <c r="S264" s="243">
        <v>0</v>
      </c>
      <c r="T264" s="244">
        <f>S264*H264</f>
        <v>0</v>
      </c>
      <c r="AR264" s="25" t="s">
        <v>232</v>
      </c>
      <c r="AT264" s="25" t="s">
        <v>218</v>
      </c>
      <c r="AU264" s="25" t="s">
        <v>82</v>
      </c>
      <c r="AY264" s="25" t="s">
        <v>215</v>
      </c>
      <c r="BE264" s="245">
        <f>IF(N264="základní",J264,0)</f>
        <v>0</v>
      </c>
      <c r="BF264" s="245">
        <f>IF(N264="snížená",J264,0)</f>
        <v>0</v>
      </c>
      <c r="BG264" s="245">
        <f>IF(N264="zákl. přenesená",J264,0)</f>
        <v>0</v>
      </c>
      <c r="BH264" s="245">
        <f>IF(N264="sníž. přenesená",J264,0)</f>
        <v>0</v>
      </c>
      <c r="BI264" s="245">
        <f>IF(N264="nulová",J264,0)</f>
        <v>0</v>
      </c>
      <c r="BJ264" s="25" t="s">
        <v>80</v>
      </c>
      <c r="BK264" s="245">
        <f>ROUND(I264*H264,2)</f>
        <v>0</v>
      </c>
      <c r="BL264" s="25" t="s">
        <v>232</v>
      </c>
      <c r="BM264" s="25" t="s">
        <v>2402</v>
      </c>
    </row>
    <row r="265" s="1" customFormat="1">
      <c r="B265" s="47"/>
      <c r="C265" s="75"/>
      <c r="D265" s="246" t="s">
        <v>383</v>
      </c>
      <c r="E265" s="75"/>
      <c r="F265" s="247" t="s">
        <v>2403</v>
      </c>
      <c r="G265" s="75"/>
      <c r="H265" s="75"/>
      <c r="I265" s="204"/>
      <c r="J265" s="75"/>
      <c r="K265" s="75"/>
      <c r="L265" s="73"/>
      <c r="M265" s="248"/>
      <c r="N265" s="48"/>
      <c r="O265" s="48"/>
      <c r="P265" s="48"/>
      <c r="Q265" s="48"/>
      <c r="R265" s="48"/>
      <c r="S265" s="48"/>
      <c r="T265" s="96"/>
      <c r="AT265" s="25" t="s">
        <v>383</v>
      </c>
      <c r="AU265" s="25" t="s">
        <v>82</v>
      </c>
    </row>
    <row r="266" s="14" customFormat="1">
      <c r="B266" s="288"/>
      <c r="C266" s="289"/>
      <c r="D266" s="246" t="s">
        <v>422</v>
      </c>
      <c r="E266" s="290" t="s">
        <v>21</v>
      </c>
      <c r="F266" s="291" t="s">
        <v>2404</v>
      </c>
      <c r="G266" s="289"/>
      <c r="H266" s="290" t="s">
        <v>21</v>
      </c>
      <c r="I266" s="292"/>
      <c r="J266" s="289"/>
      <c r="K266" s="289"/>
      <c r="L266" s="293"/>
      <c r="M266" s="294"/>
      <c r="N266" s="295"/>
      <c r="O266" s="295"/>
      <c r="P266" s="295"/>
      <c r="Q266" s="295"/>
      <c r="R266" s="295"/>
      <c r="S266" s="295"/>
      <c r="T266" s="296"/>
      <c r="AT266" s="297" t="s">
        <v>422</v>
      </c>
      <c r="AU266" s="297" t="s">
        <v>82</v>
      </c>
      <c r="AV266" s="14" t="s">
        <v>80</v>
      </c>
      <c r="AW266" s="14" t="s">
        <v>35</v>
      </c>
      <c r="AX266" s="14" t="s">
        <v>72</v>
      </c>
      <c r="AY266" s="297" t="s">
        <v>215</v>
      </c>
    </row>
    <row r="267" s="12" customFormat="1">
      <c r="B267" s="252"/>
      <c r="C267" s="253"/>
      <c r="D267" s="246" t="s">
        <v>422</v>
      </c>
      <c r="E267" s="254" t="s">
        <v>21</v>
      </c>
      <c r="F267" s="255" t="s">
        <v>2357</v>
      </c>
      <c r="G267" s="253"/>
      <c r="H267" s="256">
        <v>688.78999999999996</v>
      </c>
      <c r="I267" s="257"/>
      <c r="J267" s="253"/>
      <c r="K267" s="253"/>
      <c r="L267" s="258"/>
      <c r="M267" s="259"/>
      <c r="N267" s="260"/>
      <c r="O267" s="260"/>
      <c r="P267" s="260"/>
      <c r="Q267" s="260"/>
      <c r="R267" s="260"/>
      <c r="S267" s="260"/>
      <c r="T267" s="261"/>
      <c r="AT267" s="262" t="s">
        <v>422</v>
      </c>
      <c r="AU267" s="262" t="s">
        <v>82</v>
      </c>
      <c r="AV267" s="12" t="s">
        <v>82</v>
      </c>
      <c r="AW267" s="12" t="s">
        <v>35</v>
      </c>
      <c r="AX267" s="12" t="s">
        <v>72</v>
      </c>
      <c r="AY267" s="262" t="s">
        <v>215</v>
      </c>
    </row>
    <row r="268" s="13" customFormat="1">
      <c r="B268" s="263"/>
      <c r="C268" s="264"/>
      <c r="D268" s="246" t="s">
        <v>422</v>
      </c>
      <c r="E268" s="265" t="s">
        <v>21</v>
      </c>
      <c r="F268" s="266" t="s">
        <v>439</v>
      </c>
      <c r="G268" s="264"/>
      <c r="H268" s="267">
        <v>688.78999999999996</v>
      </c>
      <c r="I268" s="268"/>
      <c r="J268" s="264"/>
      <c r="K268" s="264"/>
      <c r="L268" s="269"/>
      <c r="M268" s="270"/>
      <c r="N268" s="271"/>
      <c r="O268" s="271"/>
      <c r="P268" s="271"/>
      <c r="Q268" s="271"/>
      <c r="R268" s="271"/>
      <c r="S268" s="271"/>
      <c r="T268" s="272"/>
      <c r="AT268" s="273" t="s">
        <v>422</v>
      </c>
      <c r="AU268" s="273" t="s">
        <v>82</v>
      </c>
      <c r="AV268" s="13" t="s">
        <v>232</v>
      </c>
      <c r="AW268" s="13" t="s">
        <v>35</v>
      </c>
      <c r="AX268" s="13" t="s">
        <v>80</v>
      </c>
      <c r="AY268" s="273" t="s">
        <v>215</v>
      </c>
    </row>
    <row r="269" s="1" customFormat="1" ht="16.5" customHeight="1">
      <c r="B269" s="47"/>
      <c r="C269" s="274" t="s">
        <v>554</v>
      </c>
      <c r="D269" s="274" t="s">
        <v>470</v>
      </c>
      <c r="E269" s="275" t="s">
        <v>2405</v>
      </c>
      <c r="F269" s="276" t="s">
        <v>2406</v>
      </c>
      <c r="G269" s="277" t="s">
        <v>376</v>
      </c>
      <c r="H269" s="278">
        <v>688.78999999999996</v>
      </c>
      <c r="I269" s="279"/>
      <c r="J269" s="280">
        <f>ROUND(I269*H269,2)</f>
        <v>0</v>
      </c>
      <c r="K269" s="276" t="s">
        <v>21</v>
      </c>
      <c r="L269" s="281"/>
      <c r="M269" s="282" t="s">
        <v>21</v>
      </c>
      <c r="N269" s="283" t="s">
        <v>43</v>
      </c>
      <c r="O269" s="48"/>
      <c r="P269" s="243">
        <f>O269*H269</f>
        <v>0</v>
      </c>
      <c r="Q269" s="243">
        <v>1.9079999999999999</v>
      </c>
      <c r="R269" s="243">
        <f>Q269*H269</f>
        <v>1314.2113199999999</v>
      </c>
      <c r="S269" s="243">
        <v>0</v>
      </c>
      <c r="T269" s="244">
        <f>S269*H269</f>
        <v>0</v>
      </c>
      <c r="AR269" s="25" t="s">
        <v>405</v>
      </c>
      <c r="AT269" s="25" t="s">
        <v>470</v>
      </c>
      <c r="AU269" s="25" t="s">
        <v>82</v>
      </c>
      <c r="AY269" s="25" t="s">
        <v>215</v>
      </c>
      <c r="BE269" s="245">
        <f>IF(N269="základní",J269,0)</f>
        <v>0</v>
      </c>
      <c r="BF269" s="245">
        <f>IF(N269="snížená",J269,0)</f>
        <v>0</v>
      </c>
      <c r="BG269" s="245">
        <f>IF(N269="zákl. přenesená",J269,0)</f>
        <v>0</v>
      </c>
      <c r="BH269" s="245">
        <f>IF(N269="sníž. přenesená",J269,0)</f>
        <v>0</v>
      </c>
      <c r="BI269" s="245">
        <f>IF(N269="nulová",J269,0)</f>
        <v>0</v>
      </c>
      <c r="BJ269" s="25" t="s">
        <v>80</v>
      </c>
      <c r="BK269" s="245">
        <f>ROUND(I269*H269,2)</f>
        <v>0</v>
      </c>
      <c r="BL269" s="25" t="s">
        <v>232</v>
      </c>
      <c r="BM269" s="25" t="s">
        <v>2407</v>
      </c>
    </row>
    <row r="270" s="12" customFormat="1">
      <c r="B270" s="252"/>
      <c r="C270" s="253"/>
      <c r="D270" s="246" t="s">
        <v>422</v>
      </c>
      <c r="E270" s="254" t="s">
        <v>21</v>
      </c>
      <c r="F270" s="255" t="s">
        <v>2357</v>
      </c>
      <c r="G270" s="253"/>
      <c r="H270" s="256">
        <v>688.78999999999996</v>
      </c>
      <c r="I270" s="257"/>
      <c r="J270" s="253"/>
      <c r="K270" s="253"/>
      <c r="L270" s="258"/>
      <c r="M270" s="259"/>
      <c r="N270" s="260"/>
      <c r="O270" s="260"/>
      <c r="P270" s="260"/>
      <c r="Q270" s="260"/>
      <c r="R270" s="260"/>
      <c r="S270" s="260"/>
      <c r="T270" s="261"/>
      <c r="AT270" s="262" t="s">
        <v>422</v>
      </c>
      <c r="AU270" s="262" t="s">
        <v>82</v>
      </c>
      <c r="AV270" s="12" t="s">
        <v>82</v>
      </c>
      <c r="AW270" s="12" t="s">
        <v>35</v>
      </c>
      <c r="AX270" s="12" t="s">
        <v>80</v>
      </c>
      <c r="AY270" s="262" t="s">
        <v>215</v>
      </c>
    </row>
    <row r="271" s="11" customFormat="1" ht="29.88" customHeight="1">
      <c r="B271" s="218"/>
      <c r="C271" s="219"/>
      <c r="D271" s="220" t="s">
        <v>71</v>
      </c>
      <c r="E271" s="232" t="s">
        <v>227</v>
      </c>
      <c r="F271" s="232" t="s">
        <v>1163</v>
      </c>
      <c r="G271" s="219"/>
      <c r="H271" s="219"/>
      <c r="I271" s="222"/>
      <c r="J271" s="233">
        <f>BK271</f>
        <v>0</v>
      </c>
      <c r="K271" s="219"/>
      <c r="L271" s="224"/>
      <c r="M271" s="225"/>
      <c r="N271" s="226"/>
      <c r="O271" s="226"/>
      <c r="P271" s="227">
        <f>SUM(P272:P322)</f>
        <v>0</v>
      </c>
      <c r="Q271" s="226"/>
      <c r="R271" s="227">
        <f>SUM(R272:R322)</f>
        <v>0.86186792000000001</v>
      </c>
      <c r="S271" s="226"/>
      <c r="T271" s="228">
        <f>SUM(T272:T322)</f>
        <v>0</v>
      </c>
      <c r="AR271" s="229" t="s">
        <v>80</v>
      </c>
      <c r="AT271" s="230" t="s">
        <v>71</v>
      </c>
      <c r="AU271" s="230" t="s">
        <v>80</v>
      </c>
      <c r="AY271" s="229" t="s">
        <v>215</v>
      </c>
      <c r="BK271" s="231">
        <f>SUM(BK272:BK322)</f>
        <v>0</v>
      </c>
    </row>
    <row r="272" s="1" customFormat="1" ht="16.5" customHeight="1">
      <c r="B272" s="47"/>
      <c r="C272" s="234" t="s">
        <v>559</v>
      </c>
      <c r="D272" s="234" t="s">
        <v>218</v>
      </c>
      <c r="E272" s="235" t="s">
        <v>2408</v>
      </c>
      <c r="F272" s="236" t="s">
        <v>2409</v>
      </c>
      <c r="G272" s="237" t="s">
        <v>298</v>
      </c>
      <c r="H272" s="238">
        <v>9</v>
      </c>
      <c r="I272" s="239"/>
      <c r="J272" s="240">
        <f>ROUND(I272*H272,2)</f>
        <v>0</v>
      </c>
      <c r="K272" s="236" t="s">
        <v>222</v>
      </c>
      <c r="L272" s="73"/>
      <c r="M272" s="241" t="s">
        <v>21</v>
      </c>
      <c r="N272" s="242" t="s">
        <v>43</v>
      </c>
      <c r="O272" s="48"/>
      <c r="P272" s="243">
        <f>O272*H272</f>
        <v>0</v>
      </c>
      <c r="Q272" s="243">
        <v>0.00069999999999999999</v>
      </c>
      <c r="R272" s="243">
        <f>Q272*H272</f>
        <v>0.0063</v>
      </c>
      <c r="S272" s="243">
        <v>0</v>
      </c>
      <c r="T272" s="244">
        <f>S272*H272</f>
        <v>0</v>
      </c>
      <c r="AR272" s="25" t="s">
        <v>232</v>
      </c>
      <c r="AT272" s="25" t="s">
        <v>218</v>
      </c>
      <c r="AU272" s="25" t="s">
        <v>82</v>
      </c>
      <c r="AY272" s="25" t="s">
        <v>215</v>
      </c>
      <c r="BE272" s="245">
        <f>IF(N272="základní",J272,0)</f>
        <v>0</v>
      </c>
      <c r="BF272" s="245">
        <f>IF(N272="snížená",J272,0)</f>
        <v>0</v>
      </c>
      <c r="BG272" s="245">
        <f>IF(N272="zákl. přenesená",J272,0)</f>
        <v>0</v>
      </c>
      <c r="BH272" s="245">
        <f>IF(N272="sníž. přenesená",J272,0)</f>
        <v>0</v>
      </c>
      <c r="BI272" s="245">
        <f>IF(N272="nulová",J272,0)</f>
        <v>0</v>
      </c>
      <c r="BJ272" s="25" t="s">
        <v>80</v>
      </c>
      <c r="BK272" s="245">
        <f>ROUND(I272*H272,2)</f>
        <v>0</v>
      </c>
      <c r="BL272" s="25" t="s">
        <v>232</v>
      </c>
      <c r="BM272" s="25" t="s">
        <v>2410</v>
      </c>
    </row>
    <row r="273" s="1" customFormat="1">
      <c r="B273" s="47"/>
      <c r="C273" s="75"/>
      <c r="D273" s="246" t="s">
        <v>383</v>
      </c>
      <c r="E273" s="75"/>
      <c r="F273" s="247" t="s">
        <v>2411</v>
      </c>
      <c r="G273" s="75"/>
      <c r="H273" s="75"/>
      <c r="I273" s="204"/>
      <c r="J273" s="75"/>
      <c r="K273" s="75"/>
      <c r="L273" s="73"/>
      <c r="M273" s="248"/>
      <c r="N273" s="48"/>
      <c r="O273" s="48"/>
      <c r="P273" s="48"/>
      <c r="Q273" s="48"/>
      <c r="R273" s="48"/>
      <c r="S273" s="48"/>
      <c r="T273" s="96"/>
      <c r="AT273" s="25" t="s">
        <v>383</v>
      </c>
      <c r="AU273" s="25" t="s">
        <v>82</v>
      </c>
    </row>
    <row r="274" s="12" customFormat="1">
      <c r="B274" s="252"/>
      <c r="C274" s="253"/>
      <c r="D274" s="246" t="s">
        <v>422</v>
      </c>
      <c r="E274" s="254" t="s">
        <v>21</v>
      </c>
      <c r="F274" s="255" t="s">
        <v>2412</v>
      </c>
      <c r="G274" s="253"/>
      <c r="H274" s="256">
        <v>9</v>
      </c>
      <c r="I274" s="257"/>
      <c r="J274" s="253"/>
      <c r="K274" s="253"/>
      <c r="L274" s="258"/>
      <c r="M274" s="259"/>
      <c r="N274" s="260"/>
      <c r="O274" s="260"/>
      <c r="P274" s="260"/>
      <c r="Q274" s="260"/>
      <c r="R274" s="260"/>
      <c r="S274" s="260"/>
      <c r="T274" s="261"/>
      <c r="AT274" s="262" t="s">
        <v>422</v>
      </c>
      <c r="AU274" s="262" t="s">
        <v>82</v>
      </c>
      <c r="AV274" s="12" t="s">
        <v>82</v>
      </c>
      <c r="AW274" s="12" t="s">
        <v>35</v>
      </c>
      <c r="AX274" s="12" t="s">
        <v>72</v>
      </c>
      <c r="AY274" s="262" t="s">
        <v>215</v>
      </c>
    </row>
    <row r="275" s="13" customFormat="1">
      <c r="B275" s="263"/>
      <c r="C275" s="264"/>
      <c r="D275" s="246" t="s">
        <v>422</v>
      </c>
      <c r="E275" s="265" t="s">
        <v>21</v>
      </c>
      <c r="F275" s="266" t="s">
        <v>439</v>
      </c>
      <c r="G275" s="264"/>
      <c r="H275" s="267">
        <v>9</v>
      </c>
      <c r="I275" s="268"/>
      <c r="J275" s="264"/>
      <c r="K275" s="264"/>
      <c r="L275" s="269"/>
      <c r="M275" s="270"/>
      <c r="N275" s="271"/>
      <c r="O275" s="271"/>
      <c r="P275" s="271"/>
      <c r="Q275" s="271"/>
      <c r="R275" s="271"/>
      <c r="S275" s="271"/>
      <c r="T275" s="272"/>
      <c r="AT275" s="273" t="s">
        <v>422</v>
      </c>
      <c r="AU275" s="273" t="s">
        <v>82</v>
      </c>
      <c r="AV275" s="13" t="s">
        <v>232</v>
      </c>
      <c r="AW275" s="13" t="s">
        <v>35</v>
      </c>
      <c r="AX275" s="13" t="s">
        <v>80</v>
      </c>
      <c r="AY275" s="273" t="s">
        <v>215</v>
      </c>
    </row>
    <row r="276" s="1" customFormat="1" ht="16.5" customHeight="1">
      <c r="B276" s="47"/>
      <c r="C276" s="274" t="s">
        <v>563</v>
      </c>
      <c r="D276" s="274" t="s">
        <v>470</v>
      </c>
      <c r="E276" s="275" t="s">
        <v>2413</v>
      </c>
      <c r="F276" s="276" t="s">
        <v>2414</v>
      </c>
      <c r="G276" s="277" t="s">
        <v>298</v>
      </c>
      <c r="H276" s="278">
        <v>9</v>
      </c>
      <c r="I276" s="279"/>
      <c r="J276" s="280">
        <f>ROUND(I276*H276,2)</f>
        <v>0</v>
      </c>
      <c r="K276" s="276" t="s">
        <v>222</v>
      </c>
      <c r="L276" s="281"/>
      <c r="M276" s="282" t="s">
        <v>21</v>
      </c>
      <c r="N276" s="283" t="s">
        <v>43</v>
      </c>
      <c r="O276" s="48"/>
      <c r="P276" s="243">
        <f>O276*H276</f>
        <v>0</v>
      </c>
      <c r="Q276" s="243">
        <v>0.0048700000000000002</v>
      </c>
      <c r="R276" s="243">
        <f>Q276*H276</f>
        <v>0.043830000000000001</v>
      </c>
      <c r="S276" s="243">
        <v>0</v>
      </c>
      <c r="T276" s="244">
        <f>S276*H276</f>
        <v>0</v>
      </c>
      <c r="AR276" s="25" t="s">
        <v>405</v>
      </c>
      <c r="AT276" s="25" t="s">
        <v>470</v>
      </c>
      <c r="AU276" s="25" t="s">
        <v>82</v>
      </c>
      <c r="AY276" s="25" t="s">
        <v>215</v>
      </c>
      <c r="BE276" s="245">
        <f>IF(N276="základní",J276,0)</f>
        <v>0</v>
      </c>
      <c r="BF276" s="245">
        <f>IF(N276="snížená",J276,0)</f>
        <v>0</v>
      </c>
      <c r="BG276" s="245">
        <f>IF(N276="zákl. přenesená",J276,0)</f>
        <v>0</v>
      </c>
      <c r="BH276" s="245">
        <f>IF(N276="sníž. přenesená",J276,0)</f>
        <v>0</v>
      </c>
      <c r="BI276" s="245">
        <f>IF(N276="nulová",J276,0)</f>
        <v>0</v>
      </c>
      <c r="BJ276" s="25" t="s">
        <v>80</v>
      </c>
      <c r="BK276" s="245">
        <f>ROUND(I276*H276,2)</f>
        <v>0</v>
      </c>
      <c r="BL276" s="25" t="s">
        <v>232</v>
      </c>
      <c r="BM276" s="25" t="s">
        <v>2415</v>
      </c>
    </row>
    <row r="277" s="12" customFormat="1">
      <c r="B277" s="252"/>
      <c r="C277" s="253"/>
      <c r="D277" s="246" t="s">
        <v>422</v>
      </c>
      <c r="E277" s="254" t="s">
        <v>21</v>
      </c>
      <c r="F277" s="255" t="s">
        <v>251</v>
      </c>
      <c r="G277" s="253"/>
      <c r="H277" s="256">
        <v>9</v>
      </c>
      <c r="I277" s="257"/>
      <c r="J277" s="253"/>
      <c r="K277" s="253"/>
      <c r="L277" s="258"/>
      <c r="M277" s="259"/>
      <c r="N277" s="260"/>
      <c r="O277" s="260"/>
      <c r="P277" s="260"/>
      <c r="Q277" s="260"/>
      <c r="R277" s="260"/>
      <c r="S277" s="260"/>
      <c r="T277" s="261"/>
      <c r="AT277" s="262" t="s">
        <v>422</v>
      </c>
      <c r="AU277" s="262" t="s">
        <v>82</v>
      </c>
      <c r="AV277" s="12" t="s">
        <v>82</v>
      </c>
      <c r="AW277" s="12" t="s">
        <v>35</v>
      </c>
      <c r="AX277" s="12" t="s">
        <v>80</v>
      </c>
      <c r="AY277" s="262" t="s">
        <v>215</v>
      </c>
    </row>
    <row r="278" s="1" customFormat="1" ht="16.5" customHeight="1">
      <c r="B278" s="47"/>
      <c r="C278" s="234" t="s">
        <v>574</v>
      </c>
      <c r="D278" s="234" t="s">
        <v>218</v>
      </c>
      <c r="E278" s="235" t="s">
        <v>2416</v>
      </c>
      <c r="F278" s="236" t="s">
        <v>2417</v>
      </c>
      <c r="G278" s="237" t="s">
        <v>381</v>
      </c>
      <c r="H278" s="238">
        <v>1.5309999999999999</v>
      </c>
      <c r="I278" s="239"/>
      <c r="J278" s="240">
        <f>ROUND(I278*H278,2)</f>
        <v>0</v>
      </c>
      <c r="K278" s="236" t="s">
        <v>222</v>
      </c>
      <c r="L278" s="73"/>
      <c r="M278" s="241" t="s">
        <v>21</v>
      </c>
      <c r="N278" s="242" t="s">
        <v>43</v>
      </c>
      <c r="O278" s="48"/>
      <c r="P278" s="243">
        <f>O278*H278</f>
        <v>0</v>
      </c>
      <c r="Q278" s="243">
        <v>0</v>
      </c>
      <c r="R278" s="243">
        <f>Q278*H278</f>
        <v>0</v>
      </c>
      <c r="S278" s="243">
        <v>0</v>
      </c>
      <c r="T278" s="244">
        <f>S278*H278</f>
        <v>0</v>
      </c>
      <c r="AR278" s="25" t="s">
        <v>232</v>
      </c>
      <c r="AT278" s="25" t="s">
        <v>218</v>
      </c>
      <c r="AU278" s="25" t="s">
        <v>82</v>
      </c>
      <c r="AY278" s="25" t="s">
        <v>215</v>
      </c>
      <c r="BE278" s="245">
        <f>IF(N278="základní",J278,0)</f>
        <v>0</v>
      </c>
      <c r="BF278" s="245">
        <f>IF(N278="snížená",J278,0)</f>
        <v>0</v>
      </c>
      <c r="BG278" s="245">
        <f>IF(N278="zákl. přenesená",J278,0)</f>
        <v>0</v>
      </c>
      <c r="BH278" s="245">
        <f>IF(N278="sníž. přenesená",J278,0)</f>
        <v>0</v>
      </c>
      <c r="BI278" s="245">
        <f>IF(N278="nulová",J278,0)</f>
        <v>0</v>
      </c>
      <c r="BJ278" s="25" t="s">
        <v>80</v>
      </c>
      <c r="BK278" s="245">
        <f>ROUND(I278*H278,2)</f>
        <v>0</v>
      </c>
      <c r="BL278" s="25" t="s">
        <v>232</v>
      </c>
      <c r="BM278" s="25" t="s">
        <v>2418</v>
      </c>
    </row>
    <row r="279" s="1" customFormat="1">
      <c r="B279" s="47"/>
      <c r="C279" s="75"/>
      <c r="D279" s="246" t="s">
        <v>383</v>
      </c>
      <c r="E279" s="75"/>
      <c r="F279" s="247" t="s">
        <v>2419</v>
      </c>
      <c r="G279" s="75"/>
      <c r="H279" s="75"/>
      <c r="I279" s="204"/>
      <c r="J279" s="75"/>
      <c r="K279" s="75"/>
      <c r="L279" s="73"/>
      <c r="M279" s="248"/>
      <c r="N279" s="48"/>
      <c r="O279" s="48"/>
      <c r="P279" s="48"/>
      <c r="Q279" s="48"/>
      <c r="R279" s="48"/>
      <c r="S279" s="48"/>
      <c r="T279" s="96"/>
      <c r="AT279" s="25" t="s">
        <v>383</v>
      </c>
      <c r="AU279" s="25" t="s">
        <v>82</v>
      </c>
    </row>
    <row r="280" s="12" customFormat="1">
      <c r="B280" s="252"/>
      <c r="C280" s="253"/>
      <c r="D280" s="246" t="s">
        <v>422</v>
      </c>
      <c r="E280" s="254" t="s">
        <v>21</v>
      </c>
      <c r="F280" s="255" t="s">
        <v>2420</v>
      </c>
      <c r="G280" s="253"/>
      <c r="H280" s="256">
        <v>1.5309999999999999</v>
      </c>
      <c r="I280" s="257"/>
      <c r="J280" s="253"/>
      <c r="K280" s="253"/>
      <c r="L280" s="258"/>
      <c r="M280" s="259"/>
      <c r="N280" s="260"/>
      <c r="O280" s="260"/>
      <c r="P280" s="260"/>
      <c r="Q280" s="260"/>
      <c r="R280" s="260"/>
      <c r="S280" s="260"/>
      <c r="T280" s="261"/>
      <c r="AT280" s="262" t="s">
        <v>422</v>
      </c>
      <c r="AU280" s="262" t="s">
        <v>82</v>
      </c>
      <c r="AV280" s="12" t="s">
        <v>82</v>
      </c>
      <c r="AW280" s="12" t="s">
        <v>35</v>
      </c>
      <c r="AX280" s="12" t="s">
        <v>72</v>
      </c>
      <c r="AY280" s="262" t="s">
        <v>215</v>
      </c>
    </row>
    <row r="281" s="13" customFormat="1">
      <c r="B281" s="263"/>
      <c r="C281" s="264"/>
      <c r="D281" s="246" t="s">
        <v>422</v>
      </c>
      <c r="E281" s="265" t="s">
        <v>21</v>
      </c>
      <c r="F281" s="266" t="s">
        <v>439</v>
      </c>
      <c r="G281" s="264"/>
      <c r="H281" s="267">
        <v>1.5309999999999999</v>
      </c>
      <c r="I281" s="268"/>
      <c r="J281" s="264"/>
      <c r="K281" s="264"/>
      <c r="L281" s="269"/>
      <c r="M281" s="270"/>
      <c r="N281" s="271"/>
      <c r="O281" s="271"/>
      <c r="P281" s="271"/>
      <c r="Q281" s="271"/>
      <c r="R281" s="271"/>
      <c r="S281" s="271"/>
      <c r="T281" s="272"/>
      <c r="AT281" s="273" t="s">
        <v>422</v>
      </c>
      <c r="AU281" s="273" t="s">
        <v>82</v>
      </c>
      <c r="AV281" s="13" t="s">
        <v>232</v>
      </c>
      <c r="AW281" s="13" t="s">
        <v>35</v>
      </c>
      <c r="AX281" s="13" t="s">
        <v>80</v>
      </c>
      <c r="AY281" s="273" t="s">
        <v>215</v>
      </c>
    </row>
    <row r="282" s="1" customFormat="1" ht="25.5" customHeight="1">
      <c r="B282" s="47"/>
      <c r="C282" s="234" t="s">
        <v>580</v>
      </c>
      <c r="D282" s="234" t="s">
        <v>218</v>
      </c>
      <c r="E282" s="235" t="s">
        <v>2421</v>
      </c>
      <c r="F282" s="236" t="s">
        <v>2422</v>
      </c>
      <c r="G282" s="237" t="s">
        <v>376</v>
      </c>
      <c r="H282" s="238">
        <v>9.0999999999999996</v>
      </c>
      <c r="I282" s="239"/>
      <c r="J282" s="240">
        <f>ROUND(I282*H282,2)</f>
        <v>0</v>
      </c>
      <c r="K282" s="236" t="s">
        <v>222</v>
      </c>
      <c r="L282" s="73"/>
      <c r="M282" s="241" t="s">
        <v>21</v>
      </c>
      <c r="N282" s="242" t="s">
        <v>43</v>
      </c>
      <c r="O282" s="48"/>
      <c r="P282" s="243">
        <f>O282*H282</f>
        <v>0</v>
      </c>
      <c r="Q282" s="243">
        <v>0.025190000000000001</v>
      </c>
      <c r="R282" s="243">
        <f>Q282*H282</f>
        <v>0.22922899999999999</v>
      </c>
      <c r="S282" s="243">
        <v>0</v>
      </c>
      <c r="T282" s="244">
        <f>S282*H282</f>
        <v>0</v>
      </c>
      <c r="AR282" s="25" t="s">
        <v>232</v>
      </c>
      <c r="AT282" s="25" t="s">
        <v>218</v>
      </c>
      <c r="AU282" s="25" t="s">
        <v>82</v>
      </c>
      <c r="AY282" s="25" t="s">
        <v>215</v>
      </c>
      <c r="BE282" s="245">
        <f>IF(N282="základní",J282,0)</f>
        <v>0</v>
      </c>
      <c r="BF282" s="245">
        <f>IF(N282="snížená",J282,0)</f>
        <v>0</v>
      </c>
      <c r="BG282" s="245">
        <f>IF(N282="zákl. přenesená",J282,0)</f>
        <v>0</v>
      </c>
      <c r="BH282" s="245">
        <f>IF(N282="sníž. přenesená",J282,0)</f>
        <v>0</v>
      </c>
      <c r="BI282" s="245">
        <f>IF(N282="nulová",J282,0)</f>
        <v>0</v>
      </c>
      <c r="BJ282" s="25" t="s">
        <v>80</v>
      </c>
      <c r="BK282" s="245">
        <f>ROUND(I282*H282,2)</f>
        <v>0</v>
      </c>
      <c r="BL282" s="25" t="s">
        <v>232</v>
      </c>
      <c r="BM282" s="25" t="s">
        <v>2423</v>
      </c>
    </row>
    <row r="283" s="1" customFormat="1">
      <c r="B283" s="47"/>
      <c r="C283" s="75"/>
      <c r="D283" s="246" t="s">
        <v>383</v>
      </c>
      <c r="E283" s="75"/>
      <c r="F283" s="247" t="s">
        <v>2424</v>
      </c>
      <c r="G283" s="75"/>
      <c r="H283" s="75"/>
      <c r="I283" s="204"/>
      <c r="J283" s="75"/>
      <c r="K283" s="75"/>
      <c r="L283" s="73"/>
      <c r="M283" s="248"/>
      <c r="N283" s="48"/>
      <c r="O283" s="48"/>
      <c r="P283" s="48"/>
      <c r="Q283" s="48"/>
      <c r="R283" s="48"/>
      <c r="S283" s="48"/>
      <c r="T283" s="96"/>
      <c r="AT283" s="25" t="s">
        <v>383</v>
      </c>
      <c r="AU283" s="25" t="s">
        <v>82</v>
      </c>
    </row>
    <row r="284" s="12" customFormat="1">
      <c r="B284" s="252"/>
      <c r="C284" s="253"/>
      <c r="D284" s="246" t="s">
        <v>422</v>
      </c>
      <c r="E284" s="254" t="s">
        <v>21</v>
      </c>
      <c r="F284" s="255" t="s">
        <v>2425</v>
      </c>
      <c r="G284" s="253"/>
      <c r="H284" s="256">
        <v>9.0999999999999996</v>
      </c>
      <c r="I284" s="257"/>
      <c r="J284" s="253"/>
      <c r="K284" s="253"/>
      <c r="L284" s="258"/>
      <c r="M284" s="259"/>
      <c r="N284" s="260"/>
      <c r="O284" s="260"/>
      <c r="P284" s="260"/>
      <c r="Q284" s="260"/>
      <c r="R284" s="260"/>
      <c r="S284" s="260"/>
      <c r="T284" s="261"/>
      <c r="AT284" s="262" t="s">
        <v>422</v>
      </c>
      <c r="AU284" s="262" t="s">
        <v>82</v>
      </c>
      <c r="AV284" s="12" t="s">
        <v>82</v>
      </c>
      <c r="AW284" s="12" t="s">
        <v>35</v>
      </c>
      <c r="AX284" s="12" t="s">
        <v>72</v>
      </c>
      <c r="AY284" s="262" t="s">
        <v>215</v>
      </c>
    </row>
    <row r="285" s="13" customFormat="1">
      <c r="B285" s="263"/>
      <c r="C285" s="264"/>
      <c r="D285" s="246" t="s">
        <v>422</v>
      </c>
      <c r="E285" s="265" t="s">
        <v>2227</v>
      </c>
      <c r="F285" s="266" t="s">
        <v>439</v>
      </c>
      <c r="G285" s="264"/>
      <c r="H285" s="267">
        <v>9.0999999999999996</v>
      </c>
      <c r="I285" s="268"/>
      <c r="J285" s="264"/>
      <c r="K285" s="264"/>
      <c r="L285" s="269"/>
      <c r="M285" s="270"/>
      <c r="N285" s="271"/>
      <c r="O285" s="271"/>
      <c r="P285" s="271"/>
      <c r="Q285" s="271"/>
      <c r="R285" s="271"/>
      <c r="S285" s="271"/>
      <c r="T285" s="272"/>
      <c r="AT285" s="273" t="s">
        <v>422</v>
      </c>
      <c r="AU285" s="273" t="s">
        <v>82</v>
      </c>
      <c r="AV285" s="13" t="s">
        <v>232</v>
      </c>
      <c r="AW285" s="13" t="s">
        <v>35</v>
      </c>
      <c r="AX285" s="13" t="s">
        <v>80</v>
      </c>
      <c r="AY285" s="273" t="s">
        <v>215</v>
      </c>
    </row>
    <row r="286" s="1" customFormat="1" ht="25.5" customHeight="1">
      <c r="B286" s="47"/>
      <c r="C286" s="234" t="s">
        <v>590</v>
      </c>
      <c r="D286" s="234" t="s">
        <v>218</v>
      </c>
      <c r="E286" s="235" t="s">
        <v>2426</v>
      </c>
      <c r="F286" s="236" t="s">
        <v>2427</v>
      </c>
      <c r="G286" s="237" t="s">
        <v>376</v>
      </c>
      <c r="H286" s="238">
        <v>9.0999999999999996</v>
      </c>
      <c r="I286" s="239"/>
      <c r="J286" s="240">
        <f>ROUND(I286*H286,2)</f>
        <v>0</v>
      </c>
      <c r="K286" s="236" t="s">
        <v>222</v>
      </c>
      <c r="L286" s="73"/>
      <c r="M286" s="241" t="s">
        <v>21</v>
      </c>
      <c r="N286" s="242" t="s">
        <v>43</v>
      </c>
      <c r="O286" s="48"/>
      <c r="P286" s="243">
        <f>O286*H286</f>
        <v>0</v>
      </c>
      <c r="Q286" s="243">
        <v>0</v>
      </c>
      <c r="R286" s="243">
        <f>Q286*H286</f>
        <v>0</v>
      </c>
      <c r="S286" s="243">
        <v>0</v>
      </c>
      <c r="T286" s="244">
        <f>S286*H286</f>
        <v>0</v>
      </c>
      <c r="AR286" s="25" t="s">
        <v>232</v>
      </c>
      <c r="AT286" s="25" t="s">
        <v>218</v>
      </c>
      <c r="AU286" s="25" t="s">
        <v>82</v>
      </c>
      <c r="AY286" s="25" t="s">
        <v>215</v>
      </c>
      <c r="BE286" s="245">
        <f>IF(N286="základní",J286,0)</f>
        <v>0</v>
      </c>
      <c r="BF286" s="245">
        <f>IF(N286="snížená",J286,0)</f>
        <v>0</v>
      </c>
      <c r="BG286" s="245">
        <f>IF(N286="zákl. přenesená",J286,0)</f>
        <v>0</v>
      </c>
      <c r="BH286" s="245">
        <f>IF(N286="sníž. přenesená",J286,0)</f>
        <v>0</v>
      </c>
      <c r="BI286" s="245">
        <f>IF(N286="nulová",J286,0)</f>
        <v>0</v>
      </c>
      <c r="BJ286" s="25" t="s">
        <v>80</v>
      </c>
      <c r="BK286" s="245">
        <f>ROUND(I286*H286,2)</f>
        <v>0</v>
      </c>
      <c r="BL286" s="25" t="s">
        <v>232</v>
      </c>
      <c r="BM286" s="25" t="s">
        <v>2428</v>
      </c>
    </row>
    <row r="287" s="1" customFormat="1">
      <c r="B287" s="47"/>
      <c r="C287" s="75"/>
      <c r="D287" s="246" t="s">
        <v>383</v>
      </c>
      <c r="E287" s="75"/>
      <c r="F287" s="247" t="s">
        <v>2424</v>
      </c>
      <c r="G287" s="75"/>
      <c r="H287" s="75"/>
      <c r="I287" s="204"/>
      <c r="J287" s="75"/>
      <c r="K287" s="75"/>
      <c r="L287" s="73"/>
      <c r="M287" s="248"/>
      <c r="N287" s="48"/>
      <c r="O287" s="48"/>
      <c r="P287" s="48"/>
      <c r="Q287" s="48"/>
      <c r="R287" s="48"/>
      <c r="S287" s="48"/>
      <c r="T287" s="96"/>
      <c r="AT287" s="25" t="s">
        <v>383</v>
      </c>
      <c r="AU287" s="25" t="s">
        <v>82</v>
      </c>
    </row>
    <row r="288" s="12" customFormat="1">
      <c r="B288" s="252"/>
      <c r="C288" s="253"/>
      <c r="D288" s="246" t="s">
        <v>422</v>
      </c>
      <c r="E288" s="254" t="s">
        <v>21</v>
      </c>
      <c r="F288" s="255" t="s">
        <v>2227</v>
      </c>
      <c r="G288" s="253"/>
      <c r="H288" s="256">
        <v>9.0999999999999996</v>
      </c>
      <c r="I288" s="257"/>
      <c r="J288" s="253"/>
      <c r="K288" s="253"/>
      <c r="L288" s="258"/>
      <c r="M288" s="259"/>
      <c r="N288" s="260"/>
      <c r="O288" s="260"/>
      <c r="P288" s="260"/>
      <c r="Q288" s="260"/>
      <c r="R288" s="260"/>
      <c r="S288" s="260"/>
      <c r="T288" s="261"/>
      <c r="AT288" s="262" t="s">
        <v>422</v>
      </c>
      <c r="AU288" s="262" t="s">
        <v>82</v>
      </c>
      <c r="AV288" s="12" t="s">
        <v>82</v>
      </c>
      <c r="AW288" s="12" t="s">
        <v>35</v>
      </c>
      <c r="AX288" s="12" t="s">
        <v>80</v>
      </c>
      <c r="AY288" s="262" t="s">
        <v>215</v>
      </c>
    </row>
    <row r="289" s="1" customFormat="1" ht="16.5" customHeight="1">
      <c r="B289" s="47"/>
      <c r="C289" s="234" t="s">
        <v>596</v>
      </c>
      <c r="D289" s="234" t="s">
        <v>218</v>
      </c>
      <c r="E289" s="235" t="s">
        <v>2429</v>
      </c>
      <c r="F289" s="236" t="s">
        <v>2430</v>
      </c>
      <c r="G289" s="237" t="s">
        <v>473</v>
      </c>
      <c r="H289" s="238">
        <v>0.23000000000000001</v>
      </c>
      <c r="I289" s="239"/>
      <c r="J289" s="240">
        <f>ROUND(I289*H289,2)</f>
        <v>0</v>
      </c>
      <c r="K289" s="236" t="s">
        <v>222</v>
      </c>
      <c r="L289" s="73"/>
      <c r="M289" s="241" t="s">
        <v>21</v>
      </c>
      <c r="N289" s="242" t="s">
        <v>43</v>
      </c>
      <c r="O289" s="48"/>
      <c r="P289" s="243">
        <f>O289*H289</f>
        <v>0</v>
      </c>
      <c r="Q289" s="243">
        <v>1.04711</v>
      </c>
      <c r="R289" s="243">
        <f>Q289*H289</f>
        <v>0.2408353</v>
      </c>
      <c r="S289" s="243">
        <v>0</v>
      </c>
      <c r="T289" s="244">
        <f>S289*H289</f>
        <v>0</v>
      </c>
      <c r="AR289" s="25" t="s">
        <v>232</v>
      </c>
      <c r="AT289" s="25" t="s">
        <v>218</v>
      </c>
      <c r="AU289" s="25" t="s">
        <v>82</v>
      </c>
      <c r="AY289" s="25" t="s">
        <v>215</v>
      </c>
      <c r="BE289" s="245">
        <f>IF(N289="základní",J289,0)</f>
        <v>0</v>
      </c>
      <c r="BF289" s="245">
        <f>IF(N289="snížená",J289,0)</f>
        <v>0</v>
      </c>
      <c r="BG289" s="245">
        <f>IF(N289="zákl. přenesená",J289,0)</f>
        <v>0</v>
      </c>
      <c r="BH289" s="245">
        <f>IF(N289="sníž. přenesená",J289,0)</f>
        <v>0</v>
      </c>
      <c r="BI289" s="245">
        <f>IF(N289="nulová",J289,0)</f>
        <v>0</v>
      </c>
      <c r="BJ289" s="25" t="s">
        <v>80</v>
      </c>
      <c r="BK289" s="245">
        <f>ROUND(I289*H289,2)</f>
        <v>0</v>
      </c>
      <c r="BL289" s="25" t="s">
        <v>232</v>
      </c>
      <c r="BM289" s="25" t="s">
        <v>2431</v>
      </c>
    </row>
    <row r="290" s="12" customFormat="1">
      <c r="B290" s="252"/>
      <c r="C290" s="253"/>
      <c r="D290" s="246" t="s">
        <v>422</v>
      </c>
      <c r="E290" s="254" t="s">
        <v>21</v>
      </c>
      <c r="F290" s="255" t="s">
        <v>2432</v>
      </c>
      <c r="G290" s="253"/>
      <c r="H290" s="256">
        <v>0.23000000000000001</v>
      </c>
      <c r="I290" s="257"/>
      <c r="J290" s="253"/>
      <c r="K290" s="253"/>
      <c r="L290" s="258"/>
      <c r="M290" s="259"/>
      <c r="N290" s="260"/>
      <c r="O290" s="260"/>
      <c r="P290" s="260"/>
      <c r="Q290" s="260"/>
      <c r="R290" s="260"/>
      <c r="S290" s="260"/>
      <c r="T290" s="261"/>
      <c r="AT290" s="262" t="s">
        <v>422</v>
      </c>
      <c r="AU290" s="262" t="s">
        <v>82</v>
      </c>
      <c r="AV290" s="12" t="s">
        <v>82</v>
      </c>
      <c r="AW290" s="12" t="s">
        <v>35</v>
      </c>
      <c r="AX290" s="12" t="s">
        <v>72</v>
      </c>
      <c r="AY290" s="262" t="s">
        <v>215</v>
      </c>
    </row>
    <row r="291" s="13" customFormat="1">
      <c r="B291" s="263"/>
      <c r="C291" s="264"/>
      <c r="D291" s="246" t="s">
        <v>422</v>
      </c>
      <c r="E291" s="265" t="s">
        <v>21</v>
      </c>
      <c r="F291" s="266" t="s">
        <v>439</v>
      </c>
      <c r="G291" s="264"/>
      <c r="H291" s="267">
        <v>0.23000000000000001</v>
      </c>
      <c r="I291" s="268"/>
      <c r="J291" s="264"/>
      <c r="K291" s="264"/>
      <c r="L291" s="269"/>
      <c r="M291" s="270"/>
      <c r="N291" s="271"/>
      <c r="O291" s="271"/>
      <c r="P291" s="271"/>
      <c r="Q291" s="271"/>
      <c r="R291" s="271"/>
      <c r="S291" s="271"/>
      <c r="T291" s="272"/>
      <c r="AT291" s="273" t="s">
        <v>422</v>
      </c>
      <c r="AU291" s="273" t="s">
        <v>82</v>
      </c>
      <c r="AV291" s="13" t="s">
        <v>232</v>
      </c>
      <c r="AW291" s="13" t="s">
        <v>35</v>
      </c>
      <c r="AX291" s="13" t="s">
        <v>80</v>
      </c>
      <c r="AY291" s="273" t="s">
        <v>215</v>
      </c>
    </row>
    <row r="292" s="1" customFormat="1" ht="16.5" customHeight="1">
      <c r="B292" s="47"/>
      <c r="C292" s="234" t="s">
        <v>602</v>
      </c>
      <c r="D292" s="234" t="s">
        <v>218</v>
      </c>
      <c r="E292" s="235" t="s">
        <v>2433</v>
      </c>
      <c r="F292" s="236" t="s">
        <v>2434</v>
      </c>
      <c r="G292" s="237" t="s">
        <v>381</v>
      </c>
      <c r="H292" s="238">
        <v>1.857</v>
      </c>
      <c r="I292" s="239"/>
      <c r="J292" s="240">
        <f>ROUND(I292*H292,2)</f>
        <v>0</v>
      </c>
      <c r="K292" s="236" t="s">
        <v>222</v>
      </c>
      <c r="L292" s="73"/>
      <c r="M292" s="241" t="s">
        <v>21</v>
      </c>
      <c r="N292" s="242" t="s">
        <v>43</v>
      </c>
      <c r="O292" s="48"/>
      <c r="P292" s="243">
        <f>O292*H292</f>
        <v>0</v>
      </c>
      <c r="Q292" s="243">
        <v>0</v>
      </c>
      <c r="R292" s="243">
        <f>Q292*H292</f>
        <v>0</v>
      </c>
      <c r="S292" s="243">
        <v>0</v>
      </c>
      <c r="T292" s="244">
        <f>S292*H292</f>
        <v>0</v>
      </c>
      <c r="AR292" s="25" t="s">
        <v>232</v>
      </c>
      <c r="AT292" s="25" t="s">
        <v>218</v>
      </c>
      <c r="AU292" s="25" t="s">
        <v>82</v>
      </c>
      <c r="AY292" s="25" t="s">
        <v>215</v>
      </c>
      <c r="BE292" s="245">
        <f>IF(N292="základní",J292,0)</f>
        <v>0</v>
      </c>
      <c r="BF292" s="245">
        <f>IF(N292="snížená",J292,0)</f>
        <v>0</v>
      </c>
      <c r="BG292" s="245">
        <f>IF(N292="zákl. přenesená",J292,0)</f>
        <v>0</v>
      </c>
      <c r="BH292" s="245">
        <f>IF(N292="sníž. přenesená",J292,0)</f>
        <v>0</v>
      </c>
      <c r="BI292" s="245">
        <f>IF(N292="nulová",J292,0)</f>
        <v>0</v>
      </c>
      <c r="BJ292" s="25" t="s">
        <v>80</v>
      </c>
      <c r="BK292" s="245">
        <f>ROUND(I292*H292,2)</f>
        <v>0</v>
      </c>
      <c r="BL292" s="25" t="s">
        <v>232</v>
      </c>
      <c r="BM292" s="25" t="s">
        <v>2435</v>
      </c>
    </row>
    <row r="293" s="1" customFormat="1">
      <c r="B293" s="47"/>
      <c r="C293" s="75"/>
      <c r="D293" s="246" t="s">
        <v>383</v>
      </c>
      <c r="E293" s="75"/>
      <c r="F293" s="247" t="s">
        <v>2436</v>
      </c>
      <c r="G293" s="75"/>
      <c r="H293" s="75"/>
      <c r="I293" s="204"/>
      <c r="J293" s="75"/>
      <c r="K293" s="75"/>
      <c r="L293" s="73"/>
      <c r="M293" s="248"/>
      <c r="N293" s="48"/>
      <c r="O293" s="48"/>
      <c r="P293" s="48"/>
      <c r="Q293" s="48"/>
      <c r="R293" s="48"/>
      <c r="S293" s="48"/>
      <c r="T293" s="96"/>
      <c r="AT293" s="25" t="s">
        <v>383</v>
      </c>
      <c r="AU293" s="25" t="s">
        <v>82</v>
      </c>
    </row>
    <row r="294" s="14" customFormat="1">
      <c r="B294" s="288"/>
      <c r="C294" s="289"/>
      <c r="D294" s="246" t="s">
        <v>422</v>
      </c>
      <c r="E294" s="290" t="s">
        <v>21</v>
      </c>
      <c r="F294" s="291" t="s">
        <v>2437</v>
      </c>
      <c r="G294" s="289"/>
      <c r="H294" s="290" t="s">
        <v>21</v>
      </c>
      <c r="I294" s="292"/>
      <c r="J294" s="289"/>
      <c r="K294" s="289"/>
      <c r="L294" s="293"/>
      <c r="M294" s="294"/>
      <c r="N294" s="295"/>
      <c r="O294" s="295"/>
      <c r="P294" s="295"/>
      <c r="Q294" s="295"/>
      <c r="R294" s="295"/>
      <c r="S294" s="295"/>
      <c r="T294" s="296"/>
      <c r="AT294" s="297" t="s">
        <v>422</v>
      </c>
      <c r="AU294" s="297" t="s">
        <v>82</v>
      </c>
      <c r="AV294" s="14" t="s">
        <v>80</v>
      </c>
      <c r="AW294" s="14" t="s">
        <v>35</v>
      </c>
      <c r="AX294" s="14" t="s">
        <v>72</v>
      </c>
      <c r="AY294" s="297" t="s">
        <v>215</v>
      </c>
    </row>
    <row r="295" s="12" customFormat="1">
      <c r="B295" s="252"/>
      <c r="C295" s="253"/>
      <c r="D295" s="246" t="s">
        <v>422</v>
      </c>
      <c r="E295" s="254" t="s">
        <v>21</v>
      </c>
      <c r="F295" s="255" t="s">
        <v>2438</v>
      </c>
      <c r="G295" s="253"/>
      <c r="H295" s="256">
        <v>1.857</v>
      </c>
      <c r="I295" s="257"/>
      <c r="J295" s="253"/>
      <c r="K295" s="253"/>
      <c r="L295" s="258"/>
      <c r="M295" s="259"/>
      <c r="N295" s="260"/>
      <c r="O295" s="260"/>
      <c r="P295" s="260"/>
      <c r="Q295" s="260"/>
      <c r="R295" s="260"/>
      <c r="S295" s="260"/>
      <c r="T295" s="261"/>
      <c r="AT295" s="262" t="s">
        <v>422</v>
      </c>
      <c r="AU295" s="262" t="s">
        <v>82</v>
      </c>
      <c r="AV295" s="12" t="s">
        <v>82</v>
      </c>
      <c r="AW295" s="12" t="s">
        <v>35</v>
      </c>
      <c r="AX295" s="12" t="s">
        <v>80</v>
      </c>
      <c r="AY295" s="262" t="s">
        <v>215</v>
      </c>
    </row>
    <row r="296" s="1" customFormat="1" ht="16.5" customHeight="1">
      <c r="B296" s="47"/>
      <c r="C296" s="234" t="s">
        <v>607</v>
      </c>
      <c r="D296" s="234" t="s">
        <v>218</v>
      </c>
      <c r="E296" s="235" t="s">
        <v>2439</v>
      </c>
      <c r="F296" s="236" t="s">
        <v>2440</v>
      </c>
      <c r="G296" s="237" t="s">
        <v>376</v>
      </c>
      <c r="H296" s="238">
        <v>15.283</v>
      </c>
      <c r="I296" s="239"/>
      <c r="J296" s="240">
        <f>ROUND(I296*H296,2)</f>
        <v>0</v>
      </c>
      <c r="K296" s="236" t="s">
        <v>222</v>
      </c>
      <c r="L296" s="73"/>
      <c r="M296" s="241" t="s">
        <v>21</v>
      </c>
      <c r="N296" s="242" t="s">
        <v>43</v>
      </c>
      <c r="O296" s="48"/>
      <c r="P296" s="243">
        <f>O296*H296</f>
        <v>0</v>
      </c>
      <c r="Q296" s="243">
        <v>0.0025100000000000001</v>
      </c>
      <c r="R296" s="243">
        <f>Q296*H296</f>
        <v>0.038360329999999998</v>
      </c>
      <c r="S296" s="243">
        <v>0</v>
      </c>
      <c r="T296" s="244">
        <f>S296*H296</f>
        <v>0</v>
      </c>
      <c r="AR296" s="25" t="s">
        <v>232</v>
      </c>
      <c r="AT296" s="25" t="s">
        <v>218</v>
      </c>
      <c r="AU296" s="25" t="s">
        <v>82</v>
      </c>
      <c r="AY296" s="25" t="s">
        <v>215</v>
      </c>
      <c r="BE296" s="245">
        <f>IF(N296="základní",J296,0)</f>
        <v>0</v>
      </c>
      <c r="BF296" s="245">
        <f>IF(N296="snížená",J296,0)</f>
        <v>0</v>
      </c>
      <c r="BG296" s="245">
        <f>IF(N296="zákl. přenesená",J296,0)</f>
        <v>0</v>
      </c>
      <c r="BH296" s="245">
        <f>IF(N296="sníž. přenesená",J296,0)</f>
        <v>0</v>
      </c>
      <c r="BI296" s="245">
        <f>IF(N296="nulová",J296,0)</f>
        <v>0</v>
      </c>
      <c r="BJ296" s="25" t="s">
        <v>80</v>
      </c>
      <c r="BK296" s="245">
        <f>ROUND(I296*H296,2)</f>
        <v>0</v>
      </c>
      <c r="BL296" s="25" t="s">
        <v>232</v>
      </c>
      <c r="BM296" s="25" t="s">
        <v>2441</v>
      </c>
    </row>
    <row r="297" s="1" customFormat="1">
      <c r="B297" s="47"/>
      <c r="C297" s="75"/>
      <c r="D297" s="246" t="s">
        <v>383</v>
      </c>
      <c r="E297" s="75"/>
      <c r="F297" s="247" t="s">
        <v>2442</v>
      </c>
      <c r="G297" s="75"/>
      <c r="H297" s="75"/>
      <c r="I297" s="204"/>
      <c r="J297" s="75"/>
      <c r="K297" s="75"/>
      <c r="L297" s="73"/>
      <c r="M297" s="248"/>
      <c r="N297" s="48"/>
      <c r="O297" s="48"/>
      <c r="P297" s="48"/>
      <c r="Q297" s="48"/>
      <c r="R297" s="48"/>
      <c r="S297" s="48"/>
      <c r="T297" s="96"/>
      <c r="AT297" s="25" t="s">
        <v>383</v>
      </c>
      <c r="AU297" s="25" t="s">
        <v>82</v>
      </c>
    </row>
    <row r="298" s="12" customFormat="1">
      <c r="B298" s="252"/>
      <c r="C298" s="253"/>
      <c r="D298" s="246" t="s">
        <v>422</v>
      </c>
      <c r="E298" s="254" t="s">
        <v>21</v>
      </c>
      <c r="F298" s="255" t="s">
        <v>2443</v>
      </c>
      <c r="G298" s="253"/>
      <c r="H298" s="256">
        <v>15.283</v>
      </c>
      <c r="I298" s="257"/>
      <c r="J298" s="253"/>
      <c r="K298" s="253"/>
      <c r="L298" s="258"/>
      <c r="M298" s="259"/>
      <c r="N298" s="260"/>
      <c r="O298" s="260"/>
      <c r="P298" s="260"/>
      <c r="Q298" s="260"/>
      <c r="R298" s="260"/>
      <c r="S298" s="260"/>
      <c r="T298" s="261"/>
      <c r="AT298" s="262" t="s">
        <v>422</v>
      </c>
      <c r="AU298" s="262" t="s">
        <v>82</v>
      </c>
      <c r="AV298" s="12" t="s">
        <v>82</v>
      </c>
      <c r="AW298" s="12" t="s">
        <v>35</v>
      </c>
      <c r="AX298" s="12" t="s">
        <v>72</v>
      </c>
      <c r="AY298" s="262" t="s">
        <v>215</v>
      </c>
    </row>
    <row r="299" s="13" customFormat="1">
      <c r="B299" s="263"/>
      <c r="C299" s="264"/>
      <c r="D299" s="246" t="s">
        <v>422</v>
      </c>
      <c r="E299" s="265" t="s">
        <v>2229</v>
      </c>
      <c r="F299" s="266" t="s">
        <v>439</v>
      </c>
      <c r="G299" s="264"/>
      <c r="H299" s="267">
        <v>15.283</v>
      </c>
      <c r="I299" s="268"/>
      <c r="J299" s="264"/>
      <c r="K299" s="264"/>
      <c r="L299" s="269"/>
      <c r="M299" s="270"/>
      <c r="N299" s="271"/>
      <c r="O299" s="271"/>
      <c r="P299" s="271"/>
      <c r="Q299" s="271"/>
      <c r="R299" s="271"/>
      <c r="S299" s="271"/>
      <c r="T299" s="272"/>
      <c r="AT299" s="273" t="s">
        <v>422</v>
      </c>
      <c r="AU299" s="273" t="s">
        <v>82</v>
      </c>
      <c r="AV299" s="13" t="s">
        <v>232</v>
      </c>
      <c r="AW299" s="13" t="s">
        <v>35</v>
      </c>
      <c r="AX299" s="13" t="s">
        <v>80</v>
      </c>
      <c r="AY299" s="273" t="s">
        <v>215</v>
      </c>
    </row>
    <row r="300" s="1" customFormat="1" ht="16.5" customHeight="1">
      <c r="B300" s="47"/>
      <c r="C300" s="234" t="s">
        <v>613</v>
      </c>
      <c r="D300" s="234" t="s">
        <v>218</v>
      </c>
      <c r="E300" s="235" t="s">
        <v>2444</v>
      </c>
      <c r="F300" s="236" t="s">
        <v>2445</v>
      </c>
      <c r="G300" s="237" t="s">
        <v>376</v>
      </c>
      <c r="H300" s="238">
        <v>15.283</v>
      </c>
      <c r="I300" s="239"/>
      <c r="J300" s="240">
        <f>ROUND(I300*H300,2)</f>
        <v>0</v>
      </c>
      <c r="K300" s="236" t="s">
        <v>222</v>
      </c>
      <c r="L300" s="73"/>
      <c r="M300" s="241" t="s">
        <v>21</v>
      </c>
      <c r="N300" s="242" t="s">
        <v>43</v>
      </c>
      <c r="O300" s="48"/>
      <c r="P300" s="243">
        <f>O300*H300</f>
        <v>0</v>
      </c>
      <c r="Q300" s="243">
        <v>0</v>
      </c>
      <c r="R300" s="243">
        <f>Q300*H300</f>
        <v>0</v>
      </c>
      <c r="S300" s="243">
        <v>0</v>
      </c>
      <c r="T300" s="244">
        <f>S300*H300</f>
        <v>0</v>
      </c>
      <c r="AR300" s="25" t="s">
        <v>232</v>
      </c>
      <c r="AT300" s="25" t="s">
        <v>218</v>
      </c>
      <c r="AU300" s="25" t="s">
        <v>82</v>
      </c>
      <c r="AY300" s="25" t="s">
        <v>215</v>
      </c>
      <c r="BE300" s="245">
        <f>IF(N300="základní",J300,0)</f>
        <v>0</v>
      </c>
      <c r="BF300" s="245">
        <f>IF(N300="snížená",J300,0)</f>
        <v>0</v>
      </c>
      <c r="BG300" s="245">
        <f>IF(N300="zákl. přenesená",J300,0)</f>
        <v>0</v>
      </c>
      <c r="BH300" s="245">
        <f>IF(N300="sníž. přenesená",J300,0)</f>
        <v>0</v>
      </c>
      <c r="BI300" s="245">
        <f>IF(N300="nulová",J300,0)</f>
        <v>0</v>
      </c>
      <c r="BJ300" s="25" t="s">
        <v>80</v>
      </c>
      <c r="BK300" s="245">
        <f>ROUND(I300*H300,2)</f>
        <v>0</v>
      </c>
      <c r="BL300" s="25" t="s">
        <v>232</v>
      </c>
      <c r="BM300" s="25" t="s">
        <v>2446</v>
      </c>
    </row>
    <row r="301" s="1" customFormat="1">
      <c r="B301" s="47"/>
      <c r="C301" s="75"/>
      <c r="D301" s="246" t="s">
        <v>383</v>
      </c>
      <c r="E301" s="75"/>
      <c r="F301" s="247" t="s">
        <v>2442</v>
      </c>
      <c r="G301" s="75"/>
      <c r="H301" s="75"/>
      <c r="I301" s="204"/>
      <c r="J301" s="75"/>
      <c r="K301" s="75"/>
      <c r="L301" s="73"/>
      <c r="M301" s="248"/>
      <c r="N301" s="48"/>
      <c r="O301" s="48"/>
      <c r="P301" s="48"/>
      <c r="Q301" s="48"/>
      <c r="R301" s="48"/>
      <c r="S301" s="48"/>
      <c r="T301" s="96"/>
      <c r="AT301" s="25" t="s">
        <v>383</v>
      </c>
      <c r="AU301" s="25" t="s">
        <v>82</v>
      </c>
    </row>
    <row r="302" s="12" customFormat="1">
      <c r="B302" s="252"/>
      <c r="C302" s="253"/>
      <c r="D302" s="246" t="s">
        <v>422</v>
      </c>
      <c r="E302" s="254" t="s">
        <v>21</v>
      </c>
      <c r="F302" s="255" t="s">
        <v>2229</v>
      </c>
      <c r="G302" s="253"/>
      <c r="H302" s="256">
        <v>15.283</v>
      </c>
      <c r="I302" s="257"/>
      <c r="J302" s="253"/>
      <c r="K302" s="253"/>
      <c r="L302" s="258"/>
      <c r="M302" s="259"/>
      <c r="N302" s="260"/>
      <c r="O302" s="260"/>
      <c r="P302" s="260"/>
      <c r="Q302" s="260"/>
      <c r="R302" s="260"/>
      <c r="S302" s="260"/>
      <c r="T302" s="261"/>
      <c r="AT302" s="262" t="s">
        <v>422</v>
      </c>
      <c r="AU302" s="262" t="s">
        <v>82</v>
      </c>
      <c r="AV302" s="12" t="s">
        <v>82</v>
      </c>
      <c r="AW302" s="12" t="s">
        <v>35</v>
      </c>
      <c r="AX302" s="12" t="s">
        <v>80</v>
      </c>
      <c r="AY302" s="262" t="s">
        <v>215</v>
      </c>
    </row>
    <row r="303" s="1" customFormat="1" ht="16.5" customHeight="1">
      <c r="B303" s="47"/>
      <c r="C303" s="234" t="s">
        <v>618</v>
      </c>
      <c r="D303" s="234" t="s">
        <v>218</v>
      </c>
      <c r="E303" s="235" t="s">
        <v>2447</v>
      </c>
      <c r="F303" s="236" t="s">
        <v>2448</v>
      </c>
      <c r="G303" s="237" t="s">
        <v>473</v>
      </c>
      <c r="H303" s="238">
        <v>0.27900000000000003</v>
      </c>
      <c r="I303" s="239"/>
      <c r="J303" s="240">
        <f>ROUND(I303*H303,2)</f>
        <v>0</v>
      </c>
      <c r="K303" s="236" t="s">
        <v>222</v>
      </c>
      <c r="L303" s="73"/>
      <c r="M303" s="241" t="s">
        <v>21</v>
      </c>
      <c r="N303" s="242" t="s">
        <v>43</v>
      </c>
      <c r="O303" s="48"/>
      <c r="P303" s="243">
        <f>O303*H303</f>
        <v>0</v>
      </c>
      <c r="Q303" s="243">
        <v>1.04331</v>
      </c>
      <c r="R303" s="243">
        <f>Q303*H303</f>
        <v>0.29108349</v>
      </c>
      <c r="S303" s="243">
        <v>0</v>
      </c>
      <c r="T303" s="244">
        <f>S303*H303</f>
        <v>0</v>
      </c>
      <c r="AR303" s="25" t="s">
        <v>232</v>
      </c>
      <c r="AT303" s="25" t="s">
        <v>218</v>
      </c>
      <c r="AU303" s="25" t="s">
        <v>82</v>
      </c>
      <c r="AY303" s="25" t="s">
        <v>215</v>
      </c>
      <c r="BE303" s="245">
        <f>IF(N303="základní",J303,0)</f>
        <v>0</v>
      </c>
      <c r="BF303" s="245">
        <f>IF(N303="snížená",J303,0)</f>
        <v>0</v>
      </c>
      <c r="BG303" s="245">
        <f>IF(N303="zákl. přenesená",J303,0)</f>
        <v>0</v>
      </c>
      <c r="BH303" s="245">
        <f>IF(N303="sníž. přenesená",J303,0)</f>
        <v>0</v>
      </c>
      <c r="BI303" s="245">
        <f>IF(N303="nulová",J303,0)</f>
        <v>0</v>
      </c>
      <c r="BJ303" s="25" t="s">
        <v>80</v>
      </c>
      <c r="BK303" s="245">
        <f>ROUND(I303*H303,2)</f>
        <v>0</v>
      </c>
      <c r="BL303" s="25" t="s">
        <v>232</v>
      </c>
      <c r="BM303" s="25" t="s">
        <v>2449</v>
      </c>
    </row>
    <row r="304" s="1" customFormat="1">
      <c r="B304" s="47"/>
      <c r="C304" s="75"/>
      <c r="D304" s="246" t="s">
        <v>383</v>
      </c>
      <c r="E304" s="75"/>
      <c r="F304" s="247" t="s">
        <v>2450</v>
      </c>
      <c r="G304" s="75"/>
      <c r="H304" s="75"/>
      <c r="I304" s="204"/>
      <c r="J304" s="75"/>
      <c r="K304" s="75"/>
      <c r="L304" s="73"/>
      <c r="M304" s="248"/>
      <c r="N304" s="48"/>
      <c r="O304" s="48"/>
      <c r="P304" s="48"/>
      <c r="Q304" s="48"/>
      <c r="R304" s="48"/>
      <c r="S304" s="48"/>
      <c r="T304" s="96"/>
      <c r="AT304" s="25" t="s">
        <v>383</v>
      </c>
      <c r="AU304" s="25" t="s">
        <v>82</v>
      </c>
    </row>
    <row r="305" s="12" customFormat="1">
      <c r="B305" s="252"/>
      <c r="C305" s="253"/>
      <c r="D305" s="246" t="s">
        <v>422</v>
      </c>
      <c r="E305" s="254" t="s">
        <v>21</v>
      </c>
      <c r="F305" s="255" t="s">
        <v>2451</v>
      </c>
      <c r="G305" s="253"/>
      <c r="H305" s="256">
        <v>0.27900000000000003</v>
      </c>
      <c r="I305" s="257"/>
      <c r="J305" s="253"/>
      <c r="K305" s="253"/>
      <c r="L305" s="258"/>
      <c r="M305" s="259"/>
      <c r="N305" s="260"/>
      <c r="O305" s="260"/>
      <c r="P305" s="260"/>
      <c r="Q305" s="260"/>
      <c r="R305" s="260"/>
      <c r="S305" s="260"/>
      <c r="T305" s="261"/>
      <c r="AT305" s="262" t="s">
        <v>422</v>
      </c>
      <c r="AU305" s="262" t="s">
        <v>82</v>
      </c>
      <c r="AV305" s="12" t="s">
        <v>82</v>
      </c>
      <c r="AW305" s="12" t="s">
        <v>35</v>
      </c>
      <c r="AX305" s="12" t="s">
        <v>72</v>
      </c>
      <c r="AY305" s="262" t="s">
        <v>215</v>
      </c>
    </row>
    <row r="306" s="13" customFormat="1">
      <c r="B306" s="263"/>
      <c r="C306" s="264"/>
      <c r="D306" s="246" t="s">
        <v>422</v>
      </c>
      <c r="E306" s="265" t="s">
        <v>21</v>
      </c>
      <c r="F306" s="266" t="s">
        <v>439</v>
      </c>
      <c r="G306" s="264"/>
      <c r="H306" s="267">
        <v>0.27900000000000003</v>
      </c>
      <c r="I306" s="268"/>
      <c r="J306" s="264"/>
      <c r="K306" s="264"/>
      <c r="L306" s="269"/>
      <c r="M306" s="270"/>
      <c r="N306" s="271"/>
      <c r="O306" s="271"/>
      <c r="P306" s="271"/>
      <c r="Q306" s="271"/>
      <c r="R306" s="271"/>
      <c r="S306" s="271"/>
      <c r="T306" s="272"/>
      <c r="AT306" s="273" t="s">
        <v>422</v>
      </c>
      <c r="AU306" s="273" t="s">
        <v>82</v>
      </c>
      <c r="AV306" s="13" t="s">
        <v>232</v>
      </c>
      <c r="AW306" s="13" t="s">
        <v>35</v>
      </c>
      <c r="AX306" s="13" t="s">
        <v>80</v>
      </c>
      <c r="AY306" s="273" t="s">
        <v>215</v>
      </c>
    </row>
    <row r="307" s="1" customFormat="1" ht="16.5" customHeight="1">
      <c r="B307" s="47"/>
      <c r="C307" s="234" t="s">
        <v>624</v>
      </c>
      <c r="D307" s="234" t="s">
        <v>218</v>
      </c>
      <c r="E307" s="235" t="s">
        <v>2452</v>
      </c>
      <c r="F307" s="236" t="s">
        <v>2453</v>
      </c>
      <c r="G307" s="237" t="s">
        <v>452</v>
      </c>
      <c r="H307" s="238">
        <v>28</v>
      </c>
      <c r="I307" s="239"/>
      <c r="J307" s="240">
        <f>ROUND(I307*H307,2)</f>
        <v>0</v>
      </c>
      <c r="K307" s="236" t="s">
        <v>222</v>
      </c>
      <c r="L307" s="73"/>
      <c r="M307" s="241" t="s">
        <v>21</v>
      </c>
      <c r="N307" s="242" t="s">
        <v>43</v>
      </c>
      <c r="O307" s="48"/>
      <c r="P307" s="243">
        <f>O307*H307</f>
        <v>0</v>
      </c>
      <c r="Q307" s="243">
        <v>0.00033</v>
      </c>
      <c r="R307" s="243">
        <f>Q307*H307</f>
        <v>0.0092399999999999999</v>
      </c>
      <c r="S307" s="243">
        <v>0</v>
      </c>
      <c r="T307" s="244">
        <f>S307*H307</f>
        <v>0</v>
      </c>
      <c r="AR307" s="25" t="s">
        <v>232</v>
      </c>
      <c r="AT307" s="25" t="s">
        <v>218</v>
      </c>
      <c r="AU307" s="25" t="s">
        <v>82</v>
      </c>
      <c r="AY307" s="25" t="s">
        <v>215</v>
      </c>
      <c r="BE307" s="245">
        <f>IF(N307="základní",J307,0)</f>
        <v>0</v>
      </c>
      <c r="BF307" s="245">
        <f>IF(N307="snížená",J307,0)</f>
        <v>0</v>
      </c>
      <c r="BG307" s="245">
        <f>IF(N307="zákl. přenesená",J307,0)</f>
        <v>0</v>
      </c>
      <c r="BH307" s="245">
        <f>IF(N307="sníž. přenesená",J307,0)</f>
        <v>0</v>
      </c>
      <c r="BI307" s="245">
        <f>IF(N307="nulová",J307,0)</f>
        <v>0</v>
      </c>
      <c r="BJ307" s="25" t="s">
        <v>80</v>
      </c>
      <c r="BK307" s="245">
        <f>ROUND(I307*H307,2)</f>
        <v>0</v>
      </c>
      <c r="BL307" s="25" t="s">
        <v>232</v>
      </c>
      <c r="BM307" s="25" t="s">
        <v>2454</v>
      </c>
    </row>
    <row r="308" s="1" customFormat="1">
      <c r="B308" s="47"/>
      <c r="C308" s="75"/>
      <c r="D308" s="246" t="s">
        <v>383</v>
      </c>
      <c r="E308" s="75"/>
      <c r="F308" s="247" t="s">
        <v>2455</v>
      </c>
      <c r="G308" s="75"/>
      <c r="H308" s="75"/>
      <c r="I308" s="204"/>
      <c r="J308" s="75"/>
      <c r="K308" s="75"/>
      <c r="L308" s="73"/>
      <c r="M308" s="248"/>
      <c r="N308" s="48"/>
      <c r="O308" s="48"/>
      <c r="P308" s="48"/>
      <c r="Q308" s="48"/>
      <c r="R308" s="48"/>
      <c r="S308" s="48"/>
      <c r="T308" s="96"/>
      <c r="AT308" s="25" t="s">
        <v>383</v>
      </c>
      <c r="AU308" s="25" t="s">
        <v>82</v>
      </c>
    </row>
    <row r="309" s="12" customFormat="1">
      <c r="B309" s="252"/>
      <c r="C309" s="253"/>
      <c r="D309" s="246" t="s">
        <v>422</v>
      </c>
      <c r="E309" s="254" t="s">
        <v>21</v>
      </c>
      <c r="F309" s="255" t="s">
        <v>2456</v>
      </c>
      <c r="G309" s="253"/>
      <c r="H309" s="256">
        <v>28</v>
      </c>
      <c r="I309" s="257"/>
      <c r="J309" s="253"/>
      <c r="K309" s="253"/>
      <c r="L309" s="258"/>
      <c r="M309" s="259"/>
      <c r="N309" s="260"/>
      <c r="O309" s="260"/>
      <c r="P309" s="260"/>
      <c r="Q309" s="260"/>
      <c r="R309" s="260"/>
      <c r="S309" s="260"/>
      <c r="T309" s="261"/>
      <c r="AT309" s="262" t="s">
        <v>422</v>
      </c>
      <c r="AU309" s="262" t="s">
        <v>82</v>
      </c>
      <c r="AV309" s="12" t="s">
        <v>82</v>
      </c>
      <c r="AW309" s="12" t="s">
        <v>35</v>
      </c>
      <c r="AX309" s="12" t="s">
        <v>72</v>
      </c>
      <c r="AY309" s="262" t="s">
        <v>215</v>
      </c>
    </row>
    <row r="310" s="13" customFormat="1">
      <c r="B310" s="263"/>
      <c r="C310" s="264"/>
      <c r="D310" s="246" t="s">
        <v>422</v>
      </c>
      <c r="E310" s="265" t="s">
        <v>21</v>
      </c>
      <c r="F310" s="266" t="s">
        <v>439</v>
      </c>
      <c r="G310" s="264"/>
      <c r="H310" s="267">
        <v>28</v>
      </c>
      <c r="I310" s="268"/>
      <c r="J310" s="264"/>
      <c r="K310" s="264"/>
      <c r="L310" s="269"/>
      <c r="M310" s="270"/>
      <c r="N310" s="271"/>
      <c r="O310" s="271"/>
      <c r="P310" s="271"/>
      <c r="Q310" s="271"/>
      <c r="R310" s="271"/>
      <c r="S310" s="271"/>
      <c r="T310" s="272"/>
      <c r="AT310" s="273" t="s">
        <v>422</v>
      </c>
      <c r="AU310" s="273" t="s">
        <v>82</v>
      </c>
      <c r="AV310" s="13" t="s">
        <v>232</v>
      </c>
      <c r="AW310" s="13" t="s">
        <v>35</v>
      </c>
      <c r="AX310" s="13" t="s">
        <v>80</v>
      </c>
      <c r="AY310" s="273" t="s">
        <v>215</v>
      </c>
    </row>
    <row r="311" s="1" customFormat="1" ht="16.5" customHeight="1">
      <c r="B311" s="47"/>
      <c r="C311" s="274" t="s">
        <v>630</v>
      </c>
      <c r="D311" s="274" t="s">
        <v>470</v>
      </c>
      <c r="E311" s="275" t="s">
        <v>2457</v>
      </c>
      <c r="F311" s="276" t="s">
        <v>2458</v>
      </c>
      <c r="G311" s="277" t="s">
        <v>452</v>
      </c>
      <c r="H311" s="278">
        <v>28</v>
      </c>
      <c r="I311" s="279"/>
      <c r="J311" s="280">
        <f>ROUND(I311*H311,2)</f>
        <v>0</v>
      </c>
      <c r="K311" s="276" t="s">
        <v>21</v>
      </c>
      <c r="L311" s="281"/>
      <c r="M311" s="282" t="s">
        <v>21</v>
      </c>
      <c r="N311" s="283" t="s">
        <v>43</v>
      </c>
      <c r="O311" s="48"/>
      <c r="P311" s="243">
        <f>O311*H311</f>
        <v>0</v>
      </c>
      <c r="Q311" s="243">
        <v>0</v>
      </c>
      <c r="R311" s="243">
        <f>Q311*H311</f>
        <v>0</v>
      </c>
      <c r="S311" s="243">
        <v>0</v>
      </c>
      <c r="T311" s="244">
        <f>S311*H311</f>
        <v>0</v>
      </c>
      <c r="AR311" s="25" t="s">
        <v>405</v>
      </c>
      <c r="AT311" s="25" t="s">
        <v>470</v>
      </c>
      <c r="AU311" s="25" t="s">
        <v>82</v>
      </c>
      <c r="AY311" s="25" t="s">
        <v>215</v>
      </c>
      <c r="BE311" s="245">
        <f>IF(N311="základní",J311,0)</f>
        <v>0</v>
      </c>
      <c r="BF311" s="245">
        <f>IF(N311="snížená",J311,0)</f>
        <v>0</v>
      </c>
      <c r="BG311" s="245">
        <f>IF(N311="zákl. přenesená",J311,0)</f>
        <v>0</v>
      </c>
      <c r="BH311" s="245">
        <f>IF(N311="sníž. přenesená",J311,0)</f>
        <v>0</v>
      </c>
      <c r="BI311" s="245">
        <f>IF(N311="nulová",J311,0)</f>
        <v>0</v>
      </c>
      <c r="BJ311" s="25" t="s">
        <v>80</v>
      </c>
      <c r="BK311" s="245">
        <f>ROUND(I311*H311,2)</f>
        <v>0</v>
      </c>
      <c r="BL311" s="25" t="s">
        <v>232</v>
      </c>
      <c r="BM311" s="25" t="s">
        <v>2459</v>
      </c>
    </row>
    <row r="312" s="14" customFormat="1">
      <c r="B312" s="288"/>
      <c r="C312" s="289"/>
      <c r="D312" s="246" t="s">
        <v>422</v>
      </c>
      <c r="E312" s="290" t="s">
        <v>21</v>
      </c>
      <c r="F312" s="291" t="s">
        <v>2460</v>
      </c>
      <c r="G312" s="289"/>
      <c r="H312" s="290" t="s">
        <v>21</v>
      </c>
      <c r="I312" s="292"/>
      <c r="J312" s="289"/>
      <c r="K312" s="289"/>
      <c r="L312" s="293"/>
      <c r="M312" s="294"/>
      <c r="N312" s="295"/>
      <c r="O312" s="295"/>
      <c r="P312" s="295"/>
      <c r="Q312" s="295"/>
      <c r="R312" s="295"/>
      <c r="S312" s="295"/>
      <c r="T312" s="296"/>
      <c r="AT312" s="297" t="s">
        <v>422</v>
      </c>
      <c r="AU312" s="297" t="s">
        <v>82</v>
      </c>
      <c r="AV312" s="14" t="s">
        <v>80</v>
      </c>
      <c r="AW312" s="14" t="s">
        <v>35</v>
      </c>
      <c r="AX312" s="14" t="s">
        <v>72</v>
      </c>
      <c r="AY312" s="297" t="s">
        <v>215</v>
      </c>
    </row>
    <row r="313" s="12" customFormat="1">
      <c r="B313" s="252"/>
      <c r="C313" s="253"/>
      <c r="D313" s="246" t="s">
        <v>422</v>
      </c>
      <c r="E313" s="254" t="s">
        <v>21</v>
      </c>
      <c r="F313" s="255" t="s">
        <v>338</v>
      </c>
      <c r="G313" s="253"/>
      <c r="H313" s="256">
        <v>28</v>
      </c>
      <c r="I313" s="257"/>
      <c r="J313" s="253"/>
      <c r="K313" s="253"/>
      <c r="L313" s="258"/>
      <c r="M313" s="259"/>
      <c r="N313" s="260"/>
      <c r="O313" s="260"/>
      <c r="P313" s="260"/>
      <c r="Q313" s="260"/>
      <c r="R313" s="260"/>
      <c r="S313" s="260"/>
      <c r="T313" s="261"/>
      <c r="AT313" s="262" t="s">
        <v>422</v>
      </c>
      <c r="AU313" s="262" t="s">
        <v>82</v>
      </c>
      <c r="AV313" s="12" t="s">
        <v>82</v>
      </c>
      <c r="AW313" s="12" t="s">
        <v>35</v>
      </c>
      <c r="AX313" s="12" t="s">
        <v>80</v>
      </c>
      <c r="AY313" s="262" t="s">
        <v>215</v>
      </c>
    </row>
    <row r="314" s="1" customFormat="1" ht="16.5" customHeight="1">
      <c r="B314" s="47"/>
      <c r="C314" s="234" t="s">
        <v>636</v>
      </c>
      <c r="D314" s="234" t="s">
        <v>218</v>
      </c>
      <c r="E314" s="235" t="s">
        <v>2461</v>
      </c>
      <c r="F314" s="236" t="s">
        <v>2462</v>
      </c>
      <c r="G314" s="237" t="s">
        <v>452</v>
      </c>
      <c r="H314" s="238">
        <v>9.0600000000000005</v>
      </c>
      <c r="I314" s="239"/>
      <c r="J314" s="240">
        <f>ROUND(I314*H314,2)</f>
        <v>0</v>
      </c>
      <c r="K314" s="236" t="s">
        <v>21</v>
      </c>
      <c r="L314" s="73"/>
      <c r="M314" s="241" t="s">
        <v>21</v>
      </c>
      <c r="N314" s="242" t="s">
        <v>43</v>
      </c>
      <c r="O314" s="48"/>
      <c r="P314" s="243">
        <f>O314*H314</f>
        <v>0</v>
      </c>
      <c r="Q314" s="243">
        <v>0.00033</v>
      </c>
      <c r="R314" s="243">
        <f>Q314*H314</f>
        <v>0.0029898000000000004</v>
      </c>
      <c r="S314" s="243">
        <v>0</v>
      </c>
      <c r="T314" s="244">
        <f>S314*H314</f>
        <v>0</v>
      </c>
      <c r="AR314" s="25" t="s">
        <v>232</v>
      </c>
      <c r="AT314" s="25" t="s">
        <v>218</v>
      </c>
      <c r="AU314" s="25" t="s">
        <v>82</v>
      </c>
      <c r="AY314" s="25" t="s">
        <v>215</v>
      </c>
      <c r="BE314" s="245">
        <f>IF(N314="základní",J314,0)</f>
        <v>0</v>
      </c>
      <c r="BF314" s="245">
        <f>IF(N314="snížená",J314,0)</f>
        <v>0</v>
      </c>
      <c r="BG314" s="245">
        <f>IF(N314="zákl. přenesená",J314,0)</f>
        <v>0</v>
      </c>
      <c r="BH314" s="245">
        <f>IF(N314="sníž. přenesená",J314,0)</f>
        <v>0</v>
      </c>
      <c r="BI314" s="245">
        <f>IF(N314="nulová",J314,0)</f>
        <v>0</v>
      </c>
      <c r="BJ314" s="25" t="s">
        <v>80</v>
      </c>
      <c r="BK314" s="245">
        <f>ROUND(I314*H314,2)</f>
        <v>0</v>
      </c>
      <c r="BL314" s="25" t="s">
        <v>232</v>
      </c>
      <c r="BM314" s="25" t="s">
        <v>2463</v>
      </c>
    </row>
    <row r="315" s="1" customFormat="1">
      <c r="B315" s="47"/>
      <c r="C315" s="75"/>
      <c r="D315" s="246" t="s">
        <v>383</v>
      </c>
      <c r="E315" s="75"/>
      <c r="F315" s="247" t="s">
        <v>2455</v>
      </c>
      <c r="G315" s="75"/>
      <c r="H315" s="75"/>
      <c r="I315" s="204"/>
      <c r="J315" s="75"/>
      <c r="K315" s="75"/>
      <c r="L315" s="73"/>
      <c r="M315" s="248"/>
      <c r="N315" s="48"/>
      <c r="O315" s="48"/>
      <c r="P315" s="48"/>
      <c r="Q315" s="48"/>
      <c r="R315" s="48"/>
      <c r="S315" s="48"/>
      <c r="T315" s="96"/>
      <c r="AT315" s="25" t="s">
        <v>383</v>
      </c>
      <c r="AU315" s="25" t="s">
        <v>82</v>
      </c>
    </row>
    <row r="316" s="14" customFormat="1">
      <c r="B316" s="288"/>
      <c r="C316" s="289"/>
      <c r="D316" s="246" t="s">
        <v>422</v>
      </c>
      <c r="E316" s="290" t="s">
        <v>21</v>
      </c>
      <c r="F316" s="291" t="s">
        <v>2464</v>
      </c>
      <c r="G316" s="289"/>
      <c r="H316" s="290" t="s">
        <v>21</v>
      </c>
      <c r="I316" s="292"/>
      <c r="J316" s="289"/>
      <c r="K316" s="289"/>
      <c r="L316" s="293"/>
      <c r="M316" s="294"/>
      <c r="N316" s="295"/>
      <c r="O316" s="295"/>
      <c r="P316" s="295"/>
      <c r="Q316" s="295"/>
      <c r="R316" s="295"/>
      <c r="S316" s="295"/>
      <c r="T316" s="296"/>
      <c r="AT316" s="297" t="s">
        <v>422</v>
      </c>
      <c r="AU316" s="297" t="s">
        <v>82</v>
      </c>
      <c r="AV316" s="14" t="s">
        <v>80</v>
      </c>
      <c r="AW316" s="14" t="s">
        <v>35</v>
      </c>
      <c r="AX316" s="14" t="s">
        <v>72</v>
      </c>
      <c r="AY316" s="297" t="s">
        <v>215</v>
      </c>
    </row>
    <row r="317" s="14" customFormat="1">
      <c r="B317" s="288"/>
      <c r="C317" s="289"/>
      <c r="D317" s="246" t="s">
        <v>422</v>
      </c>
      <c r="E317" s="290" t="s">
        <v>21</v>
      </c>
      <c r="F317" s="291" t="s">
        <v>2465</v>
      </c>
      <c r="G317" s="289"/>
      <c r="H317" s="290" t="s">
        <v>21</v>
      </c>
      <c r="I317" s="292"/>
      <c r="J317" s="289"/>
      <c r="K317" s="289"/>
      <c r="L317" s="293"/>
      <c r="M317" s="294"/>
      <c r="N317" s="295"/>
      <c r="O317" s="295"/>
      <c r="P317" s="295"/>
      <c r="Q317" s="295"/>
      <c r="R317" s="295"/>
      <c r="S317" s="295"/>
      <c r="T317" s="296"/>
      <c r="AT317" s="297" t="s">
        <v>422</v>
      </c>
      <c r="AU317" s="297" t="s">
        <v>82</v>
      </c>
      <c r="AV317" s="14" t="s">
        <v>80</v>
      </c>
      <c r="AW317" s="14" t="s">
        <v>35</v>
      </c>
      <c r="AX317" s="14" t="s">
        <v>72</v>
      </c>
      <c r="AY317" s="297" t="s">
        <v>215</v>
      </c>
    </row>
    <row r="318" s="12" customFormat="1">
      <c r="B318" s="252"/>
      <c r="C318" s="253"/>
      <c r="D318" s="246" t="s">
        <v>422</v>
      </c>
      <c r="E318" s="254" t="s">
        <v>21</v>
      </c>
      <c r="F318" s="255" t="s">
        <v>2466</v>
      </c>
      <c r="G318" s="253"/>
      <c r="H318" s="256">
        <v>9.0600000000000005</v>
      </c>
      <c r="I318" s="257"/>
      <c r="J318" s="253"/>
      <c r="K318" s="253"/>
      <c r="L318" s="258"/>
      <c r="M318" s="259"/>
      <c r="N318" s="260"/>
      <c r="O318" s="260"/>
      <c r="P318" s="260"/>
      <c r="Q318" s="260"/>
      <c r="R318" s="260"/>
      <c r="S318" s="260"/>
      <c r="T318" s="261"/>
      <c r="AT318" s="262" t="s">
        <v>422</v>
      </c>
      <c r="AU318" s="262" t="s">
        <v>82</v>
      </c>
      <c r="AV318" s="12" t="s">
        <v>82</v>
      </c>
      <c r="AW318" s="12" t="s">
        <v>35</v>
      </c>
      <c r="AX318" s="12" t="s">
        <v>72</v>
      </c>
      <c r="AY318" s="262" t="s">
        <v>215</v>
      </c>
    </row>
    <row r="319" s="13" customFormat="1">
      <c r="B319" s="263"/>
      <c r="C319" s="264"/>
      <c r="D319" s="246" t="s">
        <v>422</v>
      </c>
      <c r="E319" s="265" t="s">
        <v>21</v>
      </c>
      <c r="F319" s="266" t="s">
        <v>439</v>
      </c>
      <c r="G319" s="264"/>
      <c r="H319" s="267">
        <v>9.0600000000000005</v>
      </c>
      <c r="I319" s="268"/>
      <c r="J319" s="264"/>
      <c r="K319" s="264"/>
      <c r="L319" s="269"/>
      <c r="M319" s="270"/>
      <c r="N319" s="271"/>
      <c r="O319" s="271"/>
      <c r="P319" s="271"/>
      <c r="Q319" s="271"/>
      <c r="R319" s="271"/>
      <c r="S319" s="271"/>
      <c r="T319" s="272"/>
      <c r="AT319" s="273" t="s">
        <v>422</v>
      </c>
      <c r="AU319" s="273" t="s">
        <v>82</v>
      </c>
      <c r="AV319" s="13" t="s">
        <v>232</v>
      </c>
      <c r="AW319" s="13" t="s">
        <v>35</v>
      </c>
      <c r="AX319" s="13" t="s">
        <v>80</v>
      </c>
      <c r="AY319" s="273" t="s">
        <v>215</v>
      </c>
    </row>
    <row r="320" s="1" customFormat="1" ht="16.5" customHeight="1">
      <c r="B320" s="47"/>
      <c r="C320" s="274" t="s">
        <v>646</v>
      </c>
      <c r="D320" s="274" t="s">
        <v>470</v>
      </c>
      <c r="E320" s="275" t="s">
        <v>2467</v>
      </c>
      <c r="F320" s="276" t="s">
        <v>2468</v>
      </c>
      <c r="G320" s="277" t="s">
        <v>452</v>
      </c>
      <c r="H320" s="278">
        <v>9.0600000000000005</v>
      </c>
      <c r="I320" s="279"/>
      <c r="J320" s="280">
        <f>ROUND(I320*H320,2)</f>
        <v>0</v>
      </c>
      <c r="K320" s="276" t="s">
        <v>21</v>
      </c>
      <c r="L320" s="281"/>
      <c r="M320" s="282" t="s">
        <v>21</v>
      </c>
      <c r="N320" s="283" t="s">
        <v>43</v>
      </c>
      <c r="O320" s="48"/>
      <c r="P320" s="243">
        <f>O320*H320</f>
        <v>0</v>
      </c>
      <c r="Q320" s="243">
        <v>0</v>
      </c>
      <c r="R320" s="243">
        <f>Q320*H320</f>
        <v>0</v>
      </c>
      <c r="S320" s="243">
        <v>0</v>
      </c>
      <c r="T320" s="244">
        <f>S320*H320</f>
        <v>0</v>
      </c>
      <c r="AR320" s="25" t="s">
        <v>405</v>
      </c>
      <c r="AT320" s="25" t="s">
        <v>470</v>
      </c>
      <c r="AU320" s="25" t="s">
        <v>82</v>
      </c>
      <c r="AY320" s="25" t="s">
        <v>215</v>
      </c>
      <c r="BE320" s="245">
        <f>IF(N320="základní",J320,0)</f>
        <v>0</v>
      </c>
      <c r="BF320" s="245">
        <f>IF(N320="snížená",J320,0)</f>
        <v>0</v>
      </c>
      <c r="BG320" s="245">
        <f>IF(N320="zákl. přenesená",J320,0)</f>
        <v>0</v>
      </c>
      <c r="BH320" s="245">
        <f>IF(N320="sníž. přenesená",J320,0)</f>
        <v>0</v>
      </c>
      <c r="BI320" s="245">
        <f>IF(N320="nulová",J320,0)</f>
        <v>0</v>
      </c>
      <c r="BJ320" s="25" t="s">
        <v>80</v>
      </c>
      <c r="BK320" s="245">
        <f>ROUND(I320*H320,2)</f>
        <v>0</v>
      </c>
      <c r="BL320" s="25" t="s">
        <v>232</v>
      </c>
      <c r="BM320" s="25" t="s">
        <v>2469</v>
      </c>
    </row>
    <row r="321" s="14" customFormat="1">
      <c r="B321" s="288"/>
      <c r="C321" s="289"/>
      <c r="D321" s="246" t="s">
        <v>422</v>
      </c>
      <c r="E321" s="290" t="s">
        <v>21</v>
      </c>
      <c r="F321" s="291" t="s">
        <v>2470</v>
      </c>
      <c r="G321" s="289"/>
      <c r="H321" s="290" t="s">
        <v>21</v>
      </c>
      <c r="I321" s="292"/>
      <c r="J321" s="289"/>
      <c r="K321" s="289"/>
      <c r="L321" s="293"/>
      <c r="M321" s="294"/>
      <c r="N321" s="295"/>
      <c r="O321" s="295"/>
      <c r="P321" s="295"/>
      <c r="Q321" s="295"/>
      <c r="R321" s="295"/>
      <c r="S321" s="295"/>
      <c r="T321" s="296"/>
      <c r="AT321" s="297" t="s">
        <v>422</v>
      </c>
      <c r="AU321" s="297" t="s">
        <v>82</v>
      </c>
      <c r="AV321" s="14" t="s">
        <v>80</v>
      </c>
      <c r="AW321" s="14" t="s">
        <v>35</v>
      </c>
      <c r="AX321" s="14" t="s">
        <v>72</v>
      </c>
      <c r="AY321" s="297" t="s">
        <v>215</v>
      </c>
    </row>
    <row r="322" s="12" customFormat="1">
      <c r="B322" s="252"/>
      <c r="C322" s="253"/>
      <c r="D322" s="246" t="s">
        <v>422</v>
      </c>
      <c r="E322" s="254" t="s">
        <v>21</v>
      </c>
      <c r="F322" s="255" t="s">
        <v>2466</v>
      </c>
      <c r="G322" s="253"/>
      <c r="H322" s="256">
        <v>9.0600000000000005</v>
      </c>
      <c r="I322" s="257"/>
      <c r="J322" s="253"/>
      <c r="K322" s="253"/>
      <c r="L322" s="258"/>
      <c r="M322" s="259"/>
      <c r="N322" s="260"/>
      <c r="O322" s="260"/>
      <c r="P322" s="260"/>
      <c r="Q322" s="260"/>
      <c r="R322" s="260"/>
      <c r="S322" s="260"/>
      <c r="T322" s="261"/>
      <c r="AT322" s="262" t="s">
        <v>422</v>
      </c>
      <c r="AU322" s="262" t="s">
        <v>82</v>
      </c>
      <c r="AV322" s="12" t="s">
        <v>82</v>
      </c>
      <c r="AW322" s="12" t="s">
        <v>35</v>
      </c>
      <c r="AX322" s="12" t="s">
        <v>80</v>
      </c>
      <c r="AY322" s="262" t="s">
        <v>215</v>
      </c>
    </row>
    <row r="323" s="11" customFormat="1" ht="29.88" customHeight="1">
      <c r="B323" s="218"/>
      <c r="C323" s="219"/>
      <c r="D323" s="220" t="s">
        <v>71</v>
      </c>
      <c r="E323" s="232" t="s">
        <v>232</v>
      </c>
      <c r="F323" s="232" t="s">
        <v>1592</v>
      </c>
      <c r="G323" s="219"/>
      <c r="H323" s="219"/>
      <c r="I323" s="222"/>
      <c r="J323" s="233">
        <f>BK323</f>
        <v>0</v>
      </c>
      <c r="K323" s="219"/>
      <c r="L323" s="224"/>
      <c r="M323" s="225"/>
      <c r="N323" s="226"/>
      <c r="O323" s="226"/>
      <c r="P323" s="227">
        <f>SUM(P324:P382)</f>
        <v>0</v>
      </c>
      <c r="Q323" s="226"/>
      <c r="R323" s="227">
        <f>SUM(R324:R382)</f>
        <v>289.17409977</v>
      </c>
      <c r="S323" s="226"/>
      <c r="T323" s="228">
        <f>SUM(T324:T382)</f>
        <v>0</v>
      </c>
      <c r="AR323" s="229" t="s">
        <v>80</v>
      </c>
      <c r="AT323" s="230" t="s">
        <v>71</v>
      </c>
      <c r="AU323" s="230" t="s">
        <v>80</v>
      </c>
      <c r="AY323" s="229" t="s">
        <v>215</v>
      </c>
      <c r="BK323" s="231">
        <f>SUM(BK324:BK382)</f>
        <v>0</v>
      </c>
    </row>
    <row r="324" s="1" customFormat="1" ht="25.5" customHeight="1">
      <c r="B324" s="47"/>
      <c r="C324" s="234" t="s">
        <v>651</v>
      </c>
      <c r="D324" s="234" t="s">
        <v>218</v>
      </c>
      <c r="E324" s="235" t="s">
        <v>2471</v>
      </c>
      <c r="F324" s="236" t="s">
        <v>2472</v>
      </c>
      <c r="G324" s="237" t="s">
        <v>298</v>
      </c>
      <c r="H324" s="238">
        <v>1</v>
      </c>
      <c r="I324" s="239"/>
      <c r="J324" s="240">
        <f>ROUND(I324*H324,2)</f>
        <v>0</v>
      </c>
      <c r="K324" s="236" t="s">
        <v>21</v>
      </c>
      <c r="L324" s="73"/>
      <c r="M324" s="241" t="s">
        <v>21</v>
      </c>
      <c r="N324" s="242" t="s">
        <v>43</v>
      </c>
      <c r="O324" s="48"/>
      <c r="P324" s="243">
        <f>O324*H324</f>
        <v>0</v>
      </c>
      <c r="Q324" s="243">
        <v>0.057790000000000001</v>
      </c>
      <c r="R324" s="243">
        <f>Q324*H324</f>
        <v>0.057790000000000001</v>
      </c>
      <c r="S324" s="243">
        <v>0</v>
      </c>
      <c r="T324" s="244">
        <f>S324*H324</f>
        <v>0</v>
      </c>
      <c r="AR324" s="25" t="s">
        <v>232</v>
      </c>
      <c r="AT324" s="25" t="s">
        <v>218</v>
      </c>
      <c r="AU324" s="25" t="s">
        <v>82</v>
      </c>
      <c r="AY324" s="25" t="s">
        <v>215</v>
      </c>
      <c r="BE324" s="245">
        <f>IF(N324="základní",J324,0)</f>
        <v>0</v>
      </c>
      <c r="BF324" s="245">
        <f>IF(N324="snížená",J324,0)</f>
        <v>0</v>
      </c>
      <c r="BG324" s="245">
        <f>IF(N324="zákl. přenesená",J324,0)</f>
        <v>0</v>
      </c>
      <c r="BH324" s="245">
        <f>IF(N324="sníž. přenesená",J324,0)</f>
        <v>0</v>
      </c>
      <c r="BI324" s="245">
        <f>IF(N324="nulová",J324,0)</f>
        <v>0</v>
      </c>
      <c r="BJ324" s="25" t="s">
        <v>80</v>
      </c>
      <c r="BK324" s="245">
        <f>ROUND(I324*H324,2)</f>
        <v>0</v>
      </c>
      <c r="BL324" s="25" t="s">
        <v>232</v>
      </c>
      <c r="BM324" s="25" t="s">
        <v>2473</v>
      </c>
    </row>
    <row r="325" s="14" customFormat="1">
      <c r="B325" s="288"/>
      <c r="C325" s="289"/>
      <c r="D325" s="246" t="s">
        <v>422</v>
      </c>
      <c r="E325" s="290" t="s">
        <v>21</v>
      </c>
      <c r="F325" s="291" t="s">
        <v>2474</v>
      </c>
      <c r="G325" s="289"/>
      <c r="H325" s="290" t="s">
        <v>21</v>
      </c>
      <c r="I325" s="292"/>
      <c r="J325" s="289"/>
      <c r="K325" s="289"/>
      <c r="L325" s="293"/>
      <c r="M325" s="294"/>
      <c r="N325" s="295"/>
      <c r="O325" s="295"/>
      <c r="P325" s="295"/>
      <c r="Q325" s="295"/>
      <c r="R325" s="295"/>
      <c r="S325" s="295"/>
      <c r="T325" s="296"/>
      <c r="AT325" s="297" t="s">
        <v>422</v>
      </c>
      <c r="AU325" s="297" t="s">
        <v>82</v>
      </c>
      <c r="AV325" s="14" t="s">
        <v>80</v>
      </c>
      <c r="AW325" s="14" t="s">
        <v>35</v>
      </c>
      <c r="AX325" s="14" t="s">
        <v>72</v>
      </c>
      <c r="AY325" s="297" t="s">
        <v>215</v>
      </c>
    </row>
    <row r="326" s="14" customFormat="1">
      <c r="B326" s="288"/>
      <c r="C326" s="289"/>
      <c r="D326" s="246" t="s">
        <v>422</v>
      </c>
      <c r="E326" s="290" t="s">
        <v>21</v>
      </c>
      <c r="F326" s="291" t="s">
        <v>2475</v>
      </c>
      <c r="G326" s="289"/>
      <c r="H326" s="290" t="s">
        <v>21</v>
      </c>
      <c r="I326" s="292"/>
      <c r="J326" s="289"/>
      <c r="K326" s="289"/>
      <c r="L326" s="293"/>
      <c r="M326" s="294"/>
      <c r="N326" s="295"/>
      <c r="O326" s="295"/>
      <c r="P326" s="295"/>
      <c r="Q326" s="295"/>
      <c r="R326" s="295"/>
      <c r="S326" s="295"/>
      <c r="T326" s="296"/>
      <c r="AT326" s="297" t="s">
        <v>422</v>
      </c>
      <c r="AU326" s="297" t="s">
        <v>82</v>
      </c>
      <c r="AV326" s="14" t="s">
        <v>80</v>
      </c>
      <c r="AW326" s="14" t="s">
        <v>35</v>
      </c>
      <c r="AX326" s="14" t="s">
        <v>72</v>
      </c>
      <c r="AY326" s="297" t="s">
        <v>215</v>
      </c>
    </row>
    <row r="327" s="14" customFormat="1">
      <c r="B327" s="288"/>
      <c r="C327" s="289"/>
      <c r="D327" s="246" t="s">
        <v>422</v>
      </c>
      <c r="E327" s="290" t="s">
        <v>21</v>
      </c>
      <c r="F327" s="291" t="s">
        <v>2476</v>
      </c>
      <c r="G327" s="289"/>
      <c r="H327" s="290" t="s">
        <v>21</v>
      </c>
      <c r="I327" s="292"/>
      <c r="J327" s="289"/>
      <c r="K327" s="289"/>
      <c r="L327" s="293"/>
      <c r="M327" s="294"/>
      <c r="N327" s="295"/>
      <c r="O327" s="295"/>
      <c r="P327" s="295"/>
      <c r="Q327" s="295"/>
      <c r="R327" s="295"/>
      <c r="S327" s="295"/>
      <c r="T327" s="296"/>
      <c r="AT327" s="297" t="s">
        <v>422</v>
      </c>
      <c r="AU327" s="297" t="s">
        <v>82</v>
      </c>
      <c r="AV327" s="14" t="s">
        <v>80</v>
      </c>
      <c r="AW327" s="14" t="s">
        <v>35</v>
      </c>
      <c r="AX327" s="14" t="s">
        <v>72</v>
      </c>
      <c r="AY327" s="297" t="s">
        <v>215</v>
      </c>
    </row>
    <row r="328" s="14" customFormat="1">
      <c r="B328" s="288"/>
      <c r="C328" s="289"/>
      <c r="D328" s="246" t="s">
        <v>422</v>
      </c>
      <c r="E328" s="290" t="s">
        <v>21</v>
      </c>
      <c r="F328" s="291" t="s">
        <v>2477</v>
      </c>
      <c r="G328" s="289"/>
      <c r="H328" s="290" t="s">
        <v>21</v>
      </c>
      <c r="I328" s="292"/>
      <c r="J328" s="289"/>
      <c r="K328" s="289"/>
      <c r="L328" s="293"/>
      <c r="M328" s="294"/>
      <c r="N328" s="295"/>
      <c r="O328" s="295"/>
      <c r="P328" s="295"/>
      <c r="Q328" s="295"/>
      <c r="R328" s="295"/>
      <c r="S328" s="295"/>
      <c r="T328" s="296"/>
      <c r="AT328" s="297" t="s">
        <v>422</v>
      </c>
      <c r="AU328" s="297" t="s">
        <v>82</v>
      </c>
      <c r="AV328" s="14" t="s">
        <v>80</v>
      </c>
      <c r="AW328" s="14" t="s">
        <v>35</v>
      </c>
      <c r="AX328" s="14" t="s">
        <v>72</v>
      </c>
      <c r="AY328" s="297" t="s">
        <v>215</v>
      </c>
    </row>
    <row r="329" s="14" customFormat="1">
      <c r="B329" s="288"/>
      <c r="C329" s="289"/>
      <c r="D329" s="246" t="s">
        <v>422</v>
      </c>
      <c r="E329" s="290" t="s">
        <v>21</v>
      </c>
      <c r="F329" s="291" t="s">
        <v>2478</v>
      </c>
      <c r="G329" s="289"/>
      <c r="H329" s="290" t="s">
        <v>21</v>
      </c>
      <c r="I329" s="292"/>
      <c r="J329" s="289"/>
      <c r="K329" s="289"/>
      <c r="L329" s="293"/>
      <c r="M329" s="294"/>
      <c r="N329" s="295"/>
      <c r="O329" s="295"/>
      <c r="P329" s="295"/>
      <c r="Q329" s="295"/>
      <c r="R329" s="295"/>
      <c r="S329" s="295"/>
      <c r="T329" s="296"/>
      <c r="AT329" s="297" t="s">
        <v>422</v>
      </c>
      <c r="AU329" s="297" t="s">
        <v>82</v>
      </c>
      <c r="AV329" s="14" t="s">
        <v>80</v>
      </c>
      <c r="AW329" s="14" t="s">
        <v>35</v>
      </c>
      <c r="AX329" s="14" t="s">
        <v>72</v>
      </c>
      <c r="AY329" s="297" t="s">
        <v>215</v>
      </c>
    </row>
    <row r="330" s="14" customFormat="1">
      <c r="B330" s="288"/>
      <c r="C330" s="289"/>
      <c r="D330" s="246" t="s">
        <v>422</v>
      </c>
      <c r="E330" s="290" t="s">
        <v>21</v>
      </c>
      <c r="F330" s="291" t="s">
        <v>2479</v>
      </c>
      <c r="G330" s="289"/>
      <c r="H330" s="290" t="s">
        <v>21</v>
      </c>
      <c r="I330" s="292"/>
      <c r="J330" s="289"/>
      <c r="K330" s="289"/>
      <c r="L330" s="293"/>
      <c r="M330" s="294"/>
      <c r="N330" s="295"/>
      <c r="O330" s="295"/>
      <c r="P330" s="295"/>
      <c r="Q330" s="295"/>
      <c r="R330" s="295"/>
      <c r="S330" s="295"/>
      <c r="T330" s="296"/>
      <c r="AT330" s="297" t="s">
        <v>422</v>
      </c>
      <c r="AU330" s="297" t="s">
        <v>82</v>
      </c>
      <c r="AV330" s="14" t="s">
        <v>80</v>
      </c>
      <c r="AW330" s="14" t="s">
        <v>35</v>
      </c>
      <c r="AX330" s="14" t="s">
        <v>72</v>
      </c>
      <c r="AY330" s="297" t="s">
        <v>215</v>
      </c>
    </row>
    <row r="331" s="12" customFormat="1">
      <c r="B331" s="252"/>
      <c r="C331" s="253"/>
      <c r="D331" s="246" t="s">
        <v>422</v>
      </c>
      <c r="E331" s="254" t="s">
        <v>21</v>
      </c>
      <c r="F331" s="255" t="s">
        <v>80</v>
      </c>
      <c r="G331" s="253"/>
      <c r="H331" s="256">
        <v>1</v>
      </c>
      <c r="I331" s="257"/>
      <c r="J331" s="253"/>
      <c r="K331" s="253"/>
      <c r="L331" s="258"/>
      <c r="M331" s="259"/>
      <c r="N331" s="260"/>
      <c r="O331" s="260"/>
      <c r="P331" s="260"/>
      <c r="Q331" s="260"/>
      <c r="R331" s="260"/>
      <c r="S331" s="260"/>
      <c r="T331" s="261"/>
      <c r="AT331" s="262" t="s">
        <v>422</v>
      </c>
      <c r="AU331" s="262" t="s">
        <v>82</v>
      </c>
      <c r="AV331" s="12" t="s">
        <v>82</v>
      </c>
      <c r="AW331" s="12" t="s">
        <v>35</v>
      </c>
      <c r="AX331" s="12" t="s">
        <v>80</v>
      </c>
      <c r="AY331" s="262" t="s">
        <v>215</v>
      </c>
    </row>
    <row r="332" s="1" customFormat="1" ht="16.5" customHeight="1">
      <c r="B332" s="47"/>
      <c r="C332" s="274" t="s">
        <v>657</v>
      </c>
      <c r="D332" s="274" t="s">
        <v>470</v>
      </c>
      <c r="E332" s="275" t="s">
        <v>2480</v>
      </c>
      <c r="F332" s="276" t="s">
        <v>2481</v>
      </c>
      <c r="G332" s="277" t="s">
        <v>298</v>
      </c>
      <c r="H332" s="278">
        <v>1</v>
      </c>
      <c r="I332" s="279"/>
      <c r="J332" s="280">
        <f>ROUND(I332*H332,2)</f>
        <v>0</v>
      </c>
      <c r="K332" s="276" t="s">
        <v>21</v>
      </c>
      <c r="L332" s="281"/>
      <c r="M332" s="282" t="s">
        <v>21</v>
      </c>
      <c r="N332" s="283" t="s">
        <v>43</v>
      </c>
      <c r="O332" s="48"/>
      <c r="P332" s="243">
        <f>O332*H332</f>
        <v>0</v>
      </c>
      <c r="Q332" s="243">
        <v>0</v>
      </c>
      <c r="R332" s="243">
        <f>Q332*H332</f>
        <v>0</v>
      </c>
      <c r="S332" s="243">
        <v>0</v>
      </c>
      <c r="T332" s="244">
        <f>S332*H332</f>
        <v>0</v>
      </c>
      <c r="AR332" s="25" t="s">
        <v>405</v>
      </c>
      <c r="AT332" s="25" t="s">
        <v>470</v>
      </c>
      <c r="AU332" s="25" t="s">
        <v>82</v>
      </c>
      <c r="AY332" s="25" t="s">
        <v>215</v>
      </c>
      <c r="BE332" s="245">
        <f>IF(N332="základní",J332,0)</f>
        <v>0</v>
      </c>
      <c r="BF332" s="245">
        <f>IF(N332="snížená",J332,0)</f>
        <v>0</v>
      </c>
      <c r="BG332" s="245">
        <f>IF(N332="zákl. přenesená",J332,0)</f>
        <v>0</v>
      </c>
      <c r="BH332" s="245">
        <f>IF(N332="sníž. přenesená",J332,0)</f>
        <v>0</v>
      </c>
      <c r="BI332" s="245">
        <f>IF(N332="nulová",J332,0)</f>
        <v>0</v>
      </c>
      <c r="BJ332" s="25" t="s">
        <v>80</v>
      </c>
      <c r="BK332" s="245">
        <f>ROUND(I332*H332,2)</f>
        <v>0</v>
      </c>
      <c r="BL332" s="25" t="s">
        <v>232</v>
      </c>
      <c r="BM332" s="25" t="s">
        <v>2482</v>
      </c>
    </row>
    <row r="333" s="14" customFormat="1">
      <c r="B333" s="288"/>
      <c r="C333" s="289"/>
      <c r="D333" s="246" t="s">
        <v>422</v>
      </c>
      <c r="E333" s="290" t="s">
        <v>21</v>
      </c>
      <c r="F333" s="291" t="s">
        <v>2474</v>
      </c>
      <c r="G333" s="289"/>
      <c r="H333" s="290" t="s">
        <v>21</v>
      </c>
      <c r="I333" s="292"/>
      <c r="J333" s="289"/>
      <c r="K333" s="289"/>
      <c r="L333" s="293"/>
      <c r="M333" s="294"/>
      <c r="N333" s="295"/>
      <c r="O333" s="295"/>
      <c r="P333" s="295"/>
      <c r="Q333" s="295"/>
      <c r="R333" s="295"/>
      <c r="S333" s="295"/>
      <c r="T333" s="296"/>
      <c r="AT333" s="297" t="s">
        <v>422</v>
      </c>
      <c r="AU333" s="297" t="s">
        <v>82</v>
      </c>
      <c r="AV333" s="14" t="s">
        <v>80</v>
      </c>
      <c r="AW333" s="14" t="s">
        <v>35</v>
      </c>
      <c r="AX333" s="14" t="s">
        <v>72</v>
      </c>
      <c r="AY333" s="297" t="s">
        <v>215</v>
      </c>
    </row>
    <row r="334" s="14" customFormat="1">
      <c r="B334" s="288"/>
      <c r="C334" s="289"/>
      <c r="D334" s="246" t="s">
        <v>422</v>
      </c>
      <c r="E334" s="290" t="s">
        <v>21</v>
      </c>
      <c r="F334" s="291" t="s">
        <v>2475</v>
      </c>
      <c r="G334" s="289"/>
      <c r="H334" s="290" t="s">
        <v>21</v>
      </c>
      <c r="I334" s="292"/>
      <c r="J334" s="289"/>
      <c r="K334" s="289"/>
      <c r="L334" s="293"/>
      <c r="M334" s="294"/>
      <c r="N334" s="295"/>
      <c r="O334" s="295"/>
      <c r="P334" s="295"/>
      <c r="Q334" s="295"/>
      <c r="R334" s="295"/>
      <c r="S334" s="295"/>
      <c r="T334" s="296"/>
      <c r="AT334" s="297" t="s">
        <v>422</v>
      </c>
      <c r="AU334" s="297" t="s">
        <v>82</v>
      </c>
      <c r="AV334" s="14" t="s">
        <v>80</v>
      </c>
      <c r="AW334" s="14" t="s">
        <v>35</v>
      </c>
      <c r="AX334" s="14" t="s">
        <v>72</v>
      </c>
      <c r="AY334" s="297" t="s">
        <v>215</v>
      </c>
    </row>
    <row r="335" s="14" customFormat="1">
      <c r="B335" s="288"/>
      <c r="C335" s="289"/>
      <c r="D335" s="246" t="s">
        <v>422</v>
      </c>
      <c r="E335" s="290" t="s">
        <v>21</v>
      </c>
      <c r="F335" s="291" t="s">
        <v>2483</v>
      </c>
      <c r="G335" s="289"/>
      <c r="H335" s="290" t="s">
        <v>21</v>
      </c>
      <c r="I335" s="292"/>
      <c r="J335" s="289"/>
      <c r="K335" s="289"/>
      <c r="L335" s="293"/>
      <c r="M335" s="294"/>
      <c r="N335" s="295"/>
      <c r="O335" s="295"/>
      <c r="P335" s="295"/>
      <c r="Q335" s="295"/>
      <c r="R335" s="295"/>
      <c r="S335" s="295"/>
      <c r="T335" s="296"/>
      <c r="AT335" s="297" t="s">
        <v>422</v>
      </c>
      <c r="AU335" s="297" t="s">
        <v>82</v>
      </c>
      <c r="AV335" s="14" t="s">
        <v>80</v>
      </c>
      <c r="AW335" s="14" t="s">
        <v>35</v>
      </c>
      <c r="AX335" s="14" t="s">
        <v>72</v>
      </c>
      <c r="AY335" s="297" t="s">
        <v>215</v>
      </c>
    </row>
    <row r="336" s="14" customFormat="1">
      <c r="B336" s="288"/>
      <c r="C336" s="289"/>
      <c r="D336" s="246" t="s">
        <v>422</v>
      </c>
      <c r="E336" s="290" t="s">
        <v>21</v>
      </c>
      <c r="F336" s="291" t="s">
        <v>2477</v>
      </c>
      <c r="G336" s="289"/>
      <c r="H336" s="290" t="s">
        <v>21</v>
      </c>
      <c r="I336" s="292"/>
      <c r="J336" s="289"/>
      <c r="K336" s="289"/>
      <c r="L336" s="293"/>
      <c r="M336" s="294"/>
      <c r="N336" s="295"/>
      <c r="O336" s="295"/>
      <c r="P336" s="295"/>
      <c r="Q336" s="295"/>
      <c r="R336" s="295"/>
      <c r="S336" s="295"/>
      <c r="T336" s="296"/>
      <c r="AT336" s="297" t="s">
        <v>422</v>
      </c>
      <c r="AU336" s="297" t="s">
        <v>82</v>
      </c>
      <c r="AV336" s="14" t="s">
        <v>80</v>
      </c>
      <c r="AW336" s="14" t="s">
        <v>35</v>
      </c>
      <c r="AX336" s="14" t="s">
        <v>72</v>
      </c>
      <c r="AY336" s="297" t="s">
        <v>215</v>
      </c>
    </row>
    <row r="337" s="14" customFormat="1">
      <c r="B337" s="288"/>
      <c r="C337" s="289"/>
      <c r="D337" s="246" t="s">
        <v>422</v>
      </c>
      <c r="E337" s="290" t="s">
        <v>21</v>
      </c>
      <c r="F337" s="291" t="s">
        <v>2484</v>
      </c>
      <c r="G337" s="289"/>
      <c r="H337" s="290" t="s">
        <v>21</v>
      </c>
      <c r="I337" s="292"/>
      <c r="J337" s="289"/>
      <c r="K337" s="289"/>
      <c r="L337" s="293"/>
      <c r="M337" s="294"/>
      <c r="N337" s="295"/>
      <c r="O337" s="295"/>
      <c r="P337" s="295"/>
      <c r="Q337" s="295"/>
      <c r="R337" s="295"/>
      <c r="S337" s="295"/>
      <c r="T337" s="296"/>
      <c r="AT337" s="297" t="s">
        <v>422</v>
      </c>
      <c r="AU337" s="297" t="s">
        <v>82</v>
      </c>
      <c r="AV337" s="14" t="s">
        <v>80</v>
      </c>
      <c r="AW337" s="14" t="s">
        <v>35</v>
      </c>
      <c r="AX337" s="14" t="s">
        <v>72</v>
      </c>
      <c r="AY337" s="297" t="s">
        <v>215</v>
      </c>
    </row>
    <row r="338" s="14" customFormat="1">
      <c r="B338" s="288"/>
      <c r="C338" s="289"/>
      <c r="D338" s="246" t="s">
        <v>422</v>
      </c>
      <c r="E338" s="290" t="s">
        <v>21</v>
      </c>
      <c r="F338" s="291" t="s">
        <v>2485</v>
      </c>
      <c r="G338" s="289"/>
      <c r="H338" s="290" t="s">
        <v>21</v>
      </c>
      <c r="I338" s="292"/>
      <c r="J338" s="289"/>
      <c r="K338" s="289"/>
      <c r="L338" s="293"/>
      <c r="M338" s="294"/>
      <c r="N338" s="295"/>
      <c r="O338" s="295"/>
      <c r="P338" s="295"/>
      <c r="Q338" s="295"/>
      <c r="R338" s="295"/>
      <c r="S338" s="295"/>
      <c r="T338" s="296"/>
      <c r="AT338" s="297" t="s">
        <v>422</v>
      </c>
      <c r="AU338" s="297" t="s">
        <v>82</v>
      </c>
      <c r="AV338" s="14" t="s">
        <v>80</v>
      </c>
      <c r="AW338" s="14" t="s">
        <v>35</v>
      </c>
      <c r="AX338" s="14" t="s">
        <v>72</v>
      </c>
      <c r="AY338" s="297" t="s">
        <v>215</v>
      </c>
    </row>
    <row r="339" s="14" customFormat="1">
      <c r="B339" s="288"/>
      <c r="C339" s="289"/>
      <c r="D339" s="246" t="s">
        <v>422</v>
      </c>
      <c r="E339" s="290" t="s">
        <v>21</v>
      </c>
      <c r="F339" s="291" t="s">
        <v>2486</v>
      </c>
      <c r="G339" s="289"/>
      <c r="H339" s="290" t="s">
        <v>21</v>
      </c>
      <c r="I339" s="292"/>
      <c r="J339" s="289"/>
      <c r="K339" s="289"/>
      <c r="L339" s="293"/>
      <c r="M339" s="294"/>
      <c r="N339" s="295"/>
      <c r="O339" s="295"/>
      <c r="P339" s="295"/>
      <c r="Q339" s="295"/>
      <c r="R339" s="295"/>
      <c r="S339" s="295"/>
      <c r="T339" s="296"/>
      <c r="AT339" s="297" t="s">
        <v>422</v>
      </c>
      <c r="AU339" s="297" t="s">
        <v>82</v>
      </c>
      <c r="AV339" s="14" t="s">
        <v>80</v>
      </c>
      <c r="AW339" s="14" t="s">
        <v>35</v>
      </c>
      <c r="AX339" s="14" t="s">
        <v>72</v>
      </c>
      <c r="AY339" s="297" t="s">
        <v>215</v>
      </c>
    </row>
    <row r="340" s="14" customFormat="1">
      <c r="B340" s="288"/>
      <c r="C340" s="289"/>
      <c r="D340" s="246" t="s">
        <v>422</v>
      </c>
      <c r="E340" s="290" t="s">
        <v>21</v>
      </c>
      <c r="F340" s="291" t="s">
        <v>2487</v>
      </c>
      <c r="G340" s="289"/>
      <c r="H340" s="290" t="s">
        <v>21</v>
      </c>
      <c r="I340" s="292"/>
      <c r="J340" s="289"/>
      <c r="K340" s="289"/>
      <c r="L340" s="293"/>
      <c r="M340" s="294"/>
      <c r="N340" s="295"/>
      <c r="O340" s="295"/>
      <c r="P340" s="295"/>
      <c r="Q340" s="295"/>
      <c r="R340" s="295"/>
      <c r="S340" s="295"/>
      <c r="T340" s="296"/>
      <c r="AT340" s="297" t="s">
        <v>422</v>
      </c>
      <c r="AU340" s="297" t="s">
        <v>82</v>
      </c>
      <c r="AV340" s="14" t="s">
        <v>80</v>
      </c>
      <c r="AW340" s="14" t="s">
        <v>35</v>
      </c>
      <c r="AX340" s="14" t="s">
        <v>72</v>
      </c>
      <c r="AY340" s="297" t="s">
        <v>215</v>
      </c>
    </row>
    <row r="341" s="12" customFormat="1">
      <c r="B341" s="252"/>
      <c r="C341" s="253"/>
      <c r="D341" s="246" t="s">
        <v>422</v>
      </c>
      <c r="E341" s="254" t="s">
        <v>21</v>
      </c>
      <c r="F341" s="255" t="s">
        <v>80</v>
      </c>
      <c r="G341" s="253"/>
      <c r="H341" s="256">
        <v>1</v>
      </c>
      <c r="I341" s="257"/>
      <c r="J341" s="253"/>
      <c r="K341" s="253"/>
      <c r="L341" s="258"/>
      <c r="M341" s="259"/>
      <c r="N341" s="260"/>
      <c r="O341" s="260"/>
      <c r="P341" s="260"/>
      <c r="Q341" s="260"/>
      <c r="R341" s="260"/>
      <c r="S341" s="260"/>
      <c r="T341" s="261"/>
      <c r="AT341" s="262" t="s">
        <v>422</v>
      </c>
      <c r="AU341" s="262" t="s">
        <v>82</v>
      </c>
      <c r="AV341" s="12" t="s">
        <v>82</v>
      </c>
      <c r="AW341" s="12" t="s">
        <v>35</v>
      </c>
      <c r="AX341" s="12" t="s">
        <v>80</v>
      </c>
      <c r="AY341" s="262" t="s">
        <v>215</v>
      </c>
    </row>
    <row r="342" s="1" customFormat="1" ht="16.5" customHeight="1">
      <c r="B342" s="47"/>
      <c r="C342" s="234" t="s">
        <v>662</v>
      </c>
      <c r="D342" s="234" t="s">
        <v>218</v>
      </c>
      <c r="E342" s="235" t="s">
        <v>2488</v>
      </c>
      <c r="F342" s="236" t="s">
        <v>2489</v>
      </c>
      <c r="G342" s="237" t="s">
        <v>376</v>
      </c>
      <c r="H342" s="238">
        <v>169.43799999999999</v>
      </c>
      <c r="I342" s="239"/>
      <c r="J342" s="240">
        <f>ROUND(I342*H342,2)</f>
        <v>0</v>
      </c>
      <c r="K342" s="236" t="s">
        <v>222</v>
      </c>
      <c r="L342" s="73"/>
      <c r="M342" s="241" t="s">
        <v>21</v>
      </c>
      <c r="N342" s="242" t="s">
        <v>43</v>
      </c>
      <c r="O342" s="48"/>
      <c r="P342" s="243">
        <f>O342*H342</f>
        <v>0</v>
      </c>
      <c r="Q342" s="243">
        <v>0</v>
      </c>
      <c r="R342" s="243">
        <f>Q342*H342</f>
        <v>0</v>
      </c>
      <c r="S342" s="243">
        <v>0</v>
      </c>
      <c r="T342" s="244">
        <f>S342*H342</f>
        <v>0</v>
      </c>
      <c r="AR342" s="25" t="s">
        <v>232</v>
      </c>
      <c r="AT342" s="25" t="s">
        <v>218</v>
      </c>
      <c r="AU342" s="25" t="s">
        <v>82</v>
      </c>
      <c r="AY342" s="25" t="s">
        <v>215</v>
      </c>
      <c r="BE342" s="245">
        <f>IF(N342="základní",J342,0)</f>
        <v>0</v>
      </c>
      <c r="BF342" s="245">
        <f>IF(N342="snížená",J342,0)</f>
        <v>0</v>
      </c>
      <c r="BG342" s="245">
        <f>IF(N342="zákl. přenesená",J342,0)</f>
        <v>0</v>
      </c>
      <c r="BH342" s="245">
        <f>IF(N342="sníž. přenesená",J342,0)</f>
        <v>0</v>
      </c>
      <c r="BI342" s="245">
        <f>IF(N342="nulová",J342,0)</f>
        <v>0</v>
      </c>
      <c r="BJ342" s="25" t="s">
        <v>80</v>
      </c>
      <c r="BK342" s="245">
        <f>ROUND(I342*H342,2)</f>
        <v>0</v>
      </c>
      <c r="BL342" s="25" t="s">
        <v>232</v>
      </c>
      <c r="BM342" s="25" t="s">
        <v>2490</v>
      </c>
    </row>
    <row r="343" s="1" customFormat="1">
      <c r="B343" s="47"/>
      <c r="C343" s="75"/>
      <c r="D343" s="246" t="s">
        <v>383</v>
      </c>
      <c r="E343" s="75"/>
      <c r="F343" s="247" t="s">
        <v>2491</v>
      </c>
      <c r="G343" s="75"/>
      <c r="H343" s="75"/>
      <c r="I343" s="204"/>
      <c r="J343" s="75"/>
      <c r="K343" s="75"/>
      <c r="L343" s="73"/>
      <c r="M343" s="248"/>
      <c r="N343" s="48"/>
      <c r="O343" s="48"/>
      <c r="P343" s="48"/>
      <c r="Q343" s="48"/>
      <c r="R343" s="48"/>
      <c r="S343" s="48"/>
      <c r="T343" s="96"/>
      <c r="AT343" s="25" t="s">
        <v>383</v>
      </c>
      <c r="AU343" s="25" t="s">
        <v>82</v>
      </c>
    </row>
    <row r="344" s="14" customFormat="1">
      <c r="B344" s="288"/>
      <c r="C344" s="289"/>
      <c r="D344" s="246" t="s">
        <v>422</v>
      </c>
      <c r="E344" s="290" t="s">
        <v>21</v>
      </c>
      <c r="F344" s="291" t="s">
        <v>2492</v>
      </c>
      <c r="G344" s="289"/>
      <c r="H344" s="290" t="s">
        <v>21</v>
      </c>
      <c r="I344" s="292"/>
      <c r="J344" s="289"/>
      <c r="K344" s="289"/>
      <c r="L344" s="293"/>
      <c r="M344" s="294"/>
      <c r="N344" s="295"/>
      <c r="O344" s="295"/>
      <c r="P344" s="295"/>
      <c r="Q344" s="295"/>
      <c r="R344" s="295"/>
      <c r="S344" s="295"/>
      <c r="T344" s="296"/>
      <c r="AT344" s="297" t="s">
        <v>422</v>
      </c>
      <c r="AU344" s="297" t="s">
        <v>82</v>
      </c>
      <c r="AV344" s="14" t="s">
        <v>80</v>
      </c>
      <c r="AW344" s="14" t="s">
        <v>35</v>
      </c>
      <c r="AX344" s="14" t="s">
        <v>72</v>
      </c>
      <c r="AY344" s="297" t="s">
        <v>215</v>
      </c>
    </row>
    <row r="345" s="12" customFormat="1">
      <c r="B345" s="252"/>
      <c r="C345" s="253"/>
      <c r="D345" s="246" t="s">
        <v>422</v>
      </c>
      <c r="E345" s="254" t="s">
        <v>21</v>
      </c>
      <c r="F345" s="255" t="s">
        <v>2493</v>
      </c>
      <c r="G345" s="253"/>
      <c r="H345" s="256">
        <v>169.43799999999999</v>
      </c>
      <c r="I345" s="257"/>
      <c r="J345" s="253"/>
      <c r="K345" s="253"/>
      <c r="L345" s="258"/>
      <c r="M345" s="259"/>
      <c r="N345" s="260"/>
      <c r="O345" s="260"/>
      <c r="P345" s="260"/>
      <c r="Q345" s="260"/>
      <c r="R345" s="260"/>
      <c r="S345" s="260"/>
      <c r="T345" s="261"/>
      <c r="AT345" s="262" t="s">
        <v>422</v>
      </c>
      <c r="AU345" s="262" t="s">
        <v>82</v>
      </c>
      <c r="AV345" s="12" t="s">
        <v>82</v>
      </c>
      <c r="AW345" s="12" t="s">
        <v>35</v>
      </c>
      <c r="AX345" s="12" t="s">
        <v>72</v>
      </c>
      <c r="AY345" s="262" t="s">
        <v>215</v>
      </c>
    </row>
    <row r="346" s="13" customFormat="1">
      <c r="B346" s="263"/>
      <c r="C346" s="264"/>
      <c r="D346" s="246" t="s">
        <v>422</v>
      </c>
      <c r="E346" s="265" t="s">
        <v>21</v>
      </c>
      <c r="F346" s="266" t="s">
        <v>439</v>
      </c>
      <c r="G346" s="264"/>
      <c r="H346" s="267">
        <v>169.43799999999999</v>
      </c>
      <c r="I346" s="268"/>
      <c r="J346" s="264"/>
      <c r="K346" s="264"/>
      <c r="L346" s="269"/>
      <c r="M346" s="270"/>
      <c r="N346" s="271"/>
      <c r="O346" s="271"/>
      <c r="P346" s="271"/>
      <c r="Q346" s="271"/>
      <c r="R346" s="271"/>
      <c r="S346" s="271"/>
      <c r="T346" s="272"/>
      <c r="AT346" s="273" t="s">
        <v>422</v>
      </c>
      <c r="AU346" s="273" t="s">
        <v>82</v>
      </c>
      <c r="AV346" s="13" t="s">
        <v>232</v>
      </c>
      <c r="AW346" s="13" t="s">
        <v>35</v>
      </c>
      <c r="AX346" s="13" t="s">
        <v>80</v>
      </c>
      <c r="AY346" s="273" t="s">
        <v>215</v>
      </c>
    </row>
    <row r="347" s="1" customFormat="1" ht="16.5" customHeight="1">
      <c r="B347" s="47"/>
      <c r="C347" s="234" t="s">
        <v>668</v>
      </c>
      <c r="D347" s="234" t="s">
        <v>218</v>
      </c>
      <c r="E347" s="235" t="s">
        <v>2494</v>
      </c>
      <c r="F347" s="236" t="s">
        <v>2495</v>
      </c>
      <c r="G347" s="237" t="s">
        <v>376</v>
      </c>
      <c r="H347" s="238">
        <v>7.4290000000000003</v>
      </c>
      <c r="I347" s="239"/>
      <c r="J347" s="240">
        <f>ROUND(I347*H347,2)</f>
        <v>0</v>
      </c>
      <c r="K347" s="236" t="s">
        <v>222</v>
      </c>
      <c r="L347" s="73"/>
      <c r="M347" s="241" t="s">
        <v>21</v>
      </c>
      <c r="N347" s="242" t="s">
        <v>43</v>
      </c>
      <c r="O347" s="48"/>
      <c r="P347" s="243">
        <f>O347*H347</f>
        <v>0</v>
      </c>
      <c r="Q347" s="243">
        <v>0</v>
      </c>
      <c r="R347" s="243">
        <f>Q347*H347</f>
        <v>0</v>
      </c>
      <c r="S347" s="243">
        <v>0</v>
      </c>
      <c r="T347" s="244">
        <f>S347*H347</f>
        <v>0</v>
      </c>
      <c r="AR347" s="25" t="s">
        <v>232</v>
      </c>
      <c r="AT347" s="25" t="s">
        <v>218</v>
      </c>
      <c r="AU347" s="25" t="s">
        <v>82</v>
      </c>
      <c r="AY347" s="25" t="s">
        <v>215</v>
      </c>
      <c r="BE347" s="245">
        <f>IF(N347="základní",J347,0)</f>
        <v>0</v>
      </c>
      <c r="BF347" s="245">
        <f>IF(N347="snížená",J347,0)</f>
        <v>0</v>
      </c>
      <c r="BG347" s="245">
        <f>IF(N347="zákl. přenesená",J347,0)</f>
        <v>0</v>
      </c>
      <c r="BH347" s="245">
        <f>IF(N347="sníž. přenesená",J347,0)</f>
        <v>0</v>
      </c>
      <c r="BI347" s="245">
        <f>IF(N347="nulová",J347,0)</f>
        <v>0</v>
      </c>
      <c r="BJ347" s="25" t="s">
        <v>80</v>
      </c>
      <c r="BK347" s="245">
        <f>ROUND(I347*H347,2)</f>
        <v>0</v>
      </c>
      <c r="BL347" s="25" t="s">
        <v>232</v>
      </c>
      <c r="BM347" s="25" t="s">
        <v>2496</v>
      </c>
    </row>
    <row r="348" s="1" customFormat="1">
      <c r="B348" s="47"/>
      <c r="C348" s="75"/>
      <c r="D348" s="246" t="s">
        <v>383</v>
      </c>
      <c r="E348" s="75"/>
      <c r="F348" s="247" t="s">
        <v>2491</v>
      </c>
      <c r="G348" s="75"/>
      <c r="H348" s="75"/>
      <c r="I348" s="204"/>
      <c r="J348" s="75"/>
      <c r="K348" s="75"/>
      <c r="L348" s="73"/>
      <c r="M348" s="248"/>
      <c r="N348" s="48"/>
      <c r="O348" s="48"/>
      <c r="P348" s="48"/>
      <c r="Q348" s="48"/>
      <c r="R348" s="48"/>
      <c r="S348" s="48"/>
      <c r="T348" s="96"/>
      <c r="AT348" s="25" t="s">
        <v>383</v>
      </c>
      <c r="AU348" s="25" t="s">
        <v>82</v>
      </c>
    </row>
    <row r="349" s="14" customFormat="1">
      <c r="B349" s="288"/>
      <c r="C349" s="289"/>
      <c r="D349" s="246" t="s">
        <v>422</v>
      </c>
      <c r="E349" s="290" t="s">
        <v>21</v>
      </c>
      <c r="F349" s="291" t="s">
        <v>2497</v>
      </c>
      <c r="G349" s="289"/>
      <c r="H349" s="290" t="s">
        <v>21</v>
      </c>
      <c r="I349" s="292"/>
      <c r="J349" s="289"/>
      <c r="K349" s="289"/>
      <c r="L349" s="293"/>
      <c r="M349" s="294"/>
      <c r="N349" s="295"/>
      <c r="O349" s="295"/>
      <c r="P349" s="295"/>
      <c r="Q349" s="295"/>
      <c r="R349" s="295"/>
      <c r="S349" s="295"/>
      <c r="T349" s="296"/>
      <c r="AT349" s="297" t="s">
        <v>422</v>
      </c>
      <c r="AU349" s="297" t="s">
        <v>82</v>
      </c>
      <c r="AV349" s="14" t="s">
        <v>80</v>
      </c>
      <c r="AW349" s="14" t="s">
        <v>35</v>
      </c>
      <c r="AX349" s="14" t="s">
        <v>72</v>
      </c>
      <c r="AY349" s="297" t="s">
        <v>215</v>
      </c>
    </row>
    <row r="350" s="12" customFormat="1">
      <c r="B350" s="252"/>
      <c r="C350" s="253"/>
      <c r="D350" s="246" t="s">
        <v>422</v>
      </c>
      <c r="E350" s="254" t="s">
        <v>21</v>
      </c>
      <c r="F350" s="255" t="s">
        <v>2498</v>
      </c>
      <c r="G350" s="253"/>
      <c r="H350" s="256">
        <v>7.4290000000000003</v>
      </c>
      <c r="I350" s="257"/>
      <c r="J350" s="253"/>
      <c r="K350" s="253"/>
      <c r="L350" s="258"/>
      <c r="M350" s="259"/>
      <c r="N350" s="260"/>
      <c r="O350" s="260"/>
      <c r="P350" s="260"/>
      <c r="Q350" s="260"/>
      <c r="R350" s="260"/>
      <c r="S350" s="260"/>
      <c r="T350" s="261"/>
      <c r="AT350" s="262" t="s">
        <v>422</v>
      </c>
      <c r="AU350" s="262" t="s">
        <v>82</v>
      </c>
      <c r="AV350" s="12" t="s">
        <v>82</v>
      </c>
      <c r="AW350" s="12" t="s">
        <v>35</v>
      </c>
      <c r="AX350" s="12" t="s">
        <v>72</v>
      </c>
      <c r="AY350" s="262" t="s">
        <v>215</v>
      </c>
    </row>
    <row r="351" s="13" customFormat="1">
      <c r="B351" s="263"/>
      <c r="C351" s="264"/>
      <c r="D351" s="246" t="s">
        <v>422</v>
      </c>
      <c r="E351" s="265" t="s">
        <v>21</v>
      </c>
      <c r="F351" s="266" t="s">
        <v>439</v>
      </c>
      <c r="G351" s="264"/>
      <c r="H351" s="267">
        <v>7.4290000000000003</v>
      </c>
      <c r="I351" s="268"/>
      <c r="J351" s="264"/>
      <c r="K351" s="264"/>
      <c r="L351" s="269"/>
      <c r="M351" s="270"/>
      <c r="N351" s="271"/>
      <c r="O351" s="271"/>
      <c r="P351" s="271"/>
      <c r="Q351" s="271"/>
      <c r="R351" s="271"/>
      <c r="S351" s="271"/>
      <c r="T351" s="272"/>
      <c r="AT351" s="273" t="s">
        <v>422</v>
      </c>
      <c r="AU351" s="273" t="s">
        <v>82</v>
      </c>
      <c r="AV351" s="13" t="s">
        <v>232</v>
      </c>
      <c r="AW351" s="13" t="s">
        <v>35</v>
      </c>
      <c r="AX351" s="13" t="s">
        <v>80</v>
      </c>
      <c r="AY351" s="273" t="s">
        <v>215</v>
      </c>
    </row>
    <row r="352" s="1" customFormat="1" ht="16.5" customHeight="1">
      <c r="B352" s="47"/>
      <c r="C352" s="234" t="s">
        <v>673</v>
      </c>
      <c r="D352" s="234" t="s">
        <v>218</v>
      </c>
      <c r="E352" s="235" t="s">
        <v>2499</v>
      </c>
      <c r="F352" s="236" t="s">
        <v>2500</v>
      </c>
      <c r="G352" s="237" t="s">
        <v>376</v>
      </c>
      <c r="H352" s="238">
        <v>702.75199999999995</v>
      </c>
      <c r="I352" s="239"/>
      <c r="J352" s="240">
        <f>ROUND(I352*H352,2)</f>
        <v>0</v>
      </c>
      <c r="K352" s="236" t="s">
        <v>222</v>
      </c>
      <c r="L352" s="73"/>
      <c r="M352" s="241" t="s">
        <v>21</v>
      </c>
      <c r="N352" s="242" t="s">
        <v>43</v>
      </c>
      <c r="O352" s="48"/>
      <c r="P352" s="243">
        <f>O352*H352</f>
        <v>0</v>
      </c>
      <c r="Q352" s="243">
        <v>0</v>
      </c>
      <c r="R352" s="243">
        <f>Q352*H352</f>
        <v>0</v>
      </c>
      <c r="S352" s="243">
        <v>0</v>
      </c>
      <c r="T352" s="244">
        <f>S352*H352</f>
        <v>0</v>
      </c>
      <c r="AR352" s="25" t="s">
        <v>232</v>
      </c>
      <c r="AT352" s="25" t="s">
        <v>218</v>
      </c>
      <c r="AU352" s="25" t="s">
        <v>82</v>
      </c>
      <c r="AY352" s="25" t="s">
        <v>215</v>
      </c>
      <c r="BE352" s="245">
        <f>IF(N352="základní",J352,0)</f>
        <v>0</v>
      </c>
      <c r="BF352" s="245">
        <f>IF(N352="snížená",J352,0)</f>
        <v>0</v>
      </c>
      <c r="BG352" s="245">
        <f>IF(N352="zákl. přenesená",J352,0)</f>
        <v>0</v>
      </c>
      <c r="BH352" s="245">
        <f>IF(N352="sníž. přenesená",J352,0)</f>
        <v>0</v>
      </c>
      <c r="BI352" s="245">
        <f>IF(N352="nulová",J352,0)</f>
        <v>0</v>
      </c>
      <c r="BJ352" s="25" t="s">
        <v>80</v>
      </c>
      <c r="BK352" s="245">
        <f>ROUND(I352*H352,2)</f>
        <v>0</v>
      </c>
      <c r="BL352" s="25" t="s">
        <v>232</v>
      </c>
      <c r="BM352" s="25" t="s">
        <v>2501</v>
      </c>
    </row>
    <row r="353" s="1" customFormat="1">
      <c r="B353" s="47"/>
      <c r="C353" s="75"/>
      <c r="D353" s="246" t="s">
        <v>383</v>
      </c>
      <c r="E353" s="75"/>
      <c r="F353" s="247" t="s">
        <v>2491</v>
      </c>
      <c r="G353" s="75"/>
      <c r="H353" s="75"/>
      <c r="I353" s="204"/>
      <c r="J353" s="75"/>
      <c r="K353" s="75"/>
      <c r="L353" s="73"/>
      <c r="M353" s="248"/>
      <c r="N353" s="48"/>
      <c r="O353" s="48"/>
      <c r="P353" s="48"/>
      <c r="Q353" s="48"/>
      <c r="R353" s="48"/>
      <c r="S353" s="48"/>
      <c r="T353" s="96"/>
      <c r="AT353" s="25" t="s">
        <v>383</v>
      </c>
      <c r="AU353" s="25" t="s">
        <v>82</v>
      </c>
    </row>
    <row r="354" s="14" customFormat="1">
      <c r="B354" s="288"/>
      <c r="C354" s="289"/>
      <c r="D354" s="246" t="s">
        <v>422</v>
      </c>
      <c r="E354" s="290" t="s">
        <v>21</v>
      </c>
      <c r="F354" s="291" t="s">
        <v>2502</v>
      </c>
      <c r="G354" s="289"/>
      <c r="H354" s="290" t="s">
        <v>21</v>
      </c>
      <c r="I354" s="292"/>
      <c r="J354" s="289"/>
      <c r="K354" s="289"/>
      <c r="L354" s="293"/>
      <c r="M354" s="294"/>
      <c r="N354" s="295"/>
      <c r="O354" s="295"/>
      <c r="P354" s="295"/>
      <c r="Q354" s="295"/>
      <c r="R354" s="295"/>
      <c r="S354" s="295"/>
      <c r="T354" s="296"/>
      <c r="AT354" s="297" t="s">
        <v>422</v>
      </c>
      <c r="AU354" s="297" t="s">
        <v>82</v>
      </c>
      <c r="AV354" s="14" t="s">
        <v>80</v>
      </c>
      <c r="AW354" s="14" t="s">
        <v>35</v>
      </c>
      <c r="AX354" s="14" t="s">
        <v>72</v>
      </c>
      <c r="AY354" s="297" t="s">
        <v>215</v>
      </c>
    </row>
    <row r="355" s="12" customFormat="1">
      <c r="B355" s="252"/>
      <c r="C355" s="253"/>
      <c r="D355" s="246" t="s">
        <v>422</v>
      </c>
      <c r="E355" s="254" t="s">
        <v>21</v>
      </c>
      <c r="F355" s="255" t="s">
        <v>2503</v>
      </c>
      <c r="G355" s="253"/>
      <c r="H355" s="256">
        <v>702.5</v>
      </c>
      <c r="I355" s="257"/>
      <c r="J355" s="253"/>
      <c r="K355" s="253"/>
      <c r="L355" s="258"/>
      <c r="M355" s="259"/>
      <c r="N355" s="260"/>
      <c r="O355" s="260"/>
      <c r="P355" s="260"/>
      <c r="Q355" s="260"/>
      <c r="R355" s="260"/>
      <c r="S355" s="260"/>
      <c r="T355" s="261"/>
      <c r="AT355" s="262" t="s">
        <v>422</v>
      </c>
      <c r="AU355" s="262" t="s">
        <v>82</v>
      </c>
      <c r="AV355" s="12" t="s">
        <v>82</v>
      </c>
      <c r="AW355" s="12" t="s">
        <v>35</v>
      </c>
      <c r="AX355" s="12" t="s">
        <v>72</v>
      </c>
      <c r="AY355" s="262" t="s">
        <v>215</v>
      </c>
    </row>
    <row r="356" s="14" customFormat="1">
      <c r="B356" s="288"/>
      <c r="C356" s="289"/>
      <c r="D356" s="246" t="s">
        <v>422</v>
      </c>
      <c r="E356" s="290" t="s">
        <v>21</v>
      </c>
      <c r="F356" s="291" t="s">
        <v>2504</v>
      </c>
      <c r="G356" s="289"/>
      <c r="H356" s="290" t="s">
        <v>21</v>
      </c>
      <c r="I356" s="292"/>
      <c r="J356" s="289"/>
      <c r="K356" s="289"/>
      <c r="L356" s="293"/>
      <c r="M356" s="294"/>
      <c r="N356" s="295"/>
      <c r="O356" s="295"/>
      <c r="P356" s="295"/>
      <c r="Q356" s="295"/>
      <c r="R356" s="295"/>
      <c r="S356" s="295"/>
      <c r="T356" s="296"/>
      <c r="AT356" s="297" t="s">
        <v>422</v>
      </c>
      <c r="AU356" s="297" t="s">
        <v>82</v>
      </c>
      <c r="AV356" s="14" t="s">
        <v>80</v>
      </c>
      <c r="AW356" s="14" t="s">
        <v>35</v>
      </c>
      <c r="AX356" s="14" t="s">
        <v>72</v>
      </c>
      <c r="AY356" s="297" t="s">
        <v>215</v>
      </c>
    </row>
    <row r="357" s="12" customFormat="1">
      <c r="B357" s="252"/>
      <c r="C357" s="253"/>
      <c r="D357" s="246" t="s">
        <v>422</v>
      </c>
      <c r="E357" s="254" t="s">
        <v>21</v>
      </c>
      <c r="F357" s="255" t="s">
        <v>2505</v>
      </c>
      <c r="G357" s="253"/>
      <c r="H357" s="256">
        <v>0.252</v>
      </c>
      <c r="I357" s="257"/>
      <c r="J357" s="253"/>
      <c r="K357" s="253"/>
      <c r="L357" s="258"/>
      <c r="M357" s="259"/>
      <c r="N357" s="260"/>
      <c r="O357" s="260"/>
      <c r="P357" s="260"/>
      <c r="Q357" s="260"/>
      <c r="R357" s="260"/>
      <c r="S357" s="260"/>
      <c r="T357" s="261"/>
      <c r="AT357" s="262" t="s">
        <v>422</v>
      </c>
      <c r="AU357" s="262" t="s">
        <v>82</v>
      </c>
      <c r="AV357" s="12" t="s">
        <v>82</v>
      </c>
      <c r="AW357" s="12" t="s">
        <v>35</v>
      </c>
      <c r="AX357" s="12" t="s">
        <v>72</v>
      </c>
      <c r="AY357" s="262" t="s">
        <v>215</v>
      </c>
    </row>
    <row r="358" s="13" customFormat="1">
      <c r="B358" s="263"/>
      <c r="C358" s="264"/>
      <c r="D358" s="246" t="s">
        <v>422</v>
      </c>
      <c r="E358" s="265" t="s">
        <v>21</v>
      </c>
      <c r="F358" s="266" t="s">
        <v>439</v>
      </c>
      <c r="G358" s="264"/>
      <c r="H358" s="267">
        <v>702.75199999999995</v>
      </c>
      <c r="I358" s="268"/>
      <c r="J358" s="264"/>
      <c r="K358" s="264"/>
      <c r="L358" s="269"/>
      <c r="M358" s="270"/>
      <c r="N358" s="271"/>
      <c r="O358" s="271"/>
      <c r="P358" s="271"/>
      <c r="Q358" s="271"/>
      <c r="R358" s="271"/>
      <c r="S358" s="271"/>
      <c r="T358" s="272"/>
      <c r="AT358" s="273" t="s">
        <v>422</v>
      </c>
      <c r="AU358" s="273" t="s">
        <v>82</v>
      </c>
      <c r="AV358" s="13" t="s">
        <v>232</v>
      </c>
      <c r="AW358" s="13" t="s">
        <v>35</v>
      </c>
      <c r="AX358" s="13" t="s">
        <v>80</v>
      </c>
      <c r="AY358" s="273" t="s">
        <v>215</v>
      </c>
    </row>
    <row r="359" s="1" customFormat="1" ht="16.5" customHeight="1">
      <c r="B359" s="47"/>
      <c r="C359" s="234" t="s">
        <v>678</v>
      </c>
      <c r="D359" s="234" t="s">
        <v>218</v>
      </c>
      <c r="E359" s="235" t="s">
        <v>2506</v>
      </c>
      <c r="F359" s="236" t="s">
        <v>2507</v>
      </c>
      <c r="G359" s="237" t="s">
        <v>376</v>
      </c>
      <c r="H359" s="238">
        <v>169.43799999999999</v>
      </c>
      <c r="I359" s="239"/>
      <c r="J359" s="240">
        <f>ROUND(I359*H359,2)</f>
        <v>0</v>
      </c>
      <c r="K359" s="236" t="s">
        <v>222</v>
      </c>
      <c r="L359" s="73"/>
      <c r="M359" s="241" t="s">
        <v>21</v>
      </c>
      <c r="N359" s="242" t="s">
        <v>43</v>
      </c>
      <c r="O359" s="48"/>
      <c r="P359" s="243">
        <f>O359*H359</f>
        <v>0</v>
      </c>
      <c r="Q359" s="243">
        <v>0.20266000000000001</v>
      </c>
      <c r="R359" s="243">
        <f>Q359*H359</f>
        <v>34.338305079999998</v>
      </c>
      <c r="S359" s="243">
        <v>0</v>
      </c>
      <c r="T359" s="244">
        <f>S359*H359</f>
        <v>0</v>
      </c>
      <c r="AR359" s="25" t="s">
        <v>232</v>
      </c>
      <c r="AT359" s="25" t="s">
        <v>218</v>
      </c>
      <c r="AU359" s="25" t="s">
        <v>82</v>
      </c>
      <c r="AY359" s="25" t="s">
        <v>215</v>
      </c>
      <c r="BE359" s="245">
        <f>IF(N359="základní",J359,0)</f>
        <v>0</v>
      </c>
      <c r="BF359" s="245">
        <f>IF(N359="snížená",J359,0)</f>
        <v>0</v>
      </c>
      <c r="BG359" s="245">
        <f>IF(N359="zákl. přenesená",J359,0)</f>
        <v>0</v>
      </c>
      <c r="BH359" s="245">
        <f>IF(N359="sníž. přenesená",J359,0)</f>
        <v>0</v>
      </c>
      <c r="BI359" s="245">
        <f>IF(N359="nulová",J359,0)</f>
        <v>0</v>
      </c>
      <c r="BJ359" s="25" t="s">
        <v>80</v>
      </c>
      <c r="BK359" s="245">
        <f>ROUND(I359*H359,2)</f>
        <v>0</v>
      </c>
      <c r="BL359" s="25" t="s">
        <v>232</v>
      </c>
      <c r="BM359" s="25" t="s">
        <v>2508</v>
      </c>
    </row>
    <row r="360" s="1" customFormat="1">
      <c r="B360" s="47"/>
      <c r="C360" s="75"/>
      <c r="D360" s="246" t="s">
        <v>383</v>
      </c>
      <c r="E360" s="75"/>
      <c r="F360" s="247" t="s">
        <v>2509</v>
      </c>
      <c r="G360" s="75"/>
      <c r="H360" s="75"/>
      <c r="I360" s="204"/>
      <c r="J360" s="75"/>
      <c r="K360" s="75"/>
      <c r="L360" s="73"/>
      <c r="M360" s="248"/>
      <c r="N360" s="48"/>
      <c r="O360" s="48"/>
      <c r="P360" s="48"/>
      <c r="Q360" s="48"/>
      <c r="R360" s="48"/>
      <c r="S360" s="48"/>
      <c r="T360" s="96"/>
      <c r="AT360" s="25" t="s">
        <v>383</v>
      </c>
      <c r="AU360" s="25" t="s">
        <v>82</v>
      </c>
    </row>
    <row r="361" s="14" customFormat="1">
      <c r="B361" s="288"/>
      <c r="C361" s="289"/>
      <c r="D361" s="246" t="s">
        <v>422</v>
      </c>
      <c r="E361" s="290" t="s">
        <v>21</v>
      </c>
      <c r="F361" s="291" t="s">
        <v>2510</v>
      </c>
      <c r="G361" s="289"/>
      <c r="H361" s="290" t="s">
        <v>21</v>
      </c>
      <c r="I361" s="292"/>
      <c r="J361" s="289"/>
      <c r="K361" s="289"/>
      <c r="L361" s="293"/>
      <c r="M361" s="294"/>
      <c r="N361" s="295"/>
      <c r="O361" s="295"/>
      <c r="P361" s="295"/>
      <c r="Q361" s="295"/>
      <c r="R361" s="295"/>
      <c r="S361" s="295"/>
      <c r="T361" s="296"/>
      <c r="AT361" s="297" t="s">
        <v>422</v>
      </c>
      <c r="AU361" s="297" t="s">
        <v>82</v>
      </c>
      <c r="AV361" s="14" t="s">
        <v>80</v>
      </c>
      <c r="AW361" s="14" t="s">
        <v>35</v>
      </c>
      <c r="AX361" s="14" t="s">
        <v>72</v>
      </c>
      <c r="AY361" s="297" t="s">
        <v>215</v>
      </c>
    </row>
    <row r="362" s="12" customFormat="1">
      <c r="B362" s="252"/>
      <c r="C362" s="253"/>
      <c r="D362" s="246" t="s">
        <v>422</v>
      </c>
      <c r="E362" s="254" t="s">
        <v>21</v>
      </c>
      <c r="F362" s="255" t="s">
        <v>2493</v>
      </c>
      <c r="G362" s="253"/>
      <c r="H362" s="256">
        <v>169.43799999999999</v>
      </c>
      <c r="I362" s="257"/>
      <c r="J362" s="253"/>
      <c r="K362" s="253"/>
      <c r="L362" s="258"/>
      <c r="M362" s="259"/>
      <c r="N362" s="260"/>
      <c r="O362" s="260"/>
      <c r="P362" s="260"/>
      <c r="Q362" s="260"/>
      <c r="R362" s="260"/>
      <c r="S362" s="260"/>
      <c r="T362" s="261"/>
      <c r="AT362" s="262" t="s">
        <v>422</v>
      </c>
      <c r="AU362" s="262" t="s">
        <v>82</v>
      </c>
      <c r="AV362" s="12" t="s">
        <v>82</v>
      </c>
      <c r="AW362" s="12" t="s">
        <v>35</v>
      </c>
      <c r="AX362" s="12" t="s">
        <v>72</v>
      </c>
      <c r="AY362" s="262" t="s">
        <v>215</v>
      </c>
    </row>
    <row r="363" s="13" customFormat="1">
      <c r="B363" s="263"/>
      <c r="C363" s="264"/>
      <c r="D363" s="246" t="s">
        <v>422</v>
      </c>
      <c r="E363" s="265" t="s">
        <v>21</v>
      </c>
      <c r="F363" s="266" t="s">
        <v>439</v>
      </c>
      <c r="G363" s="264"/>
      <c r="H363" s="267">
        <v>169.43799999999999</v>
      </c>
      <c r="I363" s="268"/>
      <c r="J363" s="264"/>
      <c r="K363" s="264"/>
      <c r="L363" s="269"/>
      <c r="M363" s="270"/>
      <c r="N363" s="271"/>
      <c r="O363" s="271"/>
      <c r="P363" s="271"/>
      <c r="Q363" s="271"/>
      <c r="R363" s="271"/>
      <c r="S363" s="271"/>
      <c r="T363" s="272"/>
      <c r="AT363" s="273" t="s">
        <v>422</v>
      </c>
      <c r="AU363" s="273" t="s">
        <v>82</v>
      </c>
      <c r="AV363" s="13" t="s">
        <v>232</v>
      </c>
      <c r="AW363" s="13" t="s">
        <v>35</v>
      </c>
      <c r="AX363" s="13" t="s">
        <v>80</v>
      </c>
      <c r="AY363" s="273" t="s">
        <v>215</v>
      </c>
    </row>
    <row r="364" s="1" customFormat="1" ht="16.5" customHeight="1">
      <c r="B364" s="47"/>
      <c r="C364" s="234" t="s">
        <v>1528</v>
      </c>
      <c r="D364" s="234" t="s">
        <v>218</v>
      </c>
      <c r="E364" s="235" t="s">
        <v>2511</v>
      </c>
      <c r="F364" s="236" t="s">
        <v>2512</v>
      </c>
      <c r="G364" s="237" t="s">
        <v>381</v>
      </c>
      <c r="H364" s="238">
        <v>2.1000000000000001</v>
      </c>
      <c r="I364" s="239"/>
      <c r="J364" s="240">
        <f>ROUND(I364*H364,2)</f>
        <v>0</v>
      </c>
      <c r="K364" s="236" t="s">
        <v>222</v>
      </c>
      <c r="L364" s="73"/>
      <c r="M364" s="241" t="s">
        <v>21</v>
      </c>
      <c r="N364" s="242" t="s">
        <v>43</v>
      </c>
      <c r="O364" s="48"/>
      <c r="P364" s="243">
        <f>O364*H364</f>
        <v>0</v>
      </c>
      <c r="Q364" s="243">
        <v>0</v>
      </c>
      <c r="R364" s="243">
        <f>Q364*H364</f>
        <v>0</v>
      </c>
      <c r="S364" s="243">
        <v>0</v>
      </c>
      <c r="T364" s="244">
        <f>S364*H364</f>
        <v>0</v>
      </c>
      <c r="AR364" s="25" t="s">
        <v>232</v>
      </c>
      <c r="AT364" s="25" t="s">
        <v>218</v>
      </c>
      <c r="AU364" s="25" t="s">
        <v>82</v>
      </c>
      <c r="AY364" s="25" t="s">
        <v>215</v>
      </c>
      <c r="BE364" s="245">
        <f>IF(N364="základní",J364,0)</f>
        <v>0</v>
      </c>
      <c r="BF364" s="245">
        <f>IF(N364="snížená",J364,0)</f>
        <v>0</v>
      </c>
      <c r="BG364" s="245">
        <f>IF(N364="zákl. přenesená",J364,0)</f>
        <v>0</v>
      </c>
      <c r="BH364" s="245">
        <f>IF(N364="sníž. přenesená",J364,0)</f>
        <v>0</v>
      </c>
      <c r="BI364" s="245">
        <f>IF(N364="nulová",J364,0)</f>
        <v>0</v>
      </c>
      <c r="BJ364" s="25" t="s">
        <v>80</v>
      </c>
      <c r="BK364" s="245">
        <f>ROUND(I364*H364,2)</f>
        <v>0</v>
      </c>
      <c r="BL364" s="25" t="s">
        <v>232</v>
      </c>
      <c r="BM364" s="25" t="s">
        <v>2513</v>
      </c>
    </row>
    <row r="365" s="1" customFormat="1">
      <c r="B365" s="47"/>
      <c r="C365" s="75"/>
      <c r="D365" s="246" t="s">
        <v>383</v>
      </c>
      <c r="E365" s="75"/>
      <c r="F365" s="247" t="s">
        <v>2514</v>
      </c>
      <c r="G365" s="75"/>
      <c r="H365" s="75"/>
      <c r="I365" s="204"/>
      <c r="J365" s="75"/>
      <c r="K365" s="75"/>
      <c r="L365" s="73"/>
      <c r="M365" s="248"/>
      <c r="N365" s="48"/>
      <c r="O365" s="48"/>
      <c r="P365" s="48"/>
      <c r="Q365" s="48"/>
      <c r="R365" s="48"/>
      <c r="S365" s="48"/>
      <c r="T365" s="96"/>
      <c r="AT365" s="25" t="s">
        <v>383</v>
      </c>
      <c r="AU365" s="25" t="s">
        <v>82</v>
      </c>
    </row>
    <row r="366" s="14" customFormat="1">
      <c r="B366" s="288"/>
      <c r="C366" s="289"/>
      <c r="D366" s="246" t="s">
        <v>422</v>
      </c>
      <c r="E366" s="290" t="s">
        <v>21</v>
      </c>
      <c r="F366" s="291" t="s">
        <v>2515</v>
      </c>
      <c r="G366" s="289"/>
      <c r="H366" s="290" t="s">
        <v>21</v>
      </c>
      <c r="I366" s="292"/>
      <c r="J366" s="289"/>
      <c r="K366" s="289"/>
      <c r="L366" s="293"/>
      <c r="M366" s="294"/>
      <c r="N366" s="295"/>
      <c r="O366" s="295"/>
      <c r="P366" s="295"/>
      <c r="Q366" s="295"/>
      <c r="R366" s="295"/>
      <c r="S366" s="295"/>
      <c r="T366" s="296"/>
      <c r="AT366" s="297" t="s">
        <v>422</v>
      </c>
      <c r="AU366" s="297" t="s">
        <v>82</v>
      </c>
      <c r="AV366" s="14" t="s">
        <v>80</v>
      </c>
      <c r="AW366" s="14" t="s">
        <v>35</v>
      </c>
      <c r="AX366" s="14" t="s">
        <v>72</v>
      </c>
      <c r="AY366" s="297" t="s">
        <v>215</v>
      </c>
    </row>
    <row r="367" s="12" customFormat="1">
      <c r="B367" s="252"/>
      <c r="C367" s="253"/>
      <c r="D367" s="246" t="s">
        <v>422</v>
      </c>
      <c r="E367" s="254" t="s">
        <v>21</v>
      </c>
      <c r="F367" s="255" t="s">
        <v>2516</v>
      </c>
      <c r="G367" s="253"/>
      <c r="H367" s="256">
        <v>2.1000000000000001</v>
      </c>
      <c r="I367" s="257"/>
      <c r="J367" s="253"/>
      <c r="K367" s="253"/>
      <c r="L367" s="258"/>
      <c r="M367" s="259"/>
      <c r="N367" s="260"/>
      <c r="O367" s="260"/>
      <c r="P367" s="260"/>
      <c r="Q367" s="260"/>
      <c r="R367" s="260"/>
      <c r="S367" s="260"/>
      <c r="T367" s="261"/>
      <c r="AT367" s="262" t="s">
        <v>422</v>
      </c>
      <c r="AU367" s="262" t="s">
        <v>82</v>
      </c>
      <c r="AV367" s="12" t="s">
        <v>82</v>
      </c>
      <c r="AW367" s="12" t="s">
        <v>35</v>
      </c>
      <c r="AX367" s="12" t="s">
        <v>72</v>
      </c>
      <c r="AY367" s="262" t="s">
        <v>215</v>
      </c>
    </row>
    <row r="368" s="13" customFormat="1">
      <c r="B368" s="263"/>
      <c r="C368" s="264"/>
      <c r="D368" s="246" t="s">
        <v>422</v>
      </c>
      <c r="E368" s="265" t="s">
        <v>21</v>
      </c>
      <c r="F368" s="266" t="s">
        <v>439</v>
      </c>
      <c r="G368" s="264"/>
      <c r="H368" s="267">
        <v>2.1000000000000001</v>
      </c>
      <c r="I368" s="268"/>
      <c r="J368" s="264"/>
      <c r="K368" s="264"/>
      <c r="L368" s="269"/>
      <c r="M368" s="270"/>
      <c r="N368" s="271"/>
      <c r="O368" s="271"/>
      <c r="P368" s="271"/>
      <c r="Q368" s="271"/>
      <c r="R368" s="271"/>
      <c r="S368" s="271"/>
      <c r="T368" s="272"/>
      <c r="AT368" s="273" t="s">
        <v>422</v>
      </c>
      <c r="AU368" s="273" t="s">
        <v>82</v>
      </c>
      <c r="AV368" s="13" t="s">
        <v>232</v>
      </c>
      <c r="AW368" s="13" t="s">
        <v>35</v>
      </c>
      <c r="AX368" s="13" t="s">
        <v>80</v>
      </c>
      <c r="AY368" s="273" t="s">
        <v>215</v>
      </c>
    </row>
    <row r="369" s="1" customFormat="1" ht="16.5" customHeight="1">
      <c r="B369" s="47"/>
      <c r="C369" s="234" t="s">
        <v>1534</v>
      </c>
      <c r="D369" s="234" t="s">
        <v>218</v>
      </c>
      <c r="E369" s="235" t="s">
        <v>2517</v>
      </c>
      <c r="F369" s="236" t="s">
        <v>2518</v>
      </c>
      <c r="G369" s="237" t="s">
        <v>376</v>
      </c>
      <c r="H369" s="238">
        <v>10.5</v>
      </c>
      <c r="I369" s="239"/>
      <c r="J369" s="240">
        <f>ROUND(I369*H369,2)</f>
        <v>0</v>
      </c>
      <c r="K369" s="236" t="s">
        <v>222</v>
      </c>
      <c r="L369" s="73"/>
      <c r="M369" s="241" t="s">
        <v>21</v>
      </c>
      <c r="N369" s="242" t="s">
        <v>43</v>
      </c>
      <c r="O369" s="48"/>
      <c r="P369" s="243">
        <f>O369*H369</f>
        <v>0</v>
      </c>
      <c r="Q369" s="243">
        <v>0.0063200000000000001</v>
      </c>
      <c r="R369" s="243">
        <f>Q369*H369</f>
        <v>0.066360000000000002</v>
      </c>
      <c r="S369" s="243">
        <v>0</v>
      </c>
      <c r="T369" s="244">
        <f>S369*H369</f>
        <v>0</v>
      </c>
      <c r="AR369" s="25" t="s">
        <v>232</v>
      </c>
      <c r="AT369" s="25" t="s">
        <v>218</v>
      </c>
      <c r="AU369" s="25" t="s">
        <v>82</v>
      </c>
      <c r="AY369" s="25" t="s">
        <v>215</v>
      </c>
      <c r="BE369" s="245">
        <f>IF(N369="základní",J369,0)</f>
        <v>0</v>
      </c>
      <c r="BF369" s="245">
        <f>IF(N369="snížená",J369,0)</f>
        <v>0</v>
      </c>
      <c r="BG369" s="245">
        <f>IF(N369="zákl. přenesená",J369,0)</f>
        <v>0</v>
      </c>
      <c r="BH369" s="245">
        <f>IF(N369="sníž. přenesená",J369,0)</f>
        <v>0</v>
      </c>
      <c r="BI369" s="245">
        <f>IF(N369="nulová",J369,0)</f>
        <v>0</v>
      </c>
      <c r="BJ369" s="25" t="s">
        <v>80</v>
      </c>
      <c r="BK369" s="245">
        <f>ROUND(I369*H369,2)</f>
        <v>0</v>
      </c>
      <c r="BL369" s="25" t="s">
        <v>232</v>
      </c>
      <c r="BM369" s="25" t="s">
        <v>2519</v>
      </c>
    </row>
    <row r="370" s="14" customFormat="1">
      <c r="B370" s="288"/>
      <c r="C370" s="289"/>
      <c r="D370" s="246" t="s">
        <v>422</v>
      </c>
      <c r="E370" s="290" t="s">
        <v>21</v>
      </c>
      <c r="F370" s="291" t="s">
        <v>2520</v>
      </c>
      <c r="G370" s="289"/>
      <c r="H370" s="290" t="s">
        <v>21</v>
      </c>
      <c r="I370" s="292"/>
      <c r="J370" s="289"/>
      <c r="K370" s="289"/>
      <c r="L370" s="293"/>
      <c r="M370" s="294"/>
      <c r="N370" s="295"/>
      <c r="O370" s="295"/>
      <c r="P370" s="295"/>
      <c r="Q370" s="295"/>
      <c r="R370" s="295"/>
      <c r="S370" s="295"/>
      <c r="T370" s="296"/>
      <c r="AT370" s="297" t="s">
        <v>422</v>
      </c>
      <c r="AU370" s="297" t="s">
        <v>82</v>
      </c>
      <c r="AV370" s="14" t="s">
        <v>80</v>
      </c>
      <c r="AW370" s="14" t="s">
        <v>35</v>
      </c>
      <c r="AX370" s="14" t="s">
        <v>72</v>
      </c>
      <c r="AY370" s="297" t="s">
        <v>215</v>
      </c>
    </row>
    <row r="371" s="12" customFormat="1">
      <c r="B371" s="252"/>
      <c r="C371" s="253"/>
      <c r="D371" s="246" t="s">
        <v>422</v>
      </c>
      <c r="E371" s="254" t="s">
        <v>21</v>
      </c>
      <c r="F371" s="255" t="s">
        <v>2521</v>
      </c>
      <c r="G371" s="253"/>
      <c r="H371" s="256">
        <v>10.5</v>
      </c>
      <c r="I371" s="257"/>
      <c r="J371" s="253"/>
      <c r="K371" s="253"/>
      <c r="L371" s="258"/>
      <c r="M371" s="259"/>
      <c r="N371" s="260"/>
      <c r="O371" s="260"/>
      <c r="P371" s="260"/>
      <c r="Q371" s="260"/>
      <c r="R371" s="260"/>
      <c r="S371" s="260"/>
      <c r="T371" s="261"/>
      <c r="AT371" s="262" t="s">
        <v>422</v>
      </c>
      <c r="AU371" s="262" t="s">
        <v>82</v>
      </c>
      <c r="AV371" s="12" t="s">
        <v>82</v>
      </c>
      <c r="AW371" s="12" t="s">
        <v>35</v>
      </c>
      <c r="AX371" s="12" t="s">
        <v>80</v>
      </c>
      <c r="AY371" s="262" t="s">
        <v>215</v>
      </c>
    </row>
    <row r="372" s="1" customFormat="1" ht="16.5" customHeight="1">
      <c r="B372" s="47"/>
      <c r="C372" s="234" t="s">
        <v>687</v>
      </c>
      <c r="D372" s="234" t="s">
        <v>218</v>
      </c>
      <c r="E372" s="235" t="s">
        <v>2522</v>
      </c>
      <c r="F372" s="236" t="s">
        <v>2523</v>
      </c>
      <c r="G372" s="237" t="s">
        <v>381</v>
      </c>
      <c r="H372" s="238">
        <v>52.917999999999999</v>
      </c>
      <c r="I372" s="239"/>
      <c r="J372" s="240">
        <f>ROUND(I372*H372,2)</f>
        <v>0</v>
      </c>
      <c r="K372" s="236" t="s">
        <v>222</v>
      </c>
      <c r="L372" s="73"/>
      <c r="M372" s="241" t="s">
        <v>21</v>
      </c>
      <c r="N372" s="242" t="s">
        <v>43</v>
      </c>
      <c r="O372" s="48"/>
      <c r="P372" s="243">
        <f>O372*H372</f>
        <v>0</v>
      </c>
      <c r="Q372" s="243">
        <v>2.21</v>
      </c>
      <c r="R372" s="243">
        <f>Q372*H372</f>
        <v>116.94878</v>
      </c>
      <c r="S372" s="243">
        <v>0</v>
      </c>
      <c r="T372" s="244">
        <f>S372*H372</f>
        <v>0</v>
      </c>
      <c r="AR372" s="25" t="s">
        <v>232</v>
      </c>
      <c r="AT372" s="25" t="s">
        <v>218</v>
      </c>
      <c r="AU372" s="25" t="s">
        <v>82</v>
      </c>
      <c r="AY372" s="25" t="s">
        <v>215</v>
      </c>
      <c r="BE372" s="245">
        <f>IF(N372="základní",J372,0)</f>
        <v>0</v>
      </c>
      <c r="BF372" s="245">
        <f>IF(N372="snížená",J372,0)</f>
        <v>0</v>
      </c>
      <c r="BG372" s="245">
        <f>IF(N372="zákl. přenesená",J372,0)</f>
        <v>0</v>
      </c>
      <c r="BH372" s="245">
        <f>IF(N372="sníž. přenesená",J372,0)</f>
        <v>0</v>
      </c>
      <c r="BI372" s="245">
        <f>IF(N372="nulová",J372,0)</f>
        <v>0</v>
      </c>
      <c r="BJ372" s="25" t="s">
        <v>80</v>
      </c>
      <c r="BK372" s="245">
        <f>ROUND(I372*H372,2)</f>
        <v>0</v>
      </c>
      <c r="BL372" s="25" t="s">
        <v>232</v>
      </c>
      <c r="BM372" s="25" t="s">
        <v>2524</v>
      </c>
    </row>
    <row r="373" s="1" customFormat="1">
      <c r="B373" s="47"/>
      <c r="C373" s="75"/>
      <c r="D373" s="246" t="s">
        <v>383</v>
      </c>
      <c r="E373" s="75"/>
      <c r="F373" s="247" t="s">
        <v>2525</v>
      </c>
      <c r="G373" s="75"/>
      <c r="H373" s="75"/>
      <c r="I373" s="204"/>
      <c r="J373" s="75"/>
      <c r="K373" s="75"/>
      <c r="L373" s="73"/>
      <c r="M373" s="248"/>
      <c r="N373" s="48"/>
      <c r="O373" s="48"/>
      <c r="P373" s="48"/>
      <c r="Q373" s="48"/>
      <c r="R373" s="48"/>
      <c r="S373" s="48"/>
      <c r="T373" s="96"/>
      <c r="AT373" s="25" t="s">
        <v>383</v>
      </c>
      <c r="AU373" s="25" t="s">
        <v>82</v>
      </c>
    </row>
    <row r="374" s="14" customFormat="1">
      <c r="B374" s="288"/>
      <c r="C374" s="289"/>
      <c r="D374" s="246" t="s">
        <v>422</v>
      </c>
      <c r="E374" s="290" t="s">
        <v>21</v>
      </c>
      <c r="F374" s="291" t="s">
        <v>2526</v>
      </c>
      <c r="G374" s="289"/>
      <c r="H374" s="290" t="s">
        <v>21</v>
      </c>
      <c r="I374" s="292"/>
      <c r="J374" s="289"/>
      <c r="K374" s="289"/>
      <c r="L374" s="293"/>
      <c r="M374" s="294"/>
      <c r="N374" s="295"/>
      <c r="O374" s="295"/>
      <c r="P374" s="295"/>
      <c r="Q374" s="295"/>
      <c r="R374" s="295"/>
      <c r="S374" s="295"/>
      <c r="T374" s="296"/>
      <c r="AT374" s="297" t="s">
        <v>422</v>
      </c>
      <c r="AU374" s="297" t="s">
        <v>82</v>
      </c>
      <c r="AV374" s="14" t="s">
        <v>80</v>
      </c>
      <c r="AW374" s="14" t="s">
        <v>35</v>
      </c>
      <c r="AX374" s="14" t="s">
        <v>72</v>
      </c>
      <c r="AY374" s="297" t="s">
        <v>215</v>
      </c>
    </row>
    <row r="375" s="12" customFormat="1">
      <c r="B375" s="252"/>
      <c r="C375" s="253"/>
      <c r="D375" s="246" t="s">
        <v>422</v>
      </c>
      <c r="E375" s="254" t="s">
        <v>21</v>
      </c>
      <c r="F375" s="255" t="s">
        <v>2527</v>
      </c>
      <c r="G375" s="253"/>
      <c r="H375" s="256">
        <v>52.917999999999999</v>
      </c>
      <c r="I375" s="257"/>
      <c r="J375" s="253"/>
      <c r="K375" s="253"/>
      <c r="L375" s="258"/>
      <c r="M375" s="259"/>
      <c r="N375" s="260"/>
      <c r="O375" s="260"/>
      <c r="P375" s="260"/>
      <c r="Q375" s="260"/>
      <c r="R375" s="260"/>
      <c r="S375" s="260"/>
      <c r="T375" s="261"/>
      <c r="AT375" s="262" t="s">
        <v>422</v>
      </c>
      <c r="AU375" s="262" t="s">
        <v>82</v>
      </c>
      <c r="AV375" s="12" t="s">
        <v>82</v>
      </c>
      <c r="AW375" s="12" t="s">
        <v>35</v>
      </c>
      <c r="AX375" s="12" t="s">
        <v>80</v>
      </c>
      <c r="AY375" s="262" t="s">
        <v>215</v>
      </c>
    </row>
    <row r="376" s="1" customFormat="1" ht="16.5" customHeight="1">
      <c r="B376" s="47"/>
      <c r="C376" s="234" t="s">
        <v>569</v>
      </c>
      <c r="D376" s="234" t="s">
        <v>218</v>
      </c>
      <c r="E376" s="235" t="s">
        <v>2528</v>
      </c>
      <c r="F376" s="236" t="s">
        <v>2529</v>
      </c>
      <c r="G376" s="237" t="s">
        <v>376</v>
      </c>
      <c r="H376" s="238">
        <v>185.34700000000001</v>
      </c>
      <c r="I376" s="239"/>
      <c r="J376" s="240">
        <f>ROUND(I376*H376,2)</f>
        <v>0</v>
      </c>
      <c r="K376" s="236" t="s">
        <v>222</v>
      </c>
      <c r="L376" s="73"/>
      <c r="M376" s="241" t="s">
        <v>21</v>
      </c>
      <c r="N376" s="242" t="s">
        <v>43</v>
      </c>
      <c r="O376" s="48"/>
      <c r="P376" s="243">
        <f>O376*H376</f>
        <v>0</v>
      </c>
      <c r="Q376" s="243">
        <v>0.74326999999999999</v>
      </c>
      <c r="R376" s="243">
        <f>Q376*H376</f>
        <v>137.76286469000002</v>
      </c>
      <c r="S376" s="243">
        <v>0</v>
      </c>
      <c r="T376" s="244">
        <f>S376*H376</f>
        <v>0</v>
      </c>
      <c r="AR376" s="25" t="s">
        <v>232</v>
      </c>
      <c r="AT376" s="25" t="s">
        <v>218</v>
      </c>
      <c r="AU376" s="25" t="s">
        <v>82</v>
      </c>
      <c r="AY376" s="25" t="s">
        <v>215</v>
      </c>
      <c r="BE376" s="245">
        <f>IF(N376="základní",J376,0)</f>
        <v>0</v>
      </c>
      <c r="BF376" s="245">
        <f>IF(N376="snížená",J376,0)</f>
        <v>0</v>
      </c>
      <c r="BG376" s="245">
        <f>IF(N376="zákl. přenesená",J376,0)</f>
        <v>0</v>
      </c>
      <c r="BH376" s="245">
        <f>IF(N376="sníž. přenesená",J376,0)</f>
        <v>0</v>
      </c>
      <c r="BI376" s="245">
        <f>IF(N376="nulová",J376,0)</f>
        <v>0</v>
      </c>
      <c r="BJ376" s="25" t="s">
        <v>80</v>
      </c>
      <c r="BK376" s="245">
        <f>ROUND(I376*H376,2)</f>
        <v>0</v>
      </c>
      <c r="BL376" s="25" t="s">
        <v>232</v>
      </c>
      <c r="BM376" s="25" t="s">
        <v>2530</v>
      </c>
    </row>
    <row r="377" s="1" customFormat="1">
      <c r="B377" s="47"/>
      <c r="C377" s="75"/>
      <c r="D377" s="246" t="s">
        <v>383</v>
      </c>
      <c r="E377" s="75"/>
      <c r="F377" s="247" t="s">
        <v>2531</v>
      </c>
      <c r="G377" s="75"/>
      <c r="H377" s="75"/>
      <c r="I377" s="204"/>
      <c r="J377" s="75"/>
      <c r="K377" s="75"/>
      <c r="L377" s="73"/>
      <c r="M377" s="248"/>
      <c r="N377" s="48"/>
      <c r="O377" s="48"/>
      <c r="P377" s="48"/>
      <c r="Q377" s="48"/>
      <c r="R377" s="48"/>
      <c r="S377" s="48"/>
      <c r="T377" s="96"/>
      <c r="AT377" s="25" t="s">
        <v>383</v>
      </c>
      <c r="AU377" s="25" t="s">
        <v>82</v>
      </c>
    </row>
    <row r="378" s="1" customFormat="1">
      <c r="B378" s="47"/>
      <c r="C378" s="75"/>
      <c r="D378" s="246" t="s">
        <v>225</v>
      </c>
      <c r="E378" s="75"/>
      <c r="F378" s="247" t="s">
        <v>2532</v>
      </c>
      <c r="G378" s="75"/>
      <c r="H378" s="75"/>
      <c r="I378" s="204"/>
      <c r="J378" s="75"/>
      <c r="K378" s="75"/>
      <c r="L378" s="73"/>
      <c r="M378" s="248"/>
      <c r="N378" s="48"/>
      <c r="O378" s="48"/>
      <c r="P378" s="48"/>
      <c r="Q378" s="48"/>
      <c r="R378" s="48"/>
      <c r="S378" s="48"/>
      <c r="T378" s="96"/>
      <c r="AT378" s="25" t="s">
        <v>225</v>
      </c>
      <c r="AU378" s="25" t="s">
        <v>82</v>
      </c>
    </row>
    <row r="379" s="14" customFormat="1">
      <c r="B379" s="288"/>
      <c r="C379" s="289"/>
      <c r="D379" s="246" t="s">
        <v>422</v>
      </c>
      <c r="E379" s="290" t="s">
        <v>21</v>
      </c>
      <c r="F379" s="291" t="s">
        <v>2533</v>
      </c>
      <c r="G379" s="289"/>
      <c r="H379" s="290" t="s">
        <v>21</v>
      </c>
      <c r="I379" s="292"/>
      <c r="J379" s="289"/>
      <c r="K379" s="289"/>
      <c r="L379" s="293"/>
      <c r="M379" s="294"/>
      <c r="N379" s="295"/>
      <c r="O379" s="295"/>
      <c r="P379" s="295"/>
      <c r="Q379" s="295"/>
      <c r="R379" s="295"/>
      <c r="S379" s="295"/>
      <c r="T379" s="296"/>
      <c r="AT379" s="297" t="s">
        <v>422</v>
      </c>
      <c r="AU379" s="297" t="s">
        <v>82</v>
      </c>
      <c r="AV379" s="14" t="s">
        <v>80</v>
      </c>
      <c r="AW379" s="14" t="s">
        <v>35</v>
      </c>
      <c r="AX379" s="14" t="s">
        <v>72</v>
      </c>
      <c r="AY379" s="297" t="s">
        <v>215</v>
      </c>
    </row>
    <row r="380" s="14" customFormat="1">
      <c r="B380" s="288"/>
      <c r="C380" s="289"/>
      <c r="D380" s="246" t="s">
        <v>422</v>
      </c>
      <c r="E380" s="290" t="s">
        <v>21</v>
      </c>
      <c r="F380" s="291" t="s">
        <v>2534</v>
      </c>
      <c r="G380" s="289"/>
      <c r="H380" s="290" t="s">
        <v>21</v>
      </c>
      <c r="I380" s="292"/>
      <c r="J380" s="289"/>
      <c r="K380" s="289"/>
      <c r="L380" s="293"/>
      <c r="M380" s="294"/>
      <c r="N380" s="295"/>
      <c r="O380" s="295"/>
      <c r="P380" s="295"/>
      <c r="Q380" s="295"/>
      <c r="R380" s="295"/>
      <c r="S380" s="295"/>
      <c r="T380" s="296"/>
      <c r="AT380" s="297" t="s">
        <v>422</v>
      </c>
      <c r="AU380" s="297" t="s">
        <v>82</v>
      </c>
      <c r="AV380" s="14" t="s">
        <v>80</v>
      </c>
      <c r="AW380" s="14" t="s">
        <v>35</v>
      </c>
      <c r="AX380" s="14" t="s">
        <v>72</v>
      </c>
      <c r="AY380" s="297" t="s">
        <v>215</v>
      </c>
    </row>
    <row r="381" s="12" customFormat="1">
      <c r="B381" s="252"/>
      <c r="C381" s="253"/>
      <c r="D381" s="246" t="s">
        <v>422</v>
      </c>
      <c r="E381" s="254" t="s">
        <v>21</v>
      </c>
      <c r="F381" s="255" t="s">
        <v>2535</v>
      </c>
      <c r="G381" s="253"/>
      <c r="H381" s="256">
        <v>185.34700000000001</v>
      </c>
      <c r="I381" s="257"/>
      <c r="J381" s="253"/>
      <c r="K381" s="253"/>
      <c r="L381" s="258"/>
      <c r="M381" s="259"/>
      <c r="N381" s="260"/>
      <c r="O381" s="260"/>
      <c r="P381" s="260"/>
      <c r="Q381" s="260"/>
      <c r="R381" s="260"/>
      <c r="S381" s="260"/>
      <c r="T381" s="261"/>
      <c r="AT381" s="262" t="s">
        <v>422</v>
      </c>
      <c r="AU381" s="262" t="s">
        <v>82</v>
      </c>
      <c r="AV381" s="12" t="s">
        <v>82</v>
      </c>
      <c r="AW381" s="12" t="s">
        <v>35</v>
      </c>
      <c r="AX381" s="12" t="s">
        <v>72</v>
      </c>
      <c r="AY381" s="262" t="s">
        <v>215</v>
      </c>
    </row>
    <row r="382" s="13" customFormat="1">
      <c r="B382" s="263"/>
      <c r="C382" s="264"/>
      <c r="D382" s="246" t="s">
        <v>422</v>
      </c>
      <c r="E382" s="265" t="s">
        <v>21</v>
      </c>
      <c r="F382" s="266" t="s">
        <v>439</v>
      </c>
      <c r="G382" s="264"/>
      <c r="H382" s="267">
        <v>185.34700000000001</v>
      </c>
      <c r="I382" s="268"/>
      <c r="J382" s="264"/>
      <c r="K382" s="264"/>
      <c r="L382" s="269"/>
      <c r="M382" s="270"/>
      <c r="N382" s="271"/>
      <c r="O382" s="271"/>
      <c r="P382" s="271"/>
      <c r="Q382" s="271"/>
      <c r="R382" s="271"/>
      <c r="S382" s="271"/>
      <c r="T382" s="272"/>
      <c r="AT382" s="273" t="s">
        <v>422</v>
      </c>
      <c r="AU382" s="273" t="s">
        <v>82</v>
      </c>
      <c r="AV382" s="13" t="s">
        <v>232</v>
      </c>
      <c r="AW382" s="13" t="s">
        <v>35</v>
      </c>
      <c r="AX382" s="13" t="s">
        <v>80</v>
      </c>
      <c r="AY382" s="273" t="s">
        <v>215</v>
      </c>
    </row>
    <row r="383" s="11" customFormat="1" ht="29.88" customHeight="1">
      <c r="B383" s="218"/>
      <c r="C383" s="219"/>
      <c r="D383" s="220" t="s">
        <v>71</v>
      </c>
      <c r="E383" s="232" t="s">
        <v>214</v>
      </c>
      <c r="F383" s="232" t="s">
        <v>1026</v>
      </c>
      <c r="G383" s="219"/>
      <c r="H383" s="219"/>
      <c r="I383" s="222"/>
      <c r="J383" s="233">
        <f>BK383</f>
        <v>0</v>
      </c>
      <c r="K383" s="219"/>
      <c r="L383" s="224"/>
      <c r="M383" s="225"/>
      <c r="N383" s="226"/>
      <c r="O383" s="226"/>
      <c r="P383" s="227">
        <f>SUM(P384:P391)</f>
        <v>0</v>
      </c>
      <c r="Q383" s="226"/>
      <c r="R383" s="227">
        <f>SUM(R384:R391)</f>
        <v>0</v>
      </c>
      <c r="S383" s="226"/>
      <c r="T383" s="228">
        <f>SUM(T384:T391)</f>
        <v>0</v>
      </c>
      <c r="AR383" s="229" t="s">
        <v>80</v>
      </c>
      <c r="AT383" s="230" t="s">
        <v>71</v>
      </c>
      <c r="AU383" s="230" t="s">
        <v>80</v>
      </c>
      <c r="AY383" s="229" t="s">
        <v>215</v>
      </c>
      <c r="BK383" s="231">
        <f>SUM(BK384:BK391)</f>
        <v>0</v>
      </c>
    </row>
    <row r="384" s="1" customFormat="1" ht="16.5" customHeight="1">
      <c r="B384" s="47"/>
      <c r="C384" s="234" t="s">
        <v>1547</v>
      </c>
      <c r="D384" s="234" t="s">
        <v>218</v>
      </c>
      <c r="E384" s="235" t="s">
        <v>1656</v>
      </c>
      <c r="F384" s="236" t="s">
        <v>1657</v>
      </c>
      <c r="G384" s="237" t="s">
        <v>376</v>
      </c>
      <c r="H384" s="238">
        <v>474.60000000000002</v>
      </c>
      <c r="I384" s="239"/>
      <c r="J384" s="240">
        <f>ROUND(I384*H384,2)</f>
        <v>0</v>
      </c>
      <c r="K384" s="236" t="s">
        <v>222</v>
      </c>
      <c r="L384" s="73"/>
      <c r="M384" s="241" t="s">
        <v>21</v>
      </c>
      <c r="N384" s="242" t="s">
        <v>43</v>
      </c>
      <c r="O384" s="48"/>
      <c r="P384" s="243">
        <f>O384*H384</f>
        <v>0</v>
      </c>
      <c r="Q384" s="243">
        <v>0</v>
      </c>
      <c r="R384" s="243">
        <f>Q384*H384</f>
        <v>0</v>
      </c>
      <c r="S384" s="243">
        <v>0</v>
      </c>
      <c r="T384" s="244">
        <f>S384*H384</f>
        <v>0</v>
      </c>
      <c r="AR384" s="25" t="s">
        <v>232</v>
      </c>
      <c r="AT384" s="25" t="s">
        <v>218</v>
      </c>
      <c r="AU384" s="25" t="s">
        <v>82</v>
      </c>
      <c r="AY384" s="25" t="s">
        <v>215</v>
      </c>
      <c r="BE384" s="245">
        <f>IF(N384="základní",J384,0)</f>
        <v>0</v>
      </c>
      <c r="BF384" s="245">
        <f>IF(N384="snížená",J384,0)</f>
        <v>0</v>
      </c>
      <c r="BG384" s="245">
        <f>IF(N384="zákl. přenesená",J384,0)</f>
        <v>0</v>
      </c>
      <c r="BH384" s="245">
        <f>IF(N384="sníž. přenesená",J384,0)</f>
        <v>0</v>
      </c>
      <c r="BI384" s="245">
        <f>IF(N384="nulová",J384,0)</f>
        <v>0</v>
      </c>
      <c r="BJ384" s="25" t="s">
        <v>80</v>
      </c>
      <c r="BK384" s="245">
        <f>ROUND(I384*H384,2)</f>
        <v>0</v>
      </c>
      <c r="BL384" s="25" t="s">
        <v>232</v>
      </c>
      <c r="BM384" s="25" t="s">
        <v>2536</v>
      </c>
    </row>
    <row r="385" s="14" customFormat="1">
      <c r="B385" s="288"/>
      <c r="C385" s="289"/>
      <c r="D385" s="246" t="s">
        <v>422</v>
      </c>
      <c r="E385" s="290" t="s">
        <v>21</v>
      </c>
      <c r="F385" s="291" t="s">
        <v>2537</v>
      </c>
      <c r="G385" s="289"/>
      <c r="H385" s="290" t="s">
        <v>21</v>
      </c>
      <c r="I385" s="292"/>
      <c r="J385" s="289"/>
      <c r="K385" s="289"/>
      <c r="L385" s="293"/>
      <c r="M385" s="294"/>
      <c r="N385" s="295"/>
      <c r="O385" s="295"/>
      <c r="P385" s="295"/>
      <c r="Q385" s="295"/>
      <c r="R385" s="295"/>
      <c r="S385" s="295"/>
      <c r="T385" s="296"/>
      <c r="AT385" s="297" t="s">
        <v>422</v>
      </c>
      <c r="AU385" s="297" t="s">
        <v>82</v>
      </c>
      <c r="AV385" s="14" t="s">
        <v>80</v>
      </c>
      <c r="AW385" s="14" t="s">
        <v>35</v>
      </c>
      <c r="AX385" s="14" t="s">
        <v>72</v>
      </c>
      <c r="AY385" s="297" t="s">
        <v>215</v>
      </c>
    </row>
    <row r="386" s="12" customFormat="1">
      <c r="B386" s="252"/>
      <c r="C386" s="253"/>
      <c r="D386" s="246" t="s">
        <v>422</v>
      </c>
      <c r="E386" s="254" t="s">
        <v>21</v>
      </c>
      <c r="F386" s="255" t="s">
        <v>2538</v>
      </c>
      <c r="G386" s="253"/>
      <c r="H386" s="256">
        <v>474.60000000000002</v>
      </c>
      <c r="I386" s="257"/>
      <c r="J386" s="253"/>
      <c r="K386" s="253"/>
      <c r="L386" s="258"/>
      <c r="M386" s="259"/>
      <c r="N386" s="260"/>
      <c r="O386" s="260"/>
      <c r="P386" s="260"/>
      <c r="Q386" s="260"/>
      <c r="R386" s="260"/>
      <c r="S386" s="260"/>
      <c r="T386" s="261"/>
      <c r="AT386" s="262" t="s">
        <v>422</v>
      </c>
      <c r="AU386" s="262" t="s">
        <v>82</v>
      </c>
      <c r="AV386" s="12" t="s">
        <v>82</v>
      </c>
      <c r="AW386" s="12" t="s">
        <v>35</v>
      </c>
      <c r="AX386" s="12" t="s">
        <v>72</v>
      </c>
      <c r="AY386" s="262" t="s">
        <v>215</v>
      </c>
    </row>
    <row r="387" s="13" customFormat="1">
      <c r="B387" s="263"/>
      <c r="C387" s="264"/>
      <c r="D387" s="246" t="s">
        <v>422</v>
      </c>
      <c r="E387" s="265" t="s">
        <v>21</v>
      </c>
      <c r="F387" s="266" t="s">
        <v>439</v>
      </c>
      <c r="G387" s="264"/>
      <c r="H387" s="267">
        <v>474.60000000000002</v>
      </c>
      <c r="I387" s="268"/>
      <c r="J387" s="264"/>
      <c r="K387" s="264"/>
      <c r="L387" s="269"/>
      <c r="M387" s="270"/>
      <c r="N387" s="271"/>
      <c r="O387" s="271"/>
      <c r="P387" s="271"/>
      <c r="Q387" s="271"/>
      <c r="R387" s="271"/>
      <c r="S387" s="271"/>
      <c r="T387" s="272"/>
      <c r="AT387" s="273" t="s">
        <v>422</v>
      </c>
      <c r="AU387" s="273" t="s">
        <v>82</v>
      </c>
      <c r="AV387" s="13" t="s">
        <v>232</v>
      </c>
      <c r="AW387" s="13" t="s">
        <v>35</v>
      </c>
      <c r="AX387" s="13" t="s">
        <v>80</v>
      </c>
      <c r="AY387" s="273" t="s">
        <v>215</v>
      </c>
    </row>
    <row r="388" s="1" customFormat="1" ht="16.5" customHeight="1">
      <c r="B388" s="47"/>
      <c r="C388" s="234" t="s">
        <v>478</v>
      </c>
      <c r="D388" s="234" t="s">
        <v>218</v>
      </c>
      <c r="E388" s="235" t="s">
        <v>2539</v>
      </c>
      <c r="F388" s="236" t="s">
        <v>2540</v>
      </c>
      <c r="G388" s="237" t="s">
        <v>376</v>
      </c>
      <c r="H388" s="238">
        <v>237.30000000000001</v>
      </c>
      <c r="I388" s="239"/>
      <c r="J388" s="240">
        <f>ROUND(I388*H388,2)</f>
        <v>0</v>
      </c>
      <c r="K388" s="236" t="s">
        <v>222</v>
      </c>
      <c r="L388" s="73"/>
      <c r="M388" s="241" t="s">
        <v>21</v>
      </c>
      <c r="N388" s="242" t="s">
        <v>43</v>
      </c>
      <c r="O388" s="48"/>
      <c r="P388" s="243">
        <f>O388*H388</f>
        <v>0</v>
      </c>
      <c r="Q388" s="243">
        <v>0</v>
      </c>
      <c r="R388" s="243">
        <f>Q388*H388</f>
        <v>0</v>
      </c>
      <c r="S388" s="243">
        <v>0</v>
      </c>
      <c r="T388" s="244">
        <f>S388*H388</f>
        <v>0</v>
      </c>
      <c r="AR388" s="25" t="s">
        <v>232</v>
      </c>
      <c r="AT388" s="25" t="s">
        <v>218</v>
      </c>
      <c r="AU388" s="25" t="s">
        <v>82</v>
      </c>
      <c r="AY388" s="25" t="s">
        <v>215</v>
      </c>
      <c r="BE388" s="245">
        <f>IF(N388="základní",J388,0)</f>
        <v>0</v>
      </c>
      <c r="BF388" s="245">
        <f>IF(N388="snížená",J388,0)</f>
        <v>0</v>
      </c>
      <c r="BG388" s="245">
        <f>IF(N388="zákl. přenesená",J388,0)</f>
        <v>0</v>
      </c>
      <c r="BH388" s="245">
        <f>IF(N388="sníž. přenesená",J388,0)</f>
        <v>0</v>
      </c>
      <c r="BI388" s="245">
        <f>IF(N388="nulová",J388,0)</f>
        <v>0</v>
      </c>
      <c r="BJ388" s="25" t="s">
        <v>80</v>
      </c>
      <c r="BK388" s="245">
        <f>ROUND(I388*H388,2)</f>
        <v>0</v>
      </c>
      <c r="BL388" s="25" t="s">
        <v>232</v>
      </c>
      <c r="BM388" s="25" t="s">
        <v>2541</v>
      </c>
    </row>
    <row r="389" s="14" customFormat="1">
      <c r="B389" s="288"/>
      <c r="C389" s="289"/>
      <c r="D389" s="246" t="s">
        <v>422</v>
      </c>
      <c r="E389" s="290" t="s">
        <v>21</v>
      </c>
      <c r="F389" s="291" t="s">
        <v>2542</v>
      </c>
      <c r="G389" s="289"/>
      <c r="H389" s="290" t="s">
        <v>21</v>
      </c>
      <c r="I389" s="292"/>
      <c r="J389" s="289"/>
      <c r="K389" s="289"/>
      <c r="L389" s="293"/>
      <c r="M389" s="294"/>
      <c r="N389" s="295"/>
      <c r="O389" s="295"/>
      <c r="P389" s="295"/>
      <c r="Q389" s="295"/>
      <c r="R389" s="295"/>
      <c r="S389" s="295"/>
      <c r="T389" s="296"/>
      <c r="AT389" s="297" t="s">
        <v>422</v>
      </c>
      <c r="AU389" s="297" t="s">
        <v>82</v>
      </c>
      <c r="AV389" s="14" t="s">
        <v>80</v>
      </c>
      <c r="AW389" s="14" t="s">
        <v>35</v>
      </c>
      <c r="AX389" s="14" t="s">
        <v>72</v>
      </c>
      <c r="AY389" s="297" t="s">
        <v>215</v>
      </c>
    </row>
    <row r="390" s="12" customFormat="1">
      <c r="B390" s="252"/>
      <c r="C390" s="253"/>
      <c r="D390" s="246" t="s">
        <v>422</v>
      </c>
      <c r="E390" s="254" t="s">
        <v>21</v>
      </c>
      <c r="F390" s="255" t="s">
        <v>2543</v>
      </c>
      <c r="G390" s="253"/>
      <c r="H390" s="256">
        <v>237.30000000000001</v>
      </c>
      <c r="I390" s="257"/>
      <c r="J390" s="253"/>
      <c r="K390" s="253"/>
      <c r="L390" s="258"/>
      <c r="M390" s="259"/>
      <c r="N390" s="260"/>
      <c r="O390" s="260"/>
      <c r="P390" s="260"/>
      <c r="Q390" s="260"/>
      <c r="R390" s="260"/>
      <c r="S390" s="260"/>
      <c r="T390" s="261"/>
      <c r="AT390" s="262" t="s">
        <v>422</v>
      </c>
      <c r="AU390" s="262" t="s">
        <v>82</v>
      </c>
      <c r="AV390" s="12" t="s">
        <v>82</v>
      </c>
      <c r="AW390" s="12" t="s">
        <v>35</v>
      </c>
      <c r="AX390" s="12" t="s">
        <v>72</v>
      </c>
      <c r="AY390" s="262" t="s">
        <v>215</v>
      </c>
    </row>
    <row r="391" s="13" customFormat="1">
      <c r="B391" s="263"/>
      <c r="C391" s="264"/>
      <c r="D391" s="246" t="s">
        <v>422</v>
      </c>
      <c r="E391" s="265" t="s">
        <v>21</v>
      </c>
      <c r="F391" s="266" t="s">
        <v>439</v>
      </c>
      <c r="G391" s="264"/>
      <c r="H391" s="267">
        <v>237.30000000000001</v>
      </c>
      <c r="I391" s="268"/>
      <c r="J391" s="264"/>
      <c r="K391" s="264"/>
      <c r="L391" s="269"/>
      <c r="M391" s="270"/>
      <c r="N391" s="271"/>
      <c r="O391" s="271"/>
      <c r="P391" s="271"/>
      <c r="Q391" s="271"/>
      <c r="R391" s="271"/>
      <c r="S391" s="271"/>
      <c r="T391" s="272"/>
      <c r="AT391" s="273" t="s">
        <v>422</v>
      </c>
      <c r="AU391" s="273" t="s">
        <v>82</v>
      </c>
      <c r="AV391" s="13" t="s">
        <v>232</v>
      </c>
      <c r="AW391" s="13" t="s">
        <v>35</v>
      </c>
      <c r="AX391" s="13" t="s">
        <v>80</v>
      </c>
      <c r="AY391" s="273" t="s">
        <v>215</v>
      </c>
    </row>
    <row r="392" s="11" customFormat="1" ht="29.88" customHeight="1">
      <c r="B392" s="218"/>
      <c r="C392" s="219"/>
      <c r="D392" s="220" t="s">
        <v>71</v>
      </c>
      <c r="E392" s="232" t="s">
        <v>251</v>
      </c>
      <c r="F392" s="232" t="s">
        <v>568</v>
      </c>
      <c r="G392" s="219"/>
      <c r="H392" s="219"/>
      <c r="I392" s="222"/>
      <c r="J392" s="233">
        <f>BK392</f>
        <v>0</v>
      </c>
      <c r="K392" s="219"/>
      <c r="L392" s="224"/>
      <c r="M392" s="225"/>
      <c r="N392" s="226"/>
      <c r="O392" s="226"/>
      <c r="P392" s="227">
        <f>SUM(P393:P422)</f>
        <v>0</v>
      </c>
      <c r="Q392" s="226"/>
      <c r="R392" s="227">
        <f>SUM(R393:R422)</f>
        <v>59.203639899999992</v>
      </c>
      <c r="S392" s="226"/>
      <c r="T392" s="228">
        <f>SUM(T393:T422)</f>
        <v>0</v>
      </c>
      <c r="AR392" s="229" t="s">
        <v>80</v>
      </c>
      <c r="AT392" s="230" t="s">
        <v>71</v>
      </c>
      <c r="AU392" s="230" t="s">
        <v>80</v>
      </c>
      <c r="AY392" s="229" t="s">
        <v>215</v>
      </c>
      <c r="BK392" s="231">
        <f>SUM(BK393:BK422)</f>
        <v>0</v>
      </c>
    </row>
    <row r="393" s="1" customFormat="1" ht="16.5" customHeight="1">
      <c r="B393" s="47"/>
      <c r="C393" s="234" t="s">
        <v>455</v>
      </c>
      <c r="D393" s="234" t="s">
        <v>218</v>
      </c>
      <c r="E393" s="235" t="s">
        <v>2544</v>
      </c>
      <c r="F393" s="236" t="s">
        <v>2545</v>
      </c>
      <c r="G393" s="237" t="s">
        <v>452</v>
      </c>
      <c r="H393" s="238">
        <v>95.099999999999994</v>
      </c>
      <c r="I393" s="239"/>
      <c r="J393" s="240">
        <f>ROUND(I393*H393,2)</f>
        <v>0</v>
      </c>
      <c r="K393" s="236" t="s">
        <v>21</v>
      </c>
      <c r="L393" s="73"/>
      <c r="M393" s="241" t="s">
        <v>21</v>
      </c>
      <c r="N393" s="242" t="s">
        <v>43</v>
      </c>
      <c r="O393" s="48"/>
      <c r="P393" s="243">
        <f>O393*H393</f>
        <v>0</v>
      </c>
      <c r="Q393" s="243">
        <v>0.61346999999999996</v>
      </c>
      <c r="R393" s="243">
        <f>Q393*H393</f>
        <v>58.340996999999994</v>
      </c>
      <c r="S393" s="243">
        <v>0</v>
      </c>
      <c r="T393" s="244">
        <f>S393*H393</f>
        <v>0</v>
      </c>
      <c r="AR393" s="25" t="s">
        <v>232</v>
      </c>
      <c r="AT393" s="25" t="s">
        <v>218</v>
      </c>
      <c r="AU393" s="25" t="s">
        <v>82</v>
      </c>
      <c r="AY393" s="25" t="s">
        <v>215</v>
      </c>
      <c r="BE393" s="245">
        <f>IF(N393="základní",J393,0)</f>
        <v>0</v>
      </c>
      <c r="BF393" s="245">
        <f>IF(N393="snížená",J393,0)</f>
        <v>0</v>
      </c>
      <c r="BG393" s="245">
        <f>IF(N393="zákl. přenesená",J393,0)</f>
        <v>0</v>
      </c>
      <c r="BH393" s="245">
        <f>IF(N393="sníž. přenesená",J393,0)</f>
        <v>0</v>
      </c>
      <c r="BI393" s="245">
        <f>IF(N393="nulová",J393,0)</f>
        <v>0</v>
      </c>
      <c r="BJ393" s="25" t="s">
        <v>80</v>
      </c>
      <c r="BK393" s="245">
        <f>ROUND(I393*H393,2)</f>
        <v>0</v>
      </c>
      <c r="BL393" s="25" t="s">
        <v>232</v>
      </c>
      <c r="BM393" s="25" t="s">
        <v>2546</v>
      </c>
    </row>
    <row r="394" s="1" customFormat="1">
      <c r="B394" s="47"/>
      <c r="C394" s="75"/>
      <c r="D394" s="246" t="s">
        <v>383</v>
      </c>
      <c r="E394" s="75"/>
      <c r="F394" s="247" t="s">
        <v>2547</v>
      </c>
      <c r="G394" s="75"/>
      <c r="H394" s="75"/>
      <c r="I394" s="204"/>
      <c r="J394" s="75"/>
      <c r="K394" s="75"/>
      <c r="L394" s="73"/>
      <c r="M394" s="248"/>
      <c r="N394" s="48"/>
      <c r="O394" s="48"/>
      <c r="P394" s="48"/>
      <c r="Q394" s="48"/>
      <c r="R394" s="48"/>
      <c r="S394" s="48"/>
      <c r="T394" s="96"/>
      <c r="AT394" s="25" t="s">
        <v>383</v>
      </c>
      <c r="AU394" s="25" t="s">
        <v>82</v>
      </c>
    </row>
    <row r="395" s="14" customFormat="1">
      <c r="B395" s="288"/>
      <c r="C395" s="289"/>
      <c r="D395" s="246" t="s">
        <v>422</v>
      </c>
      <c r="E395" s="290" t="s">
        <v>21</v>
      </c>
      <c r="F395" s="291" t="s">
        <v>2548</v>
      </c>
      <c r="G395" s="289"/>
      <c r="H395" s="290" t="s">
        <v>21</v>
      </c>
      <c r="I395" s="292"/>
      <c r="J395" s="289"/>
      <c r="K395" s="289"/>
      <c r="L395" s="293"/>
      <c r="M395" s="294"/>
      <c r="N395" s="295"/>
      <c r="O395" s="295"/>
      <c r="P395" s="295"/>
      <c r="Q395" s="295"/>
      <c r="R395" s="295"/>
      <c r="S395" s="295"/>
      <c r="T395" s="296"/>
      <c r="AT395" s="297" t="s">
        <v>422</v>
      </c>
      <c r="AU395" s="297" t="s">
        <v>82</v>
      </c>
      <c r="AV395" s="14" t="s">
        <v>80</v>
      </c>
      <c r="AW395" s="14" t="s">
        <v>35</v>
      </c>
      <c r="AX395" s="14" t="s">
        <v>72</v>
      </c>
      <c r="AY395" s="297" t="s">
        <v>215</v>
      </c>
    </row>
    <row r="396" s="12" customFormat="1">
      <c r="B396" s="252"/>
      <c r="C396" s="253"/>
      <c r="D396" s="246" t="s">
        <v>422</v>
      </c>
      <c r="E396" s="254" t="s">
        <v>21</v>
      </c>
      <c r="F396" s="255" t="s">
        <v>2549</v>
      </c>
      <c r="G396" s="253"/>
      <c r="H396" s="256">
        <v>95.099999999999994</v>
      </c>
      <c r="I396" s="257"/>
      <c r="J396" s="253"/>
      <c r="K396" s="253"/>
      <c r="L396" s="258"/>
      <c r="M396" s="259"/>
      <c r="N396" s="260"/>
      <c r="O396" s="260"/>
      <c r="P396" s="260"/>
      <c r="Q396" s="260"/>
      <c r="R396" s="260"/>
      <c r="S396" s="260"/>
      <c r="T396" s="261"/>
      <c r="AT396" s="262" t="s">
        <v>422</v>
      </c>
      <c r="AU396" s="262" t="s">
        <v>82</v>
      </c>
      <c r="AV396" s="12" t="s">
        <v>82</v>
      </c>
      <c r="AW396" s="12" t="s">
        <v>35</v>
      </c>
      <c r="AX396" s="12" t="s">
        <v>72</v>
      </c>
      <c r="AY396" s="262" t="s">
        <v>215</v>
      </c>
    </row>
    <row r="397" s="13" customFormat="1">
      <c r="B397" s="263"/>
      <c r="C397" s="264"/>
      <c r="D397" s="246" t="s">
        <v>422</v>
      </c>
      <c r="E397" s="265" t="s">
        <v>21</v>
      </c>
      <c r="F397" s="266" t="s">
        <v>439</v>
      </c>
      <c r="G397" s="264"/>
      <c r="H397" s="267">
        <v>95.099999999999994</v>
      </c>
      <c r="I397" s="268"/>
      <c r="J397" s="264"/>
      <c r="K397" s="264"/>
      <c r="L397" s="269"/>
      <c r="M397" s="270"/>
      <c r="N397" s="271"/>
      <c r="O397" s="271"/>
      <c r="P397" s="271"/>
      <c r="Q397" s="271"/>
      <c r="R397" s="271"/>
      <c r="S397" s="271"/>
      <c r="T397" s="272"/>
      <c r="AT397" s="273" t="s">
        <v>422</v>
      </c>
      <c r="AU397" s="273" t="s">
        <v>82</v>
      </c>
      <c r="AV397" s="13" t="s">
        <v>232</v>
      </c>
      <c r="AW397" s="13" t="s">
        <v>35</v>
      </c>
      <c r="AX397" s="13" t="s">
        <v>80</v>
      </c>
      <c r="AY397" s="273" t="s">
        <v>215</v>
      </c>
    </row>
    <row r="398" s="1" customFormat="1" ht="16.5" customHeight="1">
      <c r="B398" s="47"/>
      <c r="C398" s="234" t="s">
        <v>692</v>
      </c>
      <c r="D398" s="234" t="s">
        <v>218</v>
      </c>
      <c r="E398" s="235" t="s">
        <v>2550</v>
      </c>
      <c r="F398" s="236" t="s">
        <v>2551</v>
      </c>
      <c r="G398" s="237" t="s">
        <v>298</v>
      </c>
      <c r="H398" s="238">
        <v>4</v>
      </c>
      <c r="I398" s="239"/>
      <c r="J398" s="240">
        <f>ROUND(I398*H398,2)</f>
        <v>0</v>
      </c>
      <c r="K398" s="236" t="s">
        <v>21</v>
      </c>
      <c r="L398" s="73"/>
      <c r="M398" s="241" t="s">
        <v>21</v>
      </c>
      <c r="N398" s="242" t="s">
        <v>43</v>
      </c>
      <c r="O398" s="48"/>
      <c r="P398" s="243">
        <f>O398*H398</f>
        <v>0</v>
      </c>
      <c r="Q398" s="243">
        <v>0</v>
      </c>
      <c r="R398" s="243">
        <f>Q398*H398</f>
        <v>0</v>
      </c>
      <c r="S398" s="243">
        <v>0</v>
      </c>
      <c r="T398" s="244">
        <f>S398*H398</f>
        <v>0</v>
      </c>
      <c r="AR398" s="25" t="s">
        <v>232</v>
      </c>
      <c r="AT398" s="25" t="s">
        <v>218</v>
      </c>
      <c r="AU398" s="25" t="s">
        <v>82</v>
      </c>
      <c r="AY398" s="25" t="s">
        <v>215</v>
      </c>
      <c r="BE398" s="245">
        <f>IF(N398="základní",J398,0)</f>
        <v>0</v>
      </c>
      <c r="BF398" s="245">
        <f>IF(N398="snížená",J398,0)</f>
        <v>0</v>
      </c>
      <c r="BG398" s="245">
        <f>IF(N398="zákl. přenesená",J398,0)</f>
        <v>0</v>
      </c>
      <c r="BH398" s="245">
        <f>IF(N398="sníž. přenesená",J398,0)</f>
        <v>0</v>
      </c>
      <c r="BI398" s="245">
        <f>IF(N398="nulová",J398,0)</f>
        <v>0</v>
      </c>
      <c r="BJ398" s="25" t="s">
        <v>80</v>
      </c>
      <c r="BK398" s="245">
        <f>ROUND(I398*H398,2)</f>
        <v>0</v>
      </c>
      <c r="BL398" s="25" t="s">
        <v>232</v>
      </c>
      <c r="BM398" s="25" t="s">
        <v>2552</v>
      </c>
    </row>
    <row r="399" s="14" customFormat="1">
      <c r="B399" s="288"/>
      <c r="C399" s="289"/>
      <c r="D399" s="246" t="s">
        <v>422</v>
      </c>
      <c r="E399" s="290" t="s">
        <v>21</v>
      </c>
      <c r="F399" s="291" t="s">
        <v>2553</v>
      </c>
      <c r="G399" s="289"/>
      <c r="H399" s="290" t="s">
        <v>21</v>
      </c>
      <c r="I399" s="292"/>
      <c r="J399" s="289"/>
      <c r="K399" s="289"/>
      <c r="L399" s="293"/>
      <c r="M399" s="294"/>
      <c r="N399" s="295"/>
      <c r="O399" s="295"/>
      <c r="P399" s="295"/>
      <c r="Q399" s="295"/>
      <c r="R399" s="295"/>
      <c r="S399" s="295"/>
      <c r="T399" s="296"/>
      <c r="AT399" s="297" t="s">
        <v>422</v>
      </c>
      <c r="AU399" s="297" t="s">
        <v>82</v>
      </c>
      <c r="AV399" s="14" t="s">
        <v>80</v>
      </c>
      <c r="AW399" s="14" t="s">
        <v>35</v>
      </c>
      <c r="AX399" s="14" t="s">
        <v>72</v>
      </c>
      <c r="AY399" s="297" t="s">
        <v>215</v>
      </c>
    </row>
    <row r="400" s="12" customFormat="1">
      <c r="B400" s="252"/>
      <c r="C400" s="253"/>
      <c r="D400" s="246" t="s">
        <v>422</v>
      </c>
      <c r="E400" s="254" t="s">
        <v>21</v>
      </c>
      <c r="F400" s="255" t="s">
        <v>2554</v>
      </c>
      <c r="G400" s="253"/>
      <c r="H400" s="256">
        <v>4</v>
      </c>
      <c r="I400" s="257"/>
      <c r="J400" s="253"/>
      <c r="K400" s="253"/>
      <c r="L400" s="258"/>
      <c r="M400" s="259"/>
      <c r="N400" s="260"/>
      <c r="O400" s="260"/>
      <c r="P400" s="260"/>
      <c r="Q400" s="260"/>
      <c r="R400" s="260"/>
      <c r="S400" s="260"/>
      <c r="T400" s="261"/>
      <c r="AT400" s="262" t="s">
        <v>422</v>
      </c>
      <c r="AU400" s="262" t="s">
        <v>82</v>
      </c>
      <c r="AV400" s="12" t="s">
        <v>82</v>
      </c>
      <c r="AW400" s="12" t="s">
        <v>35</v>
      </c>
      <c r="AX400" s="12" t="s">
        <v>72</v>
      </c>
      <c r="AY400" s="262" t="s">
        <v>215</v>
      </c>
    </row>
    <row r="401" s="13" customFormat="1">
      <c r="B401" s="263"/>
      <c r="C401" s="264"/>
      <c r="D401" s="246" t="s">
        <v>422</v>
      </c>
      <c r="E401" s="265" t="s">
        <v>21</v>
      </c>
      <c r="F401" s="266" t="s">
        <v>439</v>
      </c>
      <c r="G401" s="264"/>
      <c r="H401" s="267">
        <v>4</v>
      </c>
      <c r="I401" s="268"/>
      <c r="J401" s="264"/>
      <c r="K401" s="264"/>
      <c r="L401" s="269"/>
      <c r="M401" s="270"/>
      <c r="N401" s="271"/>
      <c r="O401" s="271"/>
      <c r="P401" s="271"/>
      <c r="Q401" s="271"/>
      <c r="R401" s="271"/>
      <c r="S401" s="271"/>
      <c r="T401" s="272"/>
      <c r="AT401" s="273" t="s">
        <v>422</v>
      </c>
      <c r="AU401" s="273" t="s">
        <v>82</v>
      </c>
      <c r="AV401" s="13" t="s">
        <v>232</v>
      </c>
      <c r="AW401" s="13" t="s">
        <v>35</v>
      </c>
      <c r="AX401" s="13" t="s">
        <v>80</v>
      </c>
      <c r="AY401" s="273" t="s">
        <v>215</v>
      </c>
    </row>
    <row r="402" s="1" customFormat="1" ht="16.5" customHeight="1">
      <c r="B402" s="47"/>
      <c r="C402" s="234" t="s">
        <v>515</v>
      </c>
      <c r="D402" s="234" t="s">
        <v>218</v>
      </c>
      <c r="E402" s="235" t="s">
        <v>806</v>
      </c>
      <c r="F402" s="236" t="s">
        <v>807</v>
      </c>
      <c r="G402" s="237" t="s">
        <v>298</v>
      </c>
      <c r="H402" s="238">
        <v>4</v>
      </c>
      <c r="I402" s="239"/>
      <c r="J402" s="240">
        <f>ROUND(I402*H402,2)</f>
        <v>0</v>
      </c>
      <c r="K402" s="236" t="s">
        <v>21</v>
      </c>
      <c r="L402" s="73"/>
      <c r="M402" s="241" t="s">
        <v>21</v>
      </c>
      <c r="N402" s="242" t="s">
        <v>43</v>
      </c>
      <c r="O402" s="48"/>
      <c r="P402" s="243">
        <f>O402*H402</f>
        <v>0</v>
      </c>
      <c r="Q402" s="243">
        <v>0</v>
      </c>
      <c r="R402" s="243">
        <f>Q402*H402</f>
        <v>0</v>
      </c>
      <c r="S402" s="243">
        <v>0</v>
      </c>
      <c r="T402" s="244">
        <f>S402*H402</f>
        <v>0</v>
      </c>
      <c r="AR402" s="25" t="s">
        <v>232</v>
      </c>
      <c r="AT402" s="25" t="s">
        <v>218</v>
      </c>
      <c r="AU402" s="25" t="s">
        <v>82</v>
      </c>
      <c r="AY402" s="25" t="s">
        <v>215</v>
      </c>
      <c r="BE402" s="245">
        <f>IF(N402="základní",J402,0)</f>
        <v>0</v>
      </c>
      <c r="BF402" s="245">
        <f>IF(N402="snížená",J402,0)</f>
        <v>0</v>
      </c>
      <c r="BG402" s="245">
        <f>IF(N402="zákl. přenesená",J402,0)</f>
        <v>0</v>
      </c>
      <c r="BH402" s="245">
        <f>IF(N402="sníž. přenesená",J402,0)</f>
        <v>0</v>
      </c>
      <c r="BI402" s="245">
        <f>IF(N402="nulová",J402,0)</f>
        <v>0</v>
      </c>
      <c r="BJ402" s="25" t="s">
        <v>80</v>
      </c>
      <c r="BK402" s="245">
        <f>ROUND(I402*H402,2)</f>
        <v>0</v>
      </c>
      <c r="BL402" s="25" t="s">
        <v>232</v>
      </c>
      <c r="BM402" s="25" t="s">
        <v>808</v>
      </c>
    </row>
    <row r="403" s="14" customFormat="1">
      <c r="B403" s="288"/>
      <c r="C403" s="289"/>
      <c r="D403" s="246" t="s">
        <v>422</v>
      </c>
      <c r="E403" s="290" t="s">
        <v>21</v>
      </c>
      <c r="F403" s="291" t="s">
        <v>2555</v>
      </c>
      <c r="G403" s="289"/>
      <c r="H403" s="290" t="s">
        <v>21</v>
      </c>
      <c r="I403" s="292"/>
      <c r="J403" s="289"/>
      <c r="K403" s="289"/>
      <c r="L403" s="293"/>
      <c r="M403" s="294"/>
      <c r="N403" s="295"/>
      <c r="O403" s="295"/>
      <c r="P403" s="295"/>
      <c r="Q403" s="295"/>
      <c r="R403" s="295"/>
      <c r="S403" s="295"/>
      <c r="T403" s="296"/>
      <c r="AT403" s="297" t="s">
        <v>422</v>
      </c>
      <c r="AU403" s="297" t="s">
        <v>82</v>
      </c>
      <c r="AV403" s="14" t="s">
        <v>80</v>
      </c>
      <c r="AW403" s="14" t="s">
        <v>35</v>
      </c>
      <c r="AX403" s="14" t="s">
        <v>72</v>
      </c>
      <c r="AY403" s="297" t="s">
        <v>215</v>
      </c>
    </row>
    <row r="404" s="14" customFormat="1">
      <c r="B404" s="288"/>
      <c r="C404" s="289"/>
      <c r="D404" s="246" t="s">
        <v>422</v>
      </c>
      <c r="E404" s="290" t="s">
        <v>21</v>
      </c>
      <c r="F404" s="291" t="s">
        <v>810</v>
      </c>
      <c r="G404" s="289"/>
      <c r="H404" s="290" t="s">
        <v>21</v>
      </c>
      <c r="I404" s="292"/>
      <c r="J404" s="289"/>
      <c r="K404" s="289"/>
      <c r="L404" s="293"/>
      <c r="M404" s="294"/>
      <c r="N404" s="295"/>
      <c r="O404" s="295"/>
      <c r="P404" s="295"/>
      <c r="Q404" s="295"/>
      <c r="R404" s="295"/>
      <c r="S404" s="295"/>
      <c r="T404" s="296"/>
      <c r="AT404" s="297" t="s">
        <v>422</v>
      </c>
      <c r="AU404" s="297" t="s">
        <v>82</v>
      </c>
      <c r="AV404" s="14" t="s">
        <v>80</v>
      </c>
      <c r="AW404" s="14" t="s">
        <v>35</v>
      </c>
      <c r="AX404" s="14" t="s">
        <v>72</v>
      </c>
      <c r="AY404" s="297" t="s">
        <v>215</v>
      </c>
    </row>
    <row r="405" s="12" customFormat="1">
      <c r="B405" s="252"/>
      <c r="C405" s="253"/>
      <c r="D405" s="246" t="s">
        <v>422</v>
      </c>
      <c r="E405" s="254" t="s">
        <v>21</v>
      </c>
      <c r="F405" s="255" t="s">
        <v>232</v>
      </c>
      <c r="G405" s="253"/>
      <c r="H405" s="256">
        <v>4</v>
      </c>
      <c r="I405" s="257"/>
      <c r="J405" s="253"/>
      <c r="K405" s="253"/>
      <c r="L405" s="258"/>
      <c r="M405" s="259"/>
      <c r="N405" s="260"/>
      <c r="O405" s="260"/>
      <c r="P405" s="260"/>
      <c r="Q405" s="260"/>
      <c r="R405" s="260"/>
      <c r="S405" s="260"/>
      <c r="T405" s="261"/>
      <c r="AT405" s="262" t="s">
        <v>422</v>
      </c>
      <c r="AU405" s="262" t="s">
        <v>82</v>
      </c>
      <c r="AV405" s="12" t="s">
        <v>82</v>
      </c>
      <c r="AW405" s="12" t="s">
        <v>35</v>
      </c>
      <c r="AX405" s="12" t="s">
        <v>80</v>
      </c>
      <c r="AY405" s="262" t="s">
        <v>215</v>
      </c>
    </row>
    <row r="406" s="1" customFormat="1" ht="25.5" customHeight="1">
      <c r="B406" s="47"/>
      <c r="C406" s="234" t="s">
        <v>1571</v>
      </c>
      <c r="D406" s="234" t="s">
        <v>218</v>
      </c>
      <c r="E406" s="235" t="s">
        <v>811</v>
      </c>
      <c r="F406" s="236" t="s">
        <v>812</v>
      </c>
      <c r="G406" s="237" t="s">
        <v>376</v>
      </c>
      <c r="H406" s="238">
        <v>768.89499999999998</v>
      </c>
      <c r="I406" s="239"/>
      <c r="J406" s="240">
        <f>ROUND(I406*H406,2)</f>
        <v>0</v>
      </c>
      <c r="K406" s="236" t="s">
        <v>222</v>
      </c>
      <c r="L406" s="73"/>
      <c r="M406" s="241" t="s">
        <v>21</v>
      </c>
      <c r="N406" s="242" t="s">
        <v>43</v>
      </c>
      <c r="O406" s="48"/>
      <c r="P406" s="243">
        <f>O406*H406</f>
        <v>0</v>
      </c>
      <c r="Q406" s="243">
        <v>0.0010200000000000001</v>
      </c>
      <c r="R406" s="243">
        <f>Q406*H406</f>
        <v>0.78427290000000005</v>
      </c>
      <c r="S406" s="243">
        <v>0</v>
      </c>
      <c r="T406" s="244">
        <f>S406*H406</f>
        <v>0</v>
      </c>
      <c r="AR406" s="25" t="s">
        <v>232</v>
      </c>
      <c r="AT406" s="25" t="s">
        <v>218</v>
      </c>
      <c r="AU406" s="25" t="s">
        <v>82</v>
      </c>
      <c r="AY406" s="25" t="s">
        <v>215</v>
      </c>
      <c r="BE406" s="245">
        <f>IF(N406="základní",J406,0)</f>
        <v>0</v>
      </c>
      <c r="BF406" s="245">
        <f>IF(N406="snížená",J406,0)</f>
        <v>0</v>
      </c>
      <c r="BG406" s="245">
        <f>IF(N406="zákl. přenesená",J406,0)</f>
        <v>0</v>
      </c>
      <c r="BH406" s="245">
        <f>IF(N406="sníž. přenesená",J406,0)</f>
        <v>0</v>
      </c>
      <c r="BI406" s="245">
        <f>IF(N406="nulová",J406,0)</f>
        <v>0</v>
      </c>
      <c r="BJ406" s="25" t="s">
        <v>80</v>
      </c>
      <c r="BK406" s="245">
        <f>ROUND(I406*H406,2)</f>
        <v>0</v>
      </c>
      <c r="BL406" s="25" t="s">
        <v>232</v>
      </c>
      <c r="BM406" s="25" t="s">
        <v>813</v>
      </c>
    </row>
    <row r="407" s="1" customFormat="1">
      <c r="B407" s="47"/>
      <c r="C407" s="75"/>
      <c r="D407" s="246" t="s">
        <v>383</v>
      </c>
      <c r="E407" s="75"/>
      <c r="F407" s="247" t="s">
        <v>814</v>
      </c>
      <c r="G407" s="75"/>
      <c r="H407" s="75"/>
      <c r="I407" s="204"/>
      <c r="J407" s="75"/>
      <c r="K407" s="75"/>
      <c r="L407" s="73"/>
      <c r="M407" s="248"/>
      <c r="N407" s="48"/>
      <c r="O407" s="48"/>
      <c r="P407" s="48"/>
      <c r="Q407" s="48"/>
      <c r="R407" s="48"/>
      <c r="S407" s="48"/>
      <c r="T407" s="96"/>
      <c r="AT407" s="25" t="s">
        <v>383</v>
      </c>
      <c r="AU407" s="25" t="s">
        <v>82</v>
      </c>
    </row>
    <row r="408" s="14" customFormat="1">
      <c r="B408" s="288"/>
      <c r="C408" s="289"/>
      <c r="D408" s="246" t="s">
        <v>422</v>
      </c>
      <c r="E408" s="290" t="s">
        <v>21</v>
      </c>
      <c r="F408" s="291" t="s">
        <v>2556</v>
      </c>
      <c r="G408" s="289"/>
      <c r="H408" s="290" t="s">
        <v>21</v>
      </c>
      <c r="I408" s="292"/>
      <c r="J408" s="289"/>
      <c r="K408" s="289"/>
      <c r="L408" s="293"/>
      <c r="M408" s="294"/>
      <c r="N408" s="295"/>
      <c r="O408" s="295"/>
      <c r="P408" s="295"/>
      <c r="Q408" s="295"/>
      <c r="R408" s="295"/>
      <c r="S408" s="295"/>
      <c r="T408" s="296"/>
      <c r="AT408" s="297" t="s">
        <v>422</v>
      </c>
      <c r="AU408" s="297" t="s">
        <v>82</v>
      </c>
      <c r="AV408" s="14" t="s">
        <v>80</v>
      </c>
      <c r="AW408" s="14" t="s">
        <v>35</v>
      </c>
      <c r="AX408" s="14" t="s">
        <v>72</v>
      </c>
      <c r="AY408" s="297" t="s">
        <v>215</v>
      </c>
    </row>
    <row r="409" s="12" customFormat="1">
      <c r="B409" s="252"/>
      <c r="C409" s="253"/>
      <c r="D409" s="246" t="s">
        <v>422</v>
      </c>
      <c r="E409" s="254" t="s">
        <v>21</v>
      </c>
      <c r="F409" s="255" t="s">
        <v>2557</v>
      </c>
      <c r="G409" s="253"/>
      <c r="H409" s="256">
        <v>768.89499999999998</v>
      </c>
      <c r="I409" s="257"/>
      <c r="J409" s="253"/>
      <c r="K409" s="253"/>
      <c r="L409" s="258"/>
      <c r="M409" s="259"/>
      <c r="N409" s="260"/>
      <c r="O409" s="260"/>
      <c r="P409" s="260"/>
      <c r="Q409" s="260"/>
      <c r="R409" s="260"/>
      <c r="S409" s="260"/>
      <c r="T409" s="261"/>
      <c r="AT409" s="262" t="s">
        <v>422</v>
      </c>
      <c r="AU409" s="262" t="s">
        <v>82</v>
      </c>
      <c r="AV409" s="12" t="s">
        <v>82</v>
      </c>
      <c r="AW409" s="12" t="s">
        <v>35</v>
      </c>
      <c r="AX409" s="12" t="s">
        <v>72</v>
      </c>
      <c r="AY409" s="262" t="s">
        <v>215</v>
      </c>
    </row>
    <row r="410" s="13" customFormat="1">
      <c r="B410" s="263"/>
      <c r="C410" s="264"/>
      <c r="D410" s="246" t="s">
        <v>422</v>
      </c>
      <c r="E410" s="265" t="s">
        <v>21</v>
      </c>
      <c r="F410" s="266" t="s">
        <v>439</v>
      </c>
      <c r="G410" s="264"/>
      <c r="H410" s="267">
        <v>768.89499999999998</v>
      </c>
      <c r="I410" s="268"/>
      <c r="J410" s="264"/>
      <c r="K410" s="264"/>
      <c r="L410" s="269"/>
      <c r="M410" s="270"/>
      <c r="N410" s="271"/>
      <c r="O410" s="271"/>
      <c r="P410" s="271"/>
      <c r="Q410" s="271"/>
      <c r="R410" s="271"/>
      <c r="S410" s="271"/>
      <c r="T410" s="272"/>
      <c r="AT410" s="273" t="s">
        <v>422</v>
      </c>
      <c r="AU410" s="273" t="s">
        <v>82</v>
      </c>
      <c r="AV410" s="13" t="s">
        <v>232</v>
      </c>
      <c r="AW410" s="13" t="s">
        <v>35</v>
      </c>
      <c r="AX410" s="13" t="s">
        <v>80</v>
      </c>
      <c r="AY410" s="273" t="s">
        <v>215</v>
      </c>
    </row>
    <row r="411" s="1" customFormat="1" ht="16.5" customHeight="1">
      <c r="B411" s="47"/>
      <c r="C411" s="234" t="s">
        <v>1577</v>
      </c>
      <c r="D411" s="234" t="s">
        <v>218</v>
      </c>
      <c r="E411" s="235" t="s">
        <v>2558</v>
      </c>
      <c r="F411" s="236" t="s">
        <v>2559</v>
      </c>
      <c r="G411" s="237" t="s">
        <v>298</v>
      </c>
      <c r="H411" s="238">
        <v>1</v>
      </c>
      <c r="I411" s="239"/>
      <c r="J411" s="240">
        <f>ROUND(I411*H411,2)</f>
        <v>0</v>
      </c>
      <c r="K411" s="236" t="s">
        <v>222</v>
      </c>
      <c r="L411" s="73"/>
      <c r="M411" s="241" t="s">
        <v>21</v>
      </c>
      <c r="N411" s="242" t="s">
        <v>43</v>
      </c>
      <c r="O411" s="48"/>
      <c r="P411" s="243">
        <f>O411*H411</f>
        <v>0</v>
      </c>
      <c r="Q411" s="243">
        <v>0.0064900000000000001</v>
      </c>
      <c r="R411" s="243">
        <f>Q411*H411</f>
        <v>0.0064900000000000001</v>
      </c>
      <c r="S411" s="243">
        <v>0</v>
      </c>
      <c r="T411" s="244">
        <f>S411*H411</f>
        <v>0</v>
      </c>
      <c r="AR411" s="25" t="s">
        <v>232</v>
      </c>
      <c r="AT411" s="25" t="s">
        <v>218</v>
      </c>
      <c r="AU411" s="25" t="s">
        <v>82</v>
      </c>
      <c r="AY411" s="25" t="s">
        <v>215</v>
      </c>
      <c r="BE411" s="245">
        <f>IF(N411="základní",J411,0)</f>
        <v>0</v>
      </c>
      <c r="BF411" s="245">
        <f>IF(N411="snížená",J411,0)</f>
        <v>0</v>
      </c>
      <c r="BG411" s="245">
        <f>IF(N411="zákl. přenesená",J411,0)</f>
        <v>0</v>
      </c>
      <c r="BH411" s="245">
        <f>IF(N411="sníž. přenesená",J411,0)</f>
        <v>0</v>
      </c>
      <c r="BI411" s="245">
        <f>IF(N411="nulová",J411,0)</f>
        <v>0</v>
      </c>
      <c r="BJ411" s="25" t="s">
        <v>80</v>
      </c>
      <c r="BK411" s="245">
        <f>ROUND(I411*H411,2)</f>
        <v>0</v>
      </c>
      <c r="BL411" s="25" t="s">
        <v>232</v>
      </c>
      <c r="BM411" s="25" t="s">
        <v>2560</v>
      </c>
    </row>
    <row r="412" s="12" customFormat="1">
      <c r="B412" s="252"/>
      <c r="C412" s="253"/>
      <c r="D412" s="246" t="s">
        <v>422</v>
      </c>
      <c r="E412" s="254" t="s">
        <v>21</v>
      </c>
      <c r="F412" s="255" t="s">
        <v>2561</v>
      </c>
      <c r="G412" s="253"/>
      <c r="H412" s="256">
        <v>1</v>
      </c>
      <c r="I412" s="257"/>
      <c r="J412" s="253"/>
      <c r="K412" s="253"/>
      <c r="L412" s="258"/>
      <c r="M412" s="259"/>
      <c r="N412" s="260"/>
      <c r="O412" s="260"/>
      <c r="P412" s="260"/>
      <c r="Q412" s="260"/>
      <c r="R412" s="260"/>
      <c r="S412" s="260"/>
      <c r="T412" s="261"/>
      <c r="AT412" s="262" t="s">
        <v>422</v>
      </c>
      <c r="AU412" s="262" t="s">
        <v>82</v>
      </c>
      <c r="AV412" s="12" t="s">
        <v>82</v>
      </c>
      <c r="AW412" s="12" t="s">
        <v>35</v>
      </c>
      <c r="AX412" s="12" t="s">
        <v>72</v>
      </c>
      <c r="AY412" s="262" t="s">
        <v>215</v>
      </c>
    </row>
    <row r="413" s="13" customFormat="1">
      <c r="B413" s="263"/>
      <c r="C413" s="264"/>
      <c r="D413" s="246" t="s">
        <v>422</v>
      </c>
      <c r="E413" s="265" t="s">
        <v>21</v>
      </c>
      <c r="F413" s="266" t="s">
        <v>439</v>
      </c>
      <c r="G413" s="264"/>
      <c r="H413" s="267">
        <v>1</v>
      </c>
      <c r="I413" s="268"/>
      <c r="J413" s="264"/>
      <c r="K413" s="264"/>
      <c r="L413" s="269"/>
      <c r="M413" s="270"/>
      <c r="N413" s="271"/>
      <c r="O413" s="271"/>
      <c r="P413" s="271"/>
      <c r="Q413" s="271"/>
      <c r="R413" s="271"/>
      <c r="S413" s="271"/>
      <c r="T413" s="272"/>
      <c r="AT413" s="273" t="s">
        <v>422</v>
      </c>
      <c r="AU413" s="273" t="s">
        <v>82</v>
      </c>
      <c r="AV413" s="13" t="s">
        <v>232</v>
      </c>
      <c r="AW413" s="13" t="s">
        <v>35</v>
      </c>
      <c r="AX413" s="13" t="s">
        <v>80</v>
      </c>
      <c r="AY413" s="273" t="s">
        <v>215</v>
      </c>
    </row>
    <row r="414" s="1" customFormat="1" ht="16.5" customHeight="1">
      <c r="B414" s="47"/>
      <c r="C414" s="234" t="s">
        <v>1582</v>
      </c>
      <c r="D414" s="234" t="s">
        <v>218</v>
      </c>
      <c r="E414" s="235" t="s">
        <v>2562</v>
      </c>
      <c r="F414" s="236" t="s">
        <v>2563</v>
      </c>
      <c r="G414" s="237" t="s">
        <v>298</v>
      </c>
      <c r="H414" s="238">
        <v>1</v>
      </c>
      <c r="I414" s="239"/>
      <c r="J414" s="240">
        <f>ROUND(I414*H414,2)</f>
        <v>0</v>
      </c>
      <c r="K414" s="236" t="s">
        <v>222</v>
      </c>
      <c r="L414" s="73"/>
      <c r="M414" s="241" t="s">
        <v>21</v>
      </c>
      <c r="N414" s="242" t="s">
        <v>43</v>
      </c>
      <c r="O414" s="48"/>
      <c r="P414" s="243">
        <f>O414*H414</f>
        <v>0</v>
      </c>
      <c r="Q414" s="243">
        <v>0.0068799999999999998</v>
      </c>
      <c r="R414" s="243">
        <f>Q414*H414</f>
        <v>0.0068799999999999998</v>
      </c>
      <c r="S414" s="243">
        <v>0</v>
      </c>
      <c r="T414" s="244">
        <f>S414*H414</f>
        <v>0</v>
      </c>
      <c r="AR414" s="25" t="s">
        <v>232</v>
      </c>
      <c r="AT414" s="25" t="s">
        <v>218</v>
      </c>
      <c r="AU414" s="25" t="s">
        <v>82</v>
      </c>
      <c r="AY414" s="25" t="s">
        <v>215</v>
      </c>
      <c r="BE414" s="245">
        <f>IF(N414="základní",J414,0)</f>
        <v>0</v>
      </c>
      <c r="BF414" s="245">
        <f>IF(N414="snížená",J414,0)</f>
        <v>0</v>
      </c>
      <c r="BG414" s="245">
        <f>IF(N414="zákl. přenesená",J414,0)</f>
        <v>0</v>
      </c>
      <c r="BH414" s="245">
        <f>IF(N414="sníž. přenesená",J414,0)</f>
        <v>0</v>
      </c>
      <c r="BI414" s="245">
        <f>IF(N414="nulová",J414,0)</f>
        <v>0</v>
      </c>
      <c r="BJ414" s="25" t="s">
        <v>80</v>
      </c>
      <c r="BK414" s="245">
        <f>ROUND(I414*H414,2)</f>
        <v>0</v>
      </c>
      <c r="BL414" s="25" t="s">
        <v>232</v>
      </c>
      <c r="BM414" s="25" t="s">
        <v>2564</v>
      </c>
    </row>
    <row r="415" s="12" customFormat="1">
      <c r="B415" s="252"/>
      <c r="C415" s="253"/>
      <c r="D415" s="246" t="s">
        <v>422</v>
      </c>
      <c r="E415" s="254" t="s">
        <v>21</v>
      </c>
      <c r="F415" s="255" t="s">
        <v>2565</v>
      </c>
      <c r="G415" s="253"/>
      <c r="H415" s="256">
        <v>1</v>
      </c>
      <c r="I415" s="257"/>
      <c r="J415" s="253"/>
      <c r="K415" s="253"/>
      <c r="L415" s="258"/>
      <c r="M415" s="259"/>
      <c r="N415" s="260"/>
      <c r="O415" s="260"/>
      <c r="P415" s="260"/>
      <c r="Q415" s="260"/>
      <c r="R415" s="260"/>
      <c r="S415" s="260"/>
      <c r="T415" s="261"/>
      <c r="AT415" s="262" t="s">
        <v>422</v>
      </c>
      <c r="AU415" s="262" t="s">
        <v>82</v>
      </c>
      <c r="AV415" s="12" t="s">
        <v>82</v>
      </c>
      <c r="AW415" s="12" t="s">
        <v>35</v>
      </c>
      <c r="AX415" s="12" t="s">
        <v>72</v>
      </c>
      <c r="AY415" s="262" t="s">
        <v>215</v>
      </c>
    </row>
    <row r="416" s="13" customFormat="1">
      <c r="B416" s="263"/>
      <c r="C416" s="264"/>
      <c r="D416" s="246" t="s">
        <v>422</v>
      </c>
      <c r="E416" s="265" t="s">
        <v>21</v>
      </c>
      <c r="F416" s="266" t="s">
        <v>439</v>
      </c>
      <c r="G416" s="264"/>
      <c r="H416" s="267">
        <v>1</v>
      </c>
      <c r="I416" s="268"/>
      <c r="J416" s="264"/>
      <c r="K416" s="264"/>
      <c r="L416" s="269"/>
      <c r="M416" s="270"/>
      <c r="N416" s="271"/>
      <c r="O416" s="271"/>
      <c r="P416" s="271"/>
      <c r="Q416" s="271"/>
      <c r="R416" s="271"/>
      <c r="S416" s="271"/>
      <c r="T416" s="272"/>
      <c r="AT416" s="273" t="s">
        <v>422</v>
      </c>
      <c r="AU416" s="273" t="s">
        <v>82</v>
      </c>
      <c r="AV416" s="13" t="s">
        <v>232</v>
      </c>
      <c r="AW416" s="13" t="s">
        <v>35</v>
      </c>
      <c r="AX416" s="13" t="s">
        <v>80</v>
      </c>
      <c r="AY416" s="273" t="s">
        <v>215</v>
      </c>
    </row>
    <row r="417" s="1" customFormat="1" ht="25.5" customHeight="1">
      <c r="B417" s="47"/>
      <c r="C417" s="274" t="s">
        <v>1587</v>
      </c>
      <c r="D417" s="274" t="s">
        <v>470</v>
      </c>
      <c r="E417" s="275" t="s">
        <v>2566</v>
      </c>
      <c r="F417" s="276" t="s">
        <v>2567</v>
      </c>
      <c r="G417" s="277" t="s">
        <v>298</v>
      </c>
      <c r="H417" s="278">
        <v>1</v>
      </c>
      <c r="I417" s="279"/>
      <c r="J417" s="280">
        <f>ROUND(I417*H417,2)</f>
        <v>0</v>
      </c>
      <c r="K417" s="276" t="s">
        <v>222</v>
      </c>
      <c r="L417" s="281"/>
      <c r="M417" s="282" t="s">
        <v>21</v>
      </c>
      <c r="N417" s="283" t="s">
        <v>43</v>
      </c>
      <c r="O417" s="48"/>
      <c r="P417" s="243">
        <f>O417*H417</f>
        <v>0</v>
      </c>
      <c r="Q417" s="243">
        <v>0.065000000000000002</v>
      </c>
      <c r="R417" s="243">
        <f>Q417*H417</f>
        <v>0.065000000000000002</v>
      </c>
      <c r="S417" s="243">
        <v>0</v>
      </c>
      <c r="T417" s="244">
        <f>S417*H417</f>
        <v>0</v>
      </c>
      <c r="AR417" s="25" t="s">
        <v>405</v>
      </c>
      <c r="AT417" s="25" t="s">
        <v>470</v>
      </c>
      <c r="AU417" s="25" t="s">
        <v>82</v>
      </c>
      <c r="AY417" s="25" t="s">
        <v>215</v>
      </c>
      <c r="BE417" s="245">
        <f>IF(N417="základní",J417,0)</f>
        <v>0</v>
      </c>
      <c r="BF417" s="245">
        <f>IF(N417="snížená",J417,0)</f>
        <v>0</v>
      </c>
      <c r="BG417" s="245">
        <f>IF(N417="zákl. přenesená",J417,0)</f>
        <v>0</v>
      </c>
      <c r="BH417" s="245">
        <f>IF(N417="sníž. přenesená",J417,0)</f>
        <v>0</v>
      </c>
      <c r="BI417" s="245">
        <f>IF(N417="nulová",J417,0)</f>
        <v>0</v>
      </c>
      <c r="BJ417" s="25" t="s">
        <v>80</v>
      </c>
      <c r="BK417" s="245">
        <f>ROUND(I417*H417,2)</f>
        <v>0</v>
      </c>
      <c r="BL417" s="25" t="s">
        <v>232</v>
      </c>
      <c r="BM417" s="25" t="s">
        <v>2568</v>
      </c>
    </row>
    <row r="418" s="12" customFormat="1">
      <c r="B418" s="252"/>
      <c r="C418" s="253"/>
      <c r="D418" s="246" t="s">
        <v>422</v>
      </c>
      <c r="E418" s="254" t="s">
        <v>21</v>
      </c>
      <c r="F418" s="255" t="s">
        <v>2569</v>
      </c>
      <c r="G418" s="253"/>
      <c r="H418" s="256">
        <v>1</v>
      </c>
      <c r="I418" s="257"/>
      <c r="J418" s="253"/>
      <c r="K418" s="253"/>
      <c r="L418" s="258"/>
      <c r="M418" s="259"/>
      <c r="N418" s="260"/>
      <c r="O418" s="260"/>
      <c r="P418" s="260"/>
      <c r="Q418" s="260"/>
      <c r="R418" s="260"/>
      <c r="S418" s="260"/>
      <c r="T418" s="261"/>
      <c r="AT418" s="262" t="s">
        <v>422</v>
      </c>
      <c r="AU418" s="262" t="s">
        <v>82</v>
      </c>
      <c r="AV418" s="12" t="s">
        <v>82</v>
      </c>
      <c r="AW418" s="12" t="s">
        <v>35</v>
      </c>
      <c r="AX418" s="12" t="s">
        <v>72</v>
      </c>
      <c r="AY418" s="262" t="s">
        <v>215</v>
      </c>
    </row>
    <row r="419" s="13" customFormat="1">
      <c r="B419" s="263"/>
      <c r="C419" s="264"/>
      <c r="D419" s="246" t="s">
        <v>422</v>
      </c>
      <c r="E419" s="265" t="s">
        <v>21</v>
      </c>
      <c r="F419" s="266" t="s">
        <v>439</v>
      </c>
      <c r="G419" s="264"/>
      <c r="H419" s="267">
        <v>1</v>
      </c>
      <c r="I419" s="268"/>
      <c r="J419" s="264"/>
      <c r="K419" s="264"/>
      <c r="L419" s="269"/>
      <c r="M419" s="270"/>
      <c r="N419" s="271"/>
      <c r="O419" s="271"/>
      <c r="P419" s="271"/>
      <c r="Q419" s="271"/>
      <c r="R419" s="271"/>
      <c r="S419" s="271"/>
      <c r="T419" s="272"/>
      <c r="AT419" s="273" t="s">
        <v>422</v>
      </c>
      <c r="AU419" s="273" t="s">
        <v>82</v>
      </c>
      <c r="AV419" s="13" t="s">
        <v>232</v>
      </c>
      <c r="AW419" s="13" t="s">
        <v>35</v>
      </c>
      <c r="AX419" s="13" t="s">
        <v>80</v>
      </c>
      <c r="AY419" s="273" t="s">
        <v>215</v>
      </c>
    </row>
    <row r="420" s="1" customFormat="1" ht="16.5" customHeight="1">
      <c r="B420" s="47"/>
      <c r="C420" s="234" t="s">
        <v>1716</v>
      </c>
      <c r="D420" s="234" t="s">
        <v>218</v>
      </c>
      <c r="E420" s="235" t="s">
        <v>2570</v>
      </c>
      <c r="F420" s="236" t="s">
        <v>2571</v>
      </c>
      <c r="G420" s="237" t="s">
        <v>376</v>
      </c>
      <c r="H420" s="238">
        <v>885.75</v>
      </c>
      <c r="I420" s="239"/>
      <c r="J420" s="240">
        <f>ROUND(I420*H420,2)</f>
        <v>0</v>
      </c>
      <c r="K420" s="236" t="s">
        <v>222</v>
      </c>
      <c r="L420" s="73"/>
      <c r="M420" s="241" t="s">
        <v>21</v>
      </c>
      <c r="N420" s="242" t="s">
        <v>43</v>
      </c>
      <c r="O420" s="48"/>
      <c r="P420" s="243">
        <f>O420*H420</f>
        <v>0</v>
      </c>
      <c r="Q420" s="243">
        <v>0</v>
      </c>
      <c r="R420" s="243">
        <f>Q420*H420</f>
        <v>0</v>
      </c>
      <c r="S420" s="243">
        <v>0</v>
      </c>
      <c r="T420" s="244">
        <f>S420*H420</f>
        <v>0</v>
      </c>
      <c r="AR420" s="25" t="s">
        <v>232</v>
      </c>
      <c r="AT420" s="25" t="s">
        <v>218</v>
      </c>
      <c r="AU420" s="25" t="s">
        <v>82</v>
      </c>
      <c r="AY420" s="25" t="s">
        <v>215</v>
      </c>
      <c r="BE420" s="245">
        <f>IF(N420="základní",J420,0)</f>
        <v>0</v>
      </c>
      <c r="BF420" s="245">
        <f>IF(N420="snížená",J420,0)</f>
        <v>0</v>
      </c>
      <c r="BG420" s="245">
        <f>IF(N420="zákl. přenesená",J420,0)</f>
        <v>0</v>
      </c>
      <c r="BH420" s="245">
        <f>IF(N420="sníž. přenesená",J420,0)</f>
        <v>0</v>
      </c>
      <c r="BI420" s="245">
        <f>IF(N420="nulová",J420,0)</f>
        <v>0</v>
      </c>
      <c r="BJ420" s="25" t="s">
        <v>80</v>
      </c>
      <c r="BK420" s="245">
        <f>ROUND(I420*H420,2)</f>
        <v>0</v>
      </c>
      <c r="BL420" s="25" t="s">
        <v>232</v>
      </c>
      <c r="BM420" s="25" t="s">
        <v>2572</v>
      </c>
    </row>
    <row r="421" s="1" customFormat="1">
      <c r="B421" s="47"/>
      <c r="C421" s="75"/>
      <c r="D421" s="246" t="s">
        <v>225</v>
      </c>
      <c r="E421" s="75"/>
      <c r="F421" s="247" t="s">
        <v>2573</v>
      </c>
      <c r="G421" s="75"/>
      <c r="H421" s="75"/>
      <c r="I421" s="204"/>
      <c r="J421" s="75"/>
      <c r="K421" s="75"/>
      <c r="L421" s="73"/>
      <c r="M421" s="248"/>
      <c r="N421" s="48"/>
      <c r="O421" s="48"/>
      <c r="P421" s="48"/>
      <c r="Q421" s="48"/>
      <c r="R421" s="48"/>
      <c r="S421" s="48"/>
      <c r="T421" s="96"/>
      <c r="AT421" s="25" t="s">
        <v>225</v>
      </c>
      <c r="AU421" s="25" t="s">
        <v>82</v>
      </c>
    </row>
    <row r="422" s="12" customFormat="1">
      <c r="B422" s="252"/>
      <c r="C422" s="253"/>
      <c r="D422" s="246" t="s">
        <v>422</v>
      </c>
      <c r="E422" s="254" t="s">
        <v>21</v>
      </c>
      <c r="F422" s="255" t="s">
        <v>2574</v>
      </c>
      <c r="G422" s="253"/>
      <c r="H422" s="256">
        <v>885.75</v>
      </c>
      <c r="I422" s="257"/>
      <c r="J422" s="253"/>
      <c r="K422" s="253"/>
      <c r="L422" s="258"/>
      <c r="M422" s="259"/>
      <c r="N422" s="260"/>
      <c r="O422" s="260"/>
      <c r="P422" s="260"/>
      <c r="Q422" s="260"/>
      <c r="R422" s="260"/>
      <c r="S422" s="260"/>
      <c r="T422" s="261"/>
      <c r="AT422" s="262" t="s">
        <v>422</v>
      </c>
      <c r="AU422" s="262" t="s">
        <v>82</v>
      </c>
      <c r="AV422" s="12" t="s">
        <v>82</v>
      </c>
      <c r="AW422" s="12" t="s">
        <v>35</v>
      </c>
      <c r="AX422" s="12" t="s">
        <v>80</v>
      </c>
      <c r="AY422" s="262" t="s">
        <v>215</v>
      </c>
    </row>
    <row r="423" s="11" customFormat="1" ht="29.88" customHeight="1">
      <c r="B423" s="218"/>
      <c r="C423" s="219"/>
      <c r="D423" s="220" t="s">
        <v>71</v>
      </c>
      <c r="E423" s="232" t="s">
        <v>644</v>
      </c>
      <c r="F423" s="232" t="s">
        <v>645</v>
      </c>
      <c r="G423" s="219"/>
      <c r="H423" s="219"/>
      <c r="I423" s="222"/>
      <c r="J423" s="233">
        <f>BK423</f>
        <v>0</v>
      </c>
      <c r="K423" s="219"/>
      <c r="L423" s="224"/>
      <c r="M423" s="225"/>
      <c r="N423" s="226"/>
      <c r="O423" s="226"/>
      <c r="P423" s="227">
        <f>SUM(P424:P427)</f>
        <v>0</v>
      </c>
      <c r="Q423" s="226"/>
      <c r="R423" s="227">
        <f>SUM(R424:R427)</f>
        <v>0</v>
      </c>
      <c r="S423" s="226"/>
      <c r="T423" s="228">
        <f>SUM(T424:T427)</f>
        <v>0</v>
      </c>
      <c r="AR423" s="229" t="s">
        <v>80</v>
      </c>
      <c r="AT423" s="230" t="s">
        <v>71</v>
      </c>
      <c r="AU423" s="230" t="s">
        <v>80</v>
      </c>
      <c r="AY423" s="229" t="s">
        <v>215</v>
      </c>
      <c r="BK423" s="231">
        <f>SUM(BK424:BK427)</f>
        <v>0</v>
      </c>
    </row>
    <row r="424" s="1" customFormat="1" ht="25.5" customHeight="1">
      <c r="B424" s="47"/>
      <c r="C424" s="234" t="s">
        <v>1687</v>
      </c>
      <c r="D424" s="234" t="s">
        <v>218</v>
      </c>
      <c r="E424" s="235" t="s">
        <v>647</v>
      </c>
      <c r="F424" s="236" t="s">
        <v>648</v>
      </c>
      <c r="G424" s="237" t="s">
        <v>473</v>
      </c>
      <c r="H424" s="238">
        <v>1101.31</v>
      </c>
      <c r="I424" s="239"/>
      <c r="J424" s="240">
        <f>ROUND(I424*H424,2)</f>
        <v>0</v>
      </c>
      <c r="K424" s="236" t="s">
        <v>222</v>
      </c>
      <c r="L424" s="73"/>
      <c r="M424" s="241" t="s">
        <v>21</v>
      </c>
      <c r="N424" s="242" t="s">
        <v>43</v>
      </c>
      <c r="O424" s="48"/>
      <c r="P424" s="243">
        <f>O424*H424</f>
        <v>0</v>
      </c>
      <c r="Q424" s="243">
        <v>0</v>
      </c>
      <c r="R424" s="243">
        <f>Q424*H424</f>
        <v>0</v>
      </c>
      <c r="S424" s="243">
        <v>0</v>
      </c>
      <c r="T424" s="244">
        <f>S424*H424</f>
        <v>0</v>
      </c>
      <c r="AR424" s="25" t="s">
        <v>232</v>
      </c>
      <c r="AT424" s="25" t="s">
        <v>218</v>
      </c>
      <c r="AU424" s="25" t="s">
        <v>82</v>
      </c>
      <c r="AY424" s="25" t="s">
        <v>215</v>
      </c>
      <c r="BE424" s="245">
        <f>IF(N424="základní",J424,0)</f>
        <v>0</v>
      </c>
      <c r="BF424" s="245">
        <f>IF(N424="snížená",J424,0)</f>
        <v>0</v>
      </c>
      <c r="BG424" s="245">
        <f>IF(N424="zákl. přenesená",J424,0)</f>
        <v>0</v>
      </c>
      <c r="BH424" s="245">
        <f>IF(N424="sníž. přenesená",J424,0)</f>
        <v>0</v>
      </c>
      <c r="BI424" s="245">
        <f>IF(N424="nulová",J424,0)</f>
        <v>0</v>
      </c>
      <c r="BJ424" s="25" t="s">
        <v>80</v>
      </c>
      <c r="BK424" s="245">
        <f>ROUND(I424*H424,2)</f>
        <v>0</v>
      </c>
      <c r="BL424" s="25" t="s">
        <v>232</v>
      </c>
      <c r="BM424" s="25" t="s">
        <v>2575</v>
      </c>
    </row>
    <row r="425" s="1" customFormat="1" ht="25.5" customHeight="1">
      <c r="B425" s="47"/>
      <c r="C425" s="234" t="s">
        <v>1692</v>
      </c>
      <c r="D425" s="234" t="s">
        <v>218</v>
      </c>
      <c r="E425" s="235" t="s">
        <v>652</v>
      </c>
      <c r="F425" s="236" t="s">
        <v>653</v>
      </c>
      <c r="G425" s="237" t="s">
        <v>473</v>
      </c>
      <c r="H425" s="238">
        <v>4405.2399999999998</v>
      </c>
      <c r="I425" s="239"/>
      <c r="J425" s="240">
        <f>ROUND(I425*H425,2)</f>
        <v>0</v>
      </c>
      <c r="K425" s="236" t="s">
        <v>222</v>
      </c>
      <c r="L425" s="73"/>
      <c r="M425" s="241" t="s">
        <v>21</v>
      </c>
      <c r="N425" s="242" t="s">
        <v>43</v>
      </c>
      <c r="O425" s="48"/>
      <c r="P425" s="243">
        <f>O425*H425</f>
        <v>0</v>
      </c>
      <c r="Q425" s="243">
        <v>0</v>
      </c>
      <c r="R425" s="243">
        <f>Q425*H425</f>
        <v>0</v>
      </c>
      <c r="S425" s="243">
        <v>0</v>
      </c>
      <c r="T425" s="244">
        <f>S425*H425</f>
        <v>0</v>
      </c>
      <c r="AR425" s="25" t="s">
        <v>232</v>
      </c>
      <c r="AT425" s="25" t="s">
        <v>218</v>
      </c>
      <c r="AU425" s="25" t="s">
        <v>82</v>
      </c>
      <c r="AY425" s="25" t="s">
        <v>215</v>
      </c>
      <c r="BE425" s="245">
        <f>IF(N425="základní",J425,0)</f>
        <v>0</v>
      </c>
      <c r="BF425" s="245">
        <f>IF(N425="snížená",J425,0)</f>
        <v>0</v>
      </c>
      <c r="BG425" s="245">
        <f>IF(N425="zákl. přenesená",J425,0)</f>
        <v>0</v>
      </c>
      <c r="BH425" s="245">
        <f>IF(N425="sníž. přenesená",J425,0)</f>
        <v>0</v>
      </c>
      <c r="BI425" s="245">
        <f>IF(N425="nulová",J425,0)</f>
        <v>0</v>
      </c>
      <c r="BJ425" s="25" t="s">
        <v>80</v>
      </c>
      <c r="BK425" s="245">
        <f>ROUND(I425*H425,2)</f>
        <v>0</v>
      </c>
      <c r="BL425" s="25" t="s">
        <v>232</v>
      </c>
      <c r="BM425" s="25" t="s">
        <v>2576</v>
      </c>
    </row>
    <row r="426" s="1" customFormat="1">
      <c r="B426" s="47"/>
      <c r="C426" s="75"/>
      <c r="D426" s="246" t="s">
        <v>225</v>
      </c>
      <c r="E426" s="75"/>
      <c r="F426" s="247" t="s">
        <v>2577</v>
      </c>
      <c r="G426" s="75"/>
      <c r="H426" s="75"/>
      <c r="I426" s="204"/>
      <c r="J426" s="75"/>
      <c r="K426" s="75"/>
      <c r="L426" s="73"/>
      <c r="M426" s="248"/>
      <c r="N426" s="48"/>
      <c r="O426" s="48"/>
      <c r="P426" s="48"/>
      <c r="Q426" s="48"/>
      <c r="R426" s="48"/>
      <c r="S426" s="48"/>
      <c r="T426" s="96"/>
      <c r="AT426" s="25" t="s">
        <v>225</v>
      </c>
      <c r="AU426" s="25" t="s">
        <v>82</v>
      </c>
    </row>
    <row r="427" s="12" customFormat="1">
      <c r="B427" s="252"/>
      <c r="C427" s="253"/>
      <c r="D427" s="246" t="s">
        <v>422</v>
      </c>
      <c r="E427" s="253"/>
      <c r="F427" s="255" t="s">
        <v>2578</v>
      </c>
      <c r="G427" s="253"/>
      <c r="H427" s="256">
        <v>4405.2399999999998</v>
      </c>
      <c r="I427" s="257"/>
      <c r="J427" s="253"/>
      <c r="K427" s="253"/>
      <c r="L427" s="258"/>
      <c r="M427" s="259"/>
      <c r="N427" s="260"/>
      <c r="O427" s="260"/>
      <c r="P427" s="260"/>
      <c r="Q427" s="260"/>
      <c r="R427" s="260"/>
      <c r="S427" s="260"/>
      <c r="T427" s="261"/>
      <c r="AT427" s="262" t="s">
        <v>422</v>
      </c>
      <c r="AU427" s="262" t="s">
        <v>82</v>
      </c>
      <c r="AV427" s="12" t="s">
        <v>82</v>
      </c>
      <c r="AW427" s="12" t="s">
        <v>6</v>
      </c>
      <c r="AX427" s="12" t="s">
        <v>80</v>
      </c>
      <c r="AY427" s="262" t="s">
        <v>215</v>
      </c>
    </row>
    <row r="428" s="11" customFormat="1" ht="29.88" customHeight="1">
      <c r="B428" s="218"/>
      <c r="C428" s="219"/>
      <c r="D428" s="220" t="s">
        <v>71</v>
      </c>
      <c r="E428" s="232" t="s">
        <v>1120</v>
      </c>
      <c r="F428" s="232" t="s">
        <v>1121</v>
      </c>
      <c r="G428" s="219"/>
      <c r="H428" s="219"/>
      <c r="I428" s="222"/>
      <c r="J428" s="233">
        <f>BK428</f>
        <v>0</v>
      </c>
      <c r="K428" s="219"/>
      <c r="L428" s="224"/>
      <c r="M428" s="225"/>
      <c r="N428" s="226"/>
      <c r="O428" s="226"/>
      <c r="P428" s="227">
        <f>SUM(P429:P430)</f>
        <v>0</v>
      </c>
      <c r="Q428" s="226"/>
      <c r="R428" s="227">
        <f>SUM(R429:R430)</f>
        <v>0</v>
      </c>
      <c r="S428" s="226"/>
      <c r="T428" s="228">
        <f>SUM(T429:T430)</f>
        <v>0</v>
      </c>
      <c r="AR428" s="229" t="s">
        <v>80</v>
      </c>
      <c r="AT428" s="230" t="s">
        <v>71</v>
      </c>
      <c r="AU428" s="230" t="s">
        <v>80</v>
      </c>
      <c r="AY428" s="229" t="s">
        <v>215</v>
      </c>
      <c r="BK428" s="231">
        <f>SUM(BK429:BK430)</f>
        <v>0</v>
      </c>
    </row>
    <row r="429" s="1" customFormat="1" ht="25.5" customHeight="1">
      <c r="B429" s="47"/>
      <c r="C429" s="234" t="s">
        <v>1593</v>
      </c>
      <c r="D429" s="234" t="s">
        <v>218</v>
      </c>
      <c r="E429" s="235" t="s">
        <v>2579</v>
      </c>
      <c r="F429" s="236" t="s">
        <v>2580</v>
      </c>
      <c r="G429" s="237" t="s">
        <v>473</v>
      </c>
      <c r="H429" s="238">
        <v>2689.2489999999998</v>
      </c>
      <c r="I429" s="239"/>
      <c r="J429" s="240">
        <f>ROUND(I429*H429,2)</f>
        <v>0</v>
      </c>
      <c r="K429" s="236" t="s">
        <v>222</v>
      </c>
      <c r="L429" s="73"/>
      <c r="M429" s="241" t="s">
        <v>21</v>
      </c>
      <c r="N429" s="242" t="s">
        <v>43</v>
      </c>
      <c r="O429" s="48"/>
      <c r="P429" s="243">
        <f>O429*H429</f>
        <v>0</v>
      </c>
      <c r="Q429" s="243">
        <v>0</v>
      </c>
      <c r="R429" s="243">
        <f>Q429*H429</f>
        <v>0</v>
      </c>
      <c r="S429" s="243">
        <v>0</v>
      </c>
      <c r="T429" s="244">
        <f>S429*H429</f>
        <v>0</v>
      </c>
      <c r="AR429" s="25" t="s">
        <v>232</v>
      </c>
      <c r="AT429" s="25" t="s">
        <v>218</v>
      </c>
      <c r="AU429" s="25" t="s">
        <v>82</v>
      </c>
      <c r="AY429" s="25" t="s">
        <v>215</v>
      </c>
      <c r="BE429" s="245">
        <f>IF(N429="základní",J429,0)</f>
        <v>0</v>
      </c>
      <c r="BF429" s="245">
        <f>IF(N429="snížená",J429,0)</f>
        <v>0</v>
      </c>
      <c r="BG429" s="245">
        <f>IF(N429="zákl. přenesená",J429,0)</f>
        <v>0</v>
      </c>
      <c r="BH429" s="245">
        <f>IF(N429="sníž. přenesená",J429,0)</f>
        <v>0</v>
      </c>
      <c r="BI429" s="245">
        <f>IF(N429="nulová",J429,0)</f>
        <v>0</v>
      </c>
      <c r="BJ429" s="25" t="s">
        <v>80</v>
      </c>
      <c r="BK429" s="245">
        <f>ROUND(I429*H429,2)</f>
        <v>0</v>
      </c>
      <c r="BL429" s="25" t="s">
        <v>232</v>
      </c>
      <c r="BM429" s="25" t="s">
        <v>2581</v>
      </c>
    </row>
    <row r="430" s="1" customFormat="1">
      <c r="B430" s="47"/>
      <c r="C430" s="75"/>
      <c r="D430" s="246" t="s">
        <v>383</v>
      </c>
      <c r="E430" s="75"/>
      <c r="F430" s="247" t="s">
        <v>2582</v>
      </c>
      <c r="G430" s="75"/>
      <c r="H430" s="75"/>
      <c r="I430" s="204"/>
      <c r="J430" s="75"/>
      <c r="K430" s="75"/>
      <c r="L430" s="73"/>
      <c r="M430" s="248"/>
      <c r="N430" s="48"/>
      <c r="O430" s="48"/>
      <c r="P430" s="48"/>
      <c r="Q430" s="48"/>
      <c r="R430" s="48"/>
      <c r="S430" s="48"/>
      <c r="T430" s="96"/>
      <c r="AT430" s="25" t="s">
        <v>383</v>
      </c>
      <c r="AU430" s="25" t="s">
        <v>82</v>
      </c>
    </row>
    <row r="431" s="11" customFormat="1" ht="37.44" customHeight="1">
      <c r="B431" s="218"/>
      <c r="C431" s="219"/>
      <c r="D431" s="220" t="s">
        <v>71</v>
      </c>
      <c r="E431" s="221" t="s">
        <v>684</v>
      </c>
      <c r="F431" s="221" t="s">
        <v>926</v>
      </c>
      <c r="G431" s="219"/>
      <c r="H431" s="219"/>
      <c r="I431" s="222"/>
      <c r="J431" s="223">
        <f>BK431</f>
        <v>0</v>
      </c>
      <c r="K431" s="219"/>
      <c r="L431" s="224"/>
      <c r="M431" s="225"/>
      <c r="N431" s="226"/>
      <c r="O431" s="226"/>
      <c r="P431" s="227">
        <f>P432</f>
        <v>0</v>
      </c>
      <c r="Q431" s="226"/>
      <c r="R431" s="227">
        <f>R432</f>
        <v>0.9085368199999998</v>
      </c>
      <c r="S431" s="226"/>
      <c r="T431" s="228">
        <f>T432</f>
        <v>0</v>
      </c>
      <c r="AR431" s="229" t="s">
        <v>82</v>
      </c>
      <c r="AT431" s="230" t="s">
        <v>71</v>
      </c>
      <c r="AU431" s="230" t="s">
        <v>72</v>
      </c>
      <c r="AY431" s="229" t="s">
        <v>215</v>
      </c>
      <c r="BK431" s="231">
        <f>BK432</f>
        <v>0</v>
      </c>
    </row>
    <row r="432" s="11" customFormat="1" ht="19.92" customHeight="1">
      <c r="B432" s="218"/>
      <c r="C432" s="219"/>
      <c r="D432" s="220" t="s">
        <v>71</v>
      </c>
      <c r="E432" s="232" t="s">
        <v>2019</v>
      </c>
      <c r="F432" s="232" t="s">
        <v>2020</v>
      </c>
      <c r="G432" s="219"/>
      <c r="H432" s="219"/>
      <c r="I432" s="222"/>
      <c r="J432" s="233">
        <f>BK432</f>
        <v>0</v>
      </c>
      <c r="K432" s="219"/>
      <c r="L432" s="224"/>
      <c r="M432" s="225"/>
      <c r="N432" s="226"/>
      <c r="O432" s="226"/>
      <c r="P432" s="227">
        <f>SUM(P433:P461)</f>
        <v>0</v>
      </c>
      <c r="Q432" s="226"/>
      <c r="R432" s="227">
        <f>SUM(R433:R461)</f>
        <v>0.9085368199999998</v>
      </c>
      <c r="S432" s="226"/>
      <c r="T432" s="228">
        <f>SUM(T433:T461)</f>
        <v>0</v>
      </c>
      <c r="AR432" s="229" t="s">
        <v>82</v>
      </c>
      <c r="AT432" s="230" t="s">
        <v>71</v>
      </c>
      <c r="AU432" s="230" t="s">
        <v>80</v>
      </c>
      <c r="AY432" s="229" t="s">
        <v>215</v>
      </c>
      <c r="BK432" s="231">
        <f>SUM(BK433:BK461)</f>
        <v>0</v>
      </c>
    </row>
    <row r="433" s="1" customFormat="1" ht="16.5" customHeight="1">
      <c r="B433" s="47"/>
      <c r="C433" s="234" t="s">
        <v>1603</v>
      </c>
      <c r="D433" s="234" t="s">
        <v>218</v>
      </c>
      <c r="E433" s="235" t="s">
        <v>2583</v>
      </c>
      <c r="F433" s="236" t="s">
        <v>2584</v>
      </c>
      <c r="G433" s="237" t="s">
        <v>376</v>
      </c>
      <c r="H433" s="238">
        <v>10.124000000000001</v>
      </c>
      <c r="I433" s="239"/>
      <c r="J433" s="240">
        <f>ROUND(I433*H433,2)</f>
        <v>0</v>
      </c>
      <c r="K433" s="236" t="s">
        <v>222</v>
      </c>
      <c r="L433" s="73"/>
      <c r="M433" s="241" t="s">
        <v>21</v>
      </c>
      <c r="N433" s="242" t="s">
        <v>43</v>
      </c>
      <c r="O433" s="48"/>
      <c r="P433" s="243">
        <f>O433*H433</f>
        <v>0</v>
      </c>
      <c r="Q433" s="243">
        <v>0</v>
      </c>
      <c r="R433" s="243">
        <f>Q433*H433</f>
        <v>0</v>
      </c>
      <c r="S433" s="243">
        <v>0</v>
      </c>
      <c r="T433" s="244">
        <f>S433*H433</f>
        <v>0</v>
      </c>
      <c r="AR433" s="25" t="s">
        <v>286</v>
      </c>
      <c r="AT433" s="25" t="s">
        <v>218</v>
      </c>
      <c r="AU433" s="25" t="s">
        <v>82</v>
      </c>
      <c r="AY433" s="25" t="s">
        <v>215</v>
      </c>
      <c r="BE433" s="245">
        <f>IF(N433="základní",J433,0)</f>
        <v>0</v>
      </c>
      <c r="BF433" s="245">
        <f>IF(N433="snížená",J433,0)</f>
        <v>0</v>
      </c>
      <c r="BG433" s="245">
        <f>IF(N433="zákl. přenesená",J433,0)</f>
        <v>0</v>
      </c>
      <c r="BH433" s="245">
        <f>IF(N433="sníž. přenesená",J433,0)</f>
        <v>0</v>
      </c>
      <c r="BI433" s="245">
        <f>IF(N433="nulová",J433,0)</f>
        <v>0</v>
      </c>
      <c r="BJ433" s="25" t="s">
        <v>80</v>
      </c>
      <c r="BK433" s="245">
        <f>ROUND(I433*H433,2)</f>
        <v>0</v>
      </c>
      <c r="BL433" s="25" t="s">
        <v>286</v>
      </c>
      <c r="BM433" s="25" t="s">
        <v>2585</v>
      </c>
    </row>
    <row r="434" s="1" customFormat="1">
      <c r="B434" s="47"/>
      <c r="C434" s="75"/>
      <c r="D434" s="246" t="s">
        <v>383</v>
      </c>
      <c r="E434" s="75"/>
      <c r="F434" s="247" t="s">
        <v>2586</v>
      </c>
      <c r="G434" s="75"/>
      <c r="H434" s="75"/>
      <c r="I434" s="204"/>
      <c r="J434" s="75"/>
      <c r="K434" s="75"/>
      <c r="L434" s="73"/>
      <c r="M434" s="248"/>
      <c r="N434" s="48"/>
      <c r="O434" s="48"/>
      <c r="P434" s="48"/>
      <c r="Q434" s="48"/>
      <c r="R434" s="48"/>
      <c r="S434" s="48"/>
      <c r="T434" s="96"/>
      <c r="AT434" s="25" t="s">
        <v>383</v>
      </c>
      <c r="AU434" s="25" t="s">
        <v>82</v>
      </c>
    </row>
    <row r="435" s="14" customFormat="1">
      <c r="B435" s="288"/>
      <c r="C435" s="289"/>
      <c r="D435" s="246" t="s">
        <v>422</v>
      </c>
      <c r="E435" s="290" t="s">
        <v>21</v>
      </c>
      <c r="F435" s="291" t="s">
        <v>2587</v>
      </c>
      <c r="G435" s="289"/>
      <c r="H435" s="290" t="s">
        <v>21</v>
      </c>
      <c r="I435" s="292"/>
      <c r="J435" s="289"/>
      <c r="K435" s="289"/>
      <c r="L435" s="293"/>
      <c r="M435" s="294"/>
      <c r="N435" s="295"/>
      <c r="O435" s="295"/>
      <c r="P435" s="295"/>
      <c r="Q435" s="295"/>
      <c r="R435" s="295"/>
      <c r="S435" s="295"/>
      <c r="T435" s="296"/>
      <c r="AT435" s="297" t="s">
        <v>422</v>
      </c>
      <c r="AU435" s="297" t="s">
        <v>82</v>
      </c>
      <c r="AV435" s="14" t="s">
        <v>80</v>
      </c>
      <c r="AW435" s="14" t="s">
        <v>35</v>
      </c>
      <c r="AX435" s="14" t="s">
        <v>72</v>
      </c>
      <c r="AY435" s="297" t="s">
        <v>215</v>
      </c>
    </row>
    <row r="436" s="12" customFormat="1">
      <c r="B436" s="252"/>
      <c r="C436" s="253"/>
      <c r="D436" s="246" t="s">
        <v>422</v>
      </c>
      <c r="E436" s="254" t="s">
        <v>21</v>
      </c>
      <c r="F436" s="255" t="s">
        <v>2588</v>
      </c>
      <c r="G436" s="253"/>
      <c r="H436" s="256">
        <v>10.124000000000001</v>
      </c>
      <c r="I436" s="257"/>
      <c r="J436" s="253"/>
      <c r="K436" s="253"/>
      <c r="L436" s="258"/>
      <c r="M436" s="259"/>
      <c r="N436" s="260"/>
      <c r="O436" s="260"/>
      <c r="P436" s="260"/>
      <c r="Q436" s="260"/>
      <c r="R436" s="260"/>
      <c r="S436" s="260"/>
      <c r="T436" s="261"/>
      <c r="AT436" s="262" t="s">
        <v>422</v>
      </c>
      <c r="AU436" s="262" t="s">
        <v>82</v>
      </c>
      <c r="AV436" s="12" t="s">
        <v>82</v>
      </c>
      <c r="AW436" s="12" t="s">
        <v>35</v>
      </c>
      <c r="AX436" s="12" t="s">
        <v>72</v>
      </c>
      <c r="AY436" s="262" t="s">
        <v>215</v>
      </c>
    </row>
    <row r="437" s="13" customFormat="1">
      <c r="B437" s="263"/>
      <c r="C437" s="264"/>
      <c r="D437" s="246" t="s">
        <v>422</v>
      </c>
      <c r="E437" s="265" t="s">
        <v>21</v>
      </c>
      <c r="F437" s="266" t="s">
        <v>439</v>
      </c>
      <c r="G437" s="264"/>
      <c r="H437" s="267">
        <v>10.124000000000001</v>
      </c>
      <c r="I437" s="268"/>
      <c r="J437" s="264"/>
      <c r="K437" s="264"/>
      <c r="L437" s="269"/>
      <c r="M437" s="270"/>
      <c r="N437" s="271"/>
      <c r="O437" s="271"/>
      <c r="P437" s="271"/>
      <c r="Q437" s="271"/>
      <c r="R437" s="271"/>
      <c r="S437" s="271"/>
      <c r="T437" s="272"/>
      <c r="AT437" s="273" t="s">
        <v>422</v>
      </c>
      <c r="AU437" s="273" t="s">
        <v>82</v>
      </c>
      <c r="AV437" s="13" t="s">
        <v>232</v>
      </c>
      <c r="AW437" s="13" t="s">
        <v>35</v>
      </c>
      <c r="AX437" s="13" t="s">
        <v>80</v>
      </c>
      <c r="AY437" s="273" t="s">
        <v>215</v>
      </c>
    </row>
    <row r="438" s="1" customFormat="1" ht="16.5" customHeight="1">
      <c r="B438" s="47"/>
      <c r="C438" s="274" t="s">
        <v>1609</v>
      </c>
      <c r="D438" s="274" t="s">
        <v>470</v>
      </c>
      <c r="E438" s="275" t="s">
        <v>2589</v>
      </c>
      <c r="F438" s="276" t="s">
        <v>2590</v>
      </c>
      <c r="G438" s="277" t="s">
        <v>473</v>
      </c>
      <c r="H438" s="278">
        <v>0.0040000000000000001</v>
      </c>
      <c r="I438" s="279"/>
      <c r="J438" s="280">
        <f>ROUND(I438*H438,2)</f>
        <v>0</v>
      </c>
      <c r="K438" s="276" t="s">
        <v>21</v>
      </c>
      <c r="L438" s="281"/>
      <c r="M438" s="282" t="s">
        <v>21</v>
      </c>
      <c r="N438" s="283" t="s">
        <v>43</v>
      </c>
      <c r="O438" s="48"/>
      <c r="P438" s="243">
        <f>O438*H438</f>
        <v>0</v>
      </c>
      <c r="Q438" s="243">
        <v>1</v>
      </c>
      <c r="R438" s="243">
        <f>Q438*H438</f>
        <v>0.0040000000000000001</v>
      </c>
      <c r="S438" s="243">
        <v>0</v>
      </c>
      <c r="T438" s="244">
        <f>S438*H438</f>
        <v>0</v>
      </c>
      <c r="AR438" s="25" t="s">
        <v>358</v>
      </c>
      <c r="AT438" s="25" t="s">
        <v>470</v>
      </c>
      <c r="AU438" s="25" t="s">
        <v>82</v>
      </c>
      <c r="AY438" s="25" t="s">
        <v>215</v>
      </c>
      <c r="BE438" s="245">
        <f>IF(N438="základní",J438,0)</f>
        <v>0</v>
      </c>
      <c r="BF438" s="245">
        <f>IF(N438="snížená",J438,0)</f>
        <v>0</v>
      </c>
      <c r="BG438" s="245">
        <f>IF(N438="zákl. přenesená",J438,0)</f>
        <v>0</v>
      </c>
      <c r="BH438" s="245">
        <f>IF(N438="sníž. přenesená",J438,0)</f>
        <v>0</v>
      </c>
      <c r="BI438" s="245">
        <f>IF(N438="nulová",J438,0)</f>
        <v>0</v>
      </c>
      <c r="BJ438" s="25" t="s">
        <v>80</v>
      </c>
      <c r="BK438" s="245">
        <f>ROUND(I438*H438,2)</f>
        <v>0</v>
      </c>
      <c r="BL438" s="25" t="s">
        <v>286</v>
      </c>
      <c r="BM438" s="25" t="s">
        <v>2591</v>
      </c>
    </row>
    <row r="439" s="12" customFormat="1">
      <c r="B439" s="252"/>
      <c r="C439" s="253"/>
      <c r="D439" s="246" t="s">
        <v>422</v>
      </c>
      <c r="E439" s="254" t="s">
        <v>21</v>
      </c>
      <c r="F439" s="255" t="s">
        <v>2592</v>
      </c>
      <c r="G439" s="253"/>
      <c r="H439" s="256">
        <v>0.0040000000000000001</v>
      </c>
      <c r="I439" s="257"/>
      <c r="J439" s="253"/>
      <c r="K439" s="253"/>
      <c r="L439" s="258"/>
      <c r="M439" s="259"/>
      <c r="N439" s="260"/>
      <c r="O439" s="260"/>
      <c r="P439" s="260"/>
      <c r="Q439" s="260"/>
      <c r="R439" s="260"/>
      <c r="S439" s="260"/>
      <c r="T439" s="261"/>
      <c r="AT439" s="262" t="s">
        <v>422</v>
      </c>
      <c r="AU439" s="262" t="s">
        <v>82</v>
      </c>
      <c r="AV439" s="12" t="s">
        <v>82</v>
      </c>
      <c r="AW439" s="12" t="s">
        <v>35</v>
      </c>
      <c r="AX439" s="12" t="s">
        <v>72</v>
      </c>
      <c r="AY439" s="262" t="s">
        <v>215</v>
      </c>
    </row>
    <row r="440" s="13" customFormat="1">
      <c r="B440" s="263"/>
      <c r="C440" s="264"/>
      <c r="D440" s="246" t="s">
        <v>422</v>
      </c>
      <c r="E440" s="265" t="s">
        <v>21</v>
      </c>
      <c r="F440" s="266" t="s">
        <v>439</v>
      </c>
      <c r="G440" s="264"/>
      <c r="H440" s="267">
        <v>0.0040000000000000001</v>
      </c>
      <c r="I440" s="268"/>
      <c r="J440" s="264"/>
      <c r="K440" s="264"/>
      <c r="L440" s="269"/>
      <c r="M440" s="270"/>
      <c r="N440" s="271"/>
      <c r="O440" s="271"/>
      <c r="P440" s="271"/>
      <c r="Q440" s="271"/>
      <c r="R440" s="271"/>
      <c r="S440" s="271"/>
      <c r="T440" s="272"/>
      <c r="AT440" s="273" t="s">
        <v>422</v>
      </c>
      <c r="AU440" s="273" t="s">
        <v>82</v>
      </c>
      <c r="AV440" s="13" t="s">
        <v>232</v>
      </c>
      <c r="AW440" s="13" t="s">
        <v>35</v>
      </c>
      <c r="AX440" s="13" t="s">
        <v>80</v>
      </c>
      <c r="AY440" s="273" t="s">
        <v>215</v>
      </c>
    </row>
    <row r="441" s="1" customFormat="1" ht="16.5" customHeight="1">
      <c r="B441" s="47"/>
      <c r="C441" s="234" t="s">
        <v>1614</v>
      </c>
      <c r="D441" s="234" t="s">
        <v>218</v>
      </c>
      <c r="E441" s="235" t="s">
        <v>2593</v>
      </c>
      <c r="F441" s="236" t="s">
        <v>2594</v>
      </c>
      <c r="G441" s="237" t="s">
        <v>376</v>
      </c>
      <c r="H441" s="238">
        <v>4.3700000000000001</v>
      </c>
      <c r="I441" s="239"/>
      <c r="J441" s="240">
        <f>ROUND(I441*H441,2)</f>
        <v>0</v>
      </c>
      <c r="K441" s="236" t="s">
        <v>222</v>
      </c>
      <c r="L441" s="73"/>
      <c r="M441" s="241" t="s">
        <v>21</v>
      </c>
      <c r="N441" s="242" t="s">
        <v>43</v>
      </c>
      <c r="O441" s="48"/>
      <c r="P441" s="243">
        <f>O441*H441</f>
        <v>0</v>
      </c>
      <c r="Q441" s="243">
        <v>0.00040000000000000002</v>
      </c>
      <c r="R441" s="243">
        <f>Q441*H441</f>
        <v>0.0017480000000000002</v>
      </c>
      <c r="S441" s="243">
        <v>0</v>
      </c>
      <c r="T441" s="244">
        <f>S441*H441</f>
        <v>0</v>
      </c>
      <c r="AR441" s="25" t="s">
        <v>286</v>
      </c>
      <c r="AT441" s="25" t="s">
        <v>218</v>
      </c>
      <c r="AU441" s="25" t="s">
        <v>82</v>
      </c>
      <c r="AY441" s="25" t="s">
        <v>215</v>
      </c>
      <c r="BE441" s="245">
        <f>IF(N441="základní",J441,0)</f>
        <v>0</v>
      </c>
      <c r="BF441" s="245">
        <f>IF(N441="snížená",J441,0)</f>
        <v>0</v>
      </c>
      <c r="BG441" s="245">
        <f>IF(N441="zákl. přenesená",J441,0)</f>
        <v>0</v>
      </c>
      <c r="BH441" s="245">
        <f>IF(N441="sníž. přenesená",J441,0)</f>
        <v>0</v>
      </c>
      <c r="BI441" s="245">
        <f>IF(N441="nulová",J441,0)</f>
        <v>0</v>
      </c>
      <c r="BJ441" s="25" t="s">
        <v>80</v>
      </c>
      <c r="BK441" s="245">
        <f>ROUND(I441*H441,2)</f>
        <v>0</v>
      </c>
      <c r="BL441" s="25" t="s">
        <v>286</v>
      </c>
      <c r="BM441" s="25" t="s">
        <v>2595</v>
      </c>
    </row>
    <row r="442" s="1" customFormat="1">
      <c r="B442" s="47"/>
      <c r="C442" s="75"/>
      <c r="D442" s="246" t="s">
        <v>383</v>
      </c>
      <c r="E442" s="75"/>
      <c r="F442" s="247" t="s">
        <v>2596</v>
      </c>
      <c r="G442" s="75"/>
      <c r="H442" s="75"/>
      <c r="I442" s="204"/>
      <c r="J442" s="75"/>
      <c r="K442" s="75"/>
      <c r="L442" s="73"/>
      <c r="M442" s="248"/>
      <c r="N442" s="48"/>
      <c r="O442" s="48"/>
      <c r="P442" s="48"/>
      <c r="Q442" s="48"/>
      <c r="R442" s="48"/>
      <c r="S442" s="48"/>
      <c r="T442" s="96"/>
      <c r="AT442" s="25" t="s">
        <v>383</v>
      </c>
      <c r="AU442" s="25" t="s">
        <v>82</v>
      </c>
    </row>
    <row r="443" s="12" customFormat="1">
      <c r="B443" s="252"/>
      <c r="C443" s="253"/>
      <c r="D443" s="246" t="s">
        <v>422</v>
      </c>
      <c r="E443" s="254" t="s">
        <v>21</v>
      </c>
      <c r="F443" s="255" t="s">
        <v>2597</v>
      </c>
      <c r="G443" s="253"/>
      <c r="H443" s="256">
        <v>4.3700000000000001</v>
      </c>
      <c r="I443" s="257"/>
      <c r="J443" s="253"/>
      <c r="K443" s="253"/>
      <c r="L443" s="258"/>
      <c r="M443" s="259"/>
      <c r="N443" s="260"/>
      <c r="O443" s="260"/>
      <c r="P443" s="260"/>
      <c r="Q443" s="260"/>
      <c r="R443" s="260"/>
      <c r="S443" s="260"/>
      <c r="T443" s="261"/>
      <c r="AT443" s="262" t="s">
        <v>422</v>
      </c>
      <c r="AU443" s="262" t="s">
        <v>82</v>
      </c>
      <c r="AV443" s="12" t="s">
        <v>82</v>
      </c>
      <c r="AW443" s="12" t="s">
        <v>35</v>
      </c>
      <c r="AX443" s="12" t="s">
        <v>72</v>
      </c>
      <c r="AY443" s="262" t="s">
        <v>215</v>
      </c>
    </row>
    <row r="444" s="13" customFormat="1">
      <c r="B444" s="263"/>
      <c r="C444" s="264"/>
      <c r="D444" s="246" t="s">
        <v>422</v>
      </c>
      <c r="E444" s="265" t="s">
        <v>21</v>
      </c>
      <c r="F444" s="266" t="s">
        <v>439</v>
      </c>
      <c r="G444" s="264"/>
      <c r="H444" s="267">
        <v>4.3700000000000001</v>
      </c>
      <c r="I444" s="268"/>
      <c r="J444" s="264"/>
      <c r="K444" s="264"/>
      <c r="L444" s="269"/>
      <c r="M444" s="270"/>
      <c r="N444" s="271"/>
      <c r="O444" s="271"/>
      <c r="P444" s="271"/>
      <c r="Q444" s="271"/>
      <c r="R444" s="271"/>
      <c r="S444" s="271"/>
      <c r="T444" s="272"/>
      <c r="AT444" s="273" t="s">
        <v>422</v>
      </c>
      <c r="AU444" s="273" t="s">
        <v>82</v>
      </c>
      <c r="AV444" s="13" t="s">
        <v>232</v>
      </c>
      <c r="AW444" s="13" t="s">
        <v>35</v>
      </c>
      <c r="AX444" s="13" t="s">
        <v>80</v>
      </c>
      <c r="AY444" s="273" t="s">
        <v>215</v>
      </c>
    </row>
    <row r="445" s="1" customFormat="1" ht="16.5" customHeight="1">
      <c r="B445" s="47"/>
      <c r="C445" s="234" t="s">
        <v>1618</v>
      </c>
      <c r="D445" s="234" t="s">
        <v>218</v>
      </c>
      <c r="E445" s="235" t="s">
        <v>2055</v>
      </c>
      <c r="F445" s="236" t="s">
        <v>2056</v>
      </c>
      <c r="G445" s="237" t="s">
        <v>376</v>
      </c>
      <c r="H445" s="238">
        <v>7.9390000000000001</v>
      </c>
      <c r="I445" s="239"/>
      <c r="J445" s="240">
        <f>ROUND(I445*H445,2)</f>
        <v>0</v>
      </c>
      <c r="K445" s="236" t="s">
        <v>222</v>
      </c>
      <c r="L445" s="73"/>
      <c r="M445" s="241" t="s">
        <v>21</v>
      </c>
      <c r="N445" s="242" t="s">
        <v>43</v>
      </c>
      <c r="O445" s="48"/>
      <c r="P445" s="243">
        <f>O445*H445</f>
        <v>0</v>
      </c>
      <c r="Q445" s="243">
        <v>0.00040000000000000002</v>
      </c>
      <c r="R445" s="243">
        <f>Q445*H445</f>
        <v>0.0031756000000000002</v>
      </c>
      <c r="S445" s="243">
        <v>0</v>
      </c>
      <c r="T445" s="244">
        <f>S445*H445</f>
        <v>0</v>
      </c>
      <c r="AR445" s="25" t="s">
        <v>286</v>
      </c>
      <c r="AT445" s="25" t="s">
        <v>218</v>
      </c>
      <c r="AU445" s="25" t="s">
        <v>82</v>
      </c>
      <c r="AY445" s="25" t="s">
        <v>215</v>
      </c>
      <c r="BE445" s="245">
        <f>IF(N445="základní",J445,0)</f>
        <v>0</v>
      </c>
      <c r="BF445" s="245">
        <f>IF(N445="snížená",J445,0)</f>
        <v>0</v>
      </c>
      <c r="BG445" s="245">
        <f>IF(N445="zákl. přenesená",J445,0)</f>
        <v>0</v>
      </c>
      <c r="BH445" s="245">
        <f>IF(N445="sníž. přenesená",J445,0)</f>
        <v>0</v>
      </c>
      <c r="BI445" s="245">
        <f>IF(N445="nulová",J445,0)</f>
        <v>0</v>
      </c>
      <c r="BJ445" s="25" t="s">
        <v>80</v>
      </c>
      <c r="BK445" s="245">
        <f>ROUND(I445*H445,2)</f>
        <v>0</v>
      </c>
      <c r="BL445" s="25" t="s">
        <v>286</v>
      </c>
      <c r="BM445" s="25" t="s">
        <v>2598</v>
      </c>
    </row>
    <row r="446" s="1" customFormat="1">
      <c r="B446" s="47"/>
      <c r="C446" s="75"/>
      <c r="D446" s="246" t="s">
        <v>383</v>
      </c>
      <c r="E446" s="75"/>
      <c r="F446" s="247" t="s">
        <v>2596</v>
      </c>
      <c r="G446" s="75"/>
      <c r="H446" s="75"/>
      <c r="I446" s="204"/>
      <c r="J446" s="75"/>
      <c r="K446" s="75"/>
      <c r="L446" s="73"/>
      <c r="M446" s="248"/>
      <c r="N446" s="48"/>
      <c r="O446" s="48"/>
      <c r="P446" s="48"/>
      <c r="Q446" s="48"/>
      <c r="R446" s="48"/>
      <c r="S446" s="48"/>
      <c r="T446" s="96"/>
      <c r="AT446" s="25" t="s">
        <v>383</v>
      </c>
      <c r="AU446" s="25" t="s">
        <v>82</v>
      </c>
    </row>
    <row r="447" s="12" customFormat="1">
      <c r="B447" s="252"/>
      <c r="C447" s="253"/>
      <c r="D447" s="246" t="s">
        <v>422</v>
      </c>
      <c r="E447" s="254" t="s">
        <v>21</v>
      </c>
      <c r="F447" s="255" t="s">
        <v>2599</v>
      </c>
      <c r="G447" s="253"/>
      <c r="H447" s="256">
        <v>7.9390000000000001</v>
      </c>
      <c r="I447" s="257"/>
      <c r="J447" s="253"/>
      <c r="K447" s="253"/>
      <c r="L447" s="258"/>
      <c r="M447" s="259"/>
      <c r="N447" s="260"/>
      <c r="O447" s="260"/>
      <c r="P447" s="260"/>
      <c r="Q447" s="260"/>
      <c r="R447" s="260"/>
      <c r="S447" s="260"/>
      <c r="T447" s="261"/>
      <c r="AT447" s="262" t="s">
        <v>422</v>
      </c>
      <c r="AU447" s="262" t="s">
        <v>82</v>
      </c>
      <c r="AV447" s="12" t="s">
        <v>82</v>
      </c>
      <c r="AW447" s="12" t="s">
        <v>35</v>
      </c>
      <c r="AX447" s="12" t="s">
        <v>72</v>
      </c>
      <c r="AY447" s="262" t="s">
        <v>215</v>
      </c>
    </row>
    <row r="448" s="13" customFormat="1">
      <c r="B448" s="263"/>
      <c r="C448" s="264"/>
      <c r="D448" s="246" t="s">
        <v>422</v>
      </c>
      <c r="E448" s="265" t="s">
        <v>21</v>
      </c>
      <c r="F448" s="266" t="s">
        <v>439</v>
      </c>
      <c r="G448" s="264"/>
      <c r="H448" s="267">
        <v>7.9390000000000001</v>
      </c>
      <c r="I448" s="268"/>
      <c r="J448" s="264"/>
      <c r="K448" s="264"/>
      <c r="L448" s="269"/>
      <c r="M448" s="270"/>
      <c r="N448" s="271"/>
      <c r="O448" s="271"/>
      <c r="P448" s="271"/>
      <c r="Q448" s="271"/>
      <c r="R448" s="271"/>
      <c r="S448" s="271"/>
      <c r="T448" s="272"/>
      <c r="AT448" s="273" t="s">
        <v>422</v>
      </c>
      <c r="AU448" s="273" t="s">
        <v>82</v>
      </c>
      <c r="AV448" s="13" t="s">
        <v>232</v>
      </c>
      <c r="AW448" s="13" t="s">
        <v>35</v>
      </c>
      <c r="AX448" s="13" t="s">
        <v>80</v>
      </c>
      <c r="AY448" s="273" t="s">
        <v>215</v>
      </c>
    </row>
    <row r="449" s="1" customFormat="1" ht="16.5" customHeight="1">
      <c r="B449" s="47"/>
      <c r="C449" s="274" t="s">
        <v>1622</v>
      </c>
      <c r="D449" s="274" t="s">
        <v>470</v>
      </c>
      <c r="E449" s="275" t="s">
        <v>2600</v>
      </c>
      <c r="F449" s="276" t="s">
        <v>2601</v>
      </c>
      <c r="G449" s="277" t="s">
        <v>376</v>
      </c>
      <c r="H449" s="278">
        <v>2.1850000000000001</v>
      </c>
      <c r="I449" s="279"/>
      <c r="J449" s="280">
        <f>ROUND(I449*H449,2)</f>
        <v>0</v>
      </c>
      <c r="K449" s="276" t="s">
        <v>222</v>
      </c>
      <c r="L449" s="281"/>
      <c r="M449" s="282" t="s">
        <v>21</v>
      </c>
      <c r="N449" s="283" t="s">
        <v>43</v>
      </c>
      <c r="O449" s="48"/>
      <c r="P449" s="243">
        <f>O449*H449</f>
        <v>0</v>
      </c>
      <c r="Q449" s="243">
        <v>0.0041000000000000003</v>
      </c>
      <c r="R449" s="243">
        <f>Q449*H449</f>
        <v>0.0089585000000000012</v>
      </c>
      <c r="S449" s="243">
        <v>0</v>
      </c>
      <c r="T449" s="244">
        <f>S449*H449</f>
        <v>0</v>
      </c>
      <c r="AR449" s="25" t="s">
        <v>358</v>
      </c>
      <c r="AT449" s="25" t="s">
        <v>470</v>
      </c>
      <c r="AU449" s="25" t="s">
        <v>82</v>
      </c>
      <c r="AY449" s="25" t="s">
        <v>215</v>
      </c>
      <c r="BE449" s="245">
        <f>IF(N449="základní",J449,0)</f>
        <v>0</v>
      </c>
      <c r="BF449" s="245">
        <f>IF(N449="snížená",J449,0)</f>
        <v>0</v>
      </c>
      <c r="BG449" s="245">
        <f>IF(N449="zákl. přenesená",J449,0)</f>
        <v>0</v>
      </c>
      <c r="BH449" s="245">
        <f>IF(N449="sníž. přenesená",J449,0)</f>
        <v>0</v>
      </c>
      <c r="BI449" s="245">
        <f>IF(N449="nulová",J449,0)</f>
        <v>0</v>
      </c>
      <c r="BJ449" s="25" t="s">
        <v>80</v>
      </c>
      <c r="BK449" s="245">
        <f>ROUND(I449*H449,2)</f>
        <v>0</v>
      </c>
      <c r="BL449" s="25" t="s">
        <v>286</v>
      </c>
      <c r="BM449" s="25" t="s">
        <v>2602</v>
      </c>
    </row>
    <row r="450" s="12" customFormat="1">
      <c r="B450" s="252"/>
      <c r="C450" s="253"/>
      <c r="D450" s="246" t="s">
        <v>422</v>
      </c>
      <c r="E450" s="254" t="s">
        <v>21</v>
      </c>
      <c r="F450" s="255" t="s">
        <v>2603</v>
      </c>
      <c r="G450" s="253"/>
      <c r="H450" s="256">
        <v>2.1850000000000001</v>
      </c>
      <c r="I450" s="257"/>
      <c r="J450" s="253"/>
      <c r="K450" s="253"/>
      <c r="L450" s="258"/>
      <c r="M450" s="259"/>
      <c r="N450" s="260"/>
      <c r="O450" s="260"/>
      <c r="P450" s="260"/>
      <c r="Q450" s="260"/>
      <c r="R450" s="260"/>
      <c r="S450" s="260"/>
      <c r="T450" s="261"/>
      <c r="AT450" s="262" t="s">
        <v>422</v>
      </c>
      <c r="AU450" s="262" t="s">
        <v>82</v>
      </c>
      <c r="AV450" s="12" t="s">
        <v>82</v>
      </c>
      <c r="AW450" s="12" t="s">
        <v>35</v>
      </c>
      <c r="AX450" s="12" t="s">
        <v>80</v>
      </c>
      <c r="AY450" s="262" t="s">
        <v>215</v>
      </c>
    </row>
    <row r="451" s="1" customFormat="1" ht="16.5" customHeight="1">
      <c r="B451" s="47"/>
      <c r="C451" s="274" t="s">
        <v>1629</v>
      </c>
      <c r="D451" s="274" t="s">
        <v>470</v>
      </c>
      <c r="E451" s="275" t="s">
        <v>2604</v>
      </c>
      <c r="F451" s="276" t="s">
        <v>2605</v>
      </c>
      <c r="G451" s="277" t="s">
        <v>376</v>
      </c>
      <c r="H451" s="278">
        <v>10.124000000000001</v>
      </c>
      <c r="I451" s="279"/>
      <c r="J451" s="280">
        <f>ROUND(I451*H451,2)</f>
        <v>0</v>
      </c>
      <c r="K451" s="276" t="s">
        <v>21</v>
      </c>
      <c r="L451" s="281"/>
      <c r="M451" s="282" t="s">
        <v>21</v>
      </c>
      <c r="N451" s="283" t="s">
        <v>43</v>
      </c>
      <c r="O451" s="48"/>
      <c r="P451" s="243">
        <f>O451*H451</f>
        <v>0</v>
      </c>
      <c r="Q451" s="243">
        <v>0.0038800000000000002</v>
      </c>
      <c r="R451" s="243">
        <f>Q451*H451</f>
        <v>0.039281120000000003</v>
      </c>
      <c r="S451" s="243">
        <v>0</v>
      </c>
      <c r="T451" s="244">
        <f>S451*H451</f>
        <v>0</v>
      </c>
      <c r="AR451" s="25" t="s">
        <v>358</v>
      </c>
      <c r="AT451" s="25" t="s">
        <v>470</v>
      </c>
      <c r="AU451" s="25" t="s">
        <v>82</v>
      </c>
      <c r="AY451" s="25" t="s">
        <v>215</v>
      </c>
      <c r="BE451" s="245">
        <f>IF(N451="základní",J451,0)</f>
        <v>0</v>
      </c>
      <c r="BF451" s="245">
        <f>IF(N451="snížená",J451,0)</f>
        <v>0</v>
      </c>
      <c r="BG451" s="245">
        <f>IF(N451="zákl. přenesená",J451,0)</f>
        <v>0</v>
      </c>
      <c r="BH451" s="245">
        <f>IF(N451="sníž. přenesená",J451,0)</f>
        <v>0</v>
      </c>
      <c r="BI451" s="245">
        <f>IF(N451="nulová",J451,0)</f>
        <v>0</v>
      </c>
      <c r="BJ451" s="25" t="s">
        <v>80</v>
      </c>
      <c r="BK451" s="245">
        <f>ROUND(I451*H451,2)</f>
        <v>0</v>
      </c>
      <c r="BL451" s="25" t="s">
        <v>286</v>
      </c>
      <c r="BM451" s="25" t="s">
        <v>2606</v>
      </c>
    </row>
    <row r="452" s="12" customFormat="1">
      <c r="B452" s="252"/>
      <c r="C452" s="253"/>
      <c r="D452" s="246" t="s">
        <v>422</v>
      </c>
      <c r="E452" s="254" t="s">
        <v>21</v>
      </c>
      <c r="F452" s="255" t="s">
        <v>2588</v>
      </c>
      <c r="G452" s="253"/>
      <c r="H452" s="256">
        <v>10.124000000000001</v>
      </c>
      <c r="I452" s="257"/>
      <c r="J452" s="253"/>
      <c r="K452" s="253"/>
      <c r="L452" s="258"/>
      <c r="M452" s="259"/>
      <c r="N452" s="260"/>
      <c r="O452" s="260"/>
      <c r="P452" s="260"/>
      <c r="Q452" s="260"/>
      <c r="R452" s="260"/>
      <c r="S452" s="260"/>
      <c r="T452" s="261"/>
      <c r="AT452" s="262" t="s">
        <v>422</v>
      </c>
      <c r="AU452" s="262" t="s">
        <v>82</v>
      </c>
      <c r="AV452" s="12" t="s">
        <v>82</v>
      </c>
      <c r="AW452" s="12" t="s">
        <v>35</v>
      </c>
      <c r="AX452" s="12" t="s">
        <v>72</v>
      </c>
      <c r="AY452" s="262" t="s">
        <v>215</v>
      </c>
    </row>
    <row r="453" s="13" customFormat="1">
      <c r="B453" s="263"/>
      <c r="C453" s="264"/>
      <c r="D453" s="246" t="s">
        <v>422</v>
      </c>
      <c r="E453" s="265" t="s">
        <v>21</v>
      </c>
      <c r="F453" s="266" t="s">
        <v>439</v>
      </c>
      <c r="G453" s="264"/>
      <c r="H453" s="267">
        <v>10.124000000000001</v>
      </c>
      <c r="I453" s="268"/>
      <c r="J453" s="264"/>
      <c r="K453" s="264"/>
      <c r="L453" s="269"/>
      <c r="M453" s="270"/>
      <c r="N453" s="271"/>
      <c r="O453" s="271"/>
      <c r="P453" s="271"/>
      <c r="Q453" s="271"/>
      <c r="R453" s="271"/>
      <c r="S453" s="271"/>
      <c r="T453" s="272"/>
      <c r="AT453" s="273" t="s">
        <v>422</v>
      </c>
      <c r="AU453" s="273" t="s">
        <v>82</v>
      </c>
      <c r="AV453" s="13" t="s">
        <v>232</v>
      </c>
      <c r="AW453" s="13" t="s">
        <v>35</v>
      </c>
      <c r="AX453" s="13" t="s">
        <v>80</v>
      </c>
      <c r="AY453" s="273" t="s">
        <v>215</v>
      </c>
    </row>
    <row r="454" s="1" customFormat="1" ht="25.5" customHeight="1">
      <c r="B454" s="47"/>
      <c r="C454" s="234" t="s">
        <v>1634</v>
      </c>
      <c r="D454" s="234" t="s">
        <v>218</v>
      </c>
      <c r="E454" s="235" t="s">
        <v>2607</v>
      </c>
      <c r="F454" s="236" t="s">
        <v>2608</v>
      </c>
      <c r="G454" s="237" t="s">
        <v>376</v>
      </c>
      <c r="H454" s="238">
        <v>760.15499999999997</v>
      </c>
      <c r="I454" s="239"/>
      <c r="J454" s="240">
        <f>ROUND(I454*H454,2)</f>
        <v>0</v>
      </c>
      <c r="K454" s="236" t="s">
        <v>222</v>
      </c>
      <c r="L454" s="73"/>
      <c r="M454" s="241" t="s">
        <v>21</v>
      </c>
      <c r="N454" s="242" t="s">
        <v>43</v>
      </c>
      <c r="O454" s="48"/>
      <c r="P454" s="243">
        <f>O454*H454</f>
        <v>0</v>
      </c>
      <c r="Q454" s="243">
        <v>0</v>
      </c>
      <c r="R454" s="243">
        <f>Q454*H454</f>
        <v>0</v>
      </c>
      <c r="S454" s="243">
        <v>0</v>
      </c>
      <c r="T454" s="244">
        <f>S454*H454</f>
        <v>0</v>
      </c>
      <c r="AR454" s="25" t="s">
        <v>286</v>
      </c>
      <c r="AT454" s="25" t="s">
        <v>218</v>
      </c>
      <c r="AU454" s="25" t="s">
        <v>82</v>
      </c>
      <c r="AY454" s="25" t="s">
        <v>215</v>
      </c>
      <c r="BE454" s="245">
        <f>IF(N454="základní",J454,0)</f>
        <v>0</v>
      </c>
      <c r="BF454" s="245">
        <f>IF(N454="snížená",J454,0)</f>
        <v>0</v>
      </c>
      <c r="BG454" s="245">
        <f>IF(N454="zákl. přenesená",J454,0)</f>
        <v>0</v>
      </c>
      <c r="BH454" s="245">
        <f>IF(N454="sníž. přenesená",J454,0)</f>
        <v>0</v>
      </c>
      <c r="BI454" s="245">
        <f>IF(N454="nulová",J454,0)</f>
        <v>0</v>
      </c>
      <c r="BJ454" s="25" t="s">
        <v>80</v>
      </c>
      <c r="BK454" s="245">
        <f>ROUND(I454*H454,2)</f>
        <v>0</v>
      </c>
      <c r="BL454" s="25" t="s">
        <v>286</v>
      </c>
      <c r="BM454" s="25" t="s">
        <v>2609</v>
      </c>
    </row>
    <row r="455" s="1" customFormat="1">
      <c r="B455" s="47"/>
      <c r="C455" s="75"/>
      <c r="D455" s="246" t="s">
        <v>383</v>
      </c>
      <c r="E455" s="75"/>
      <c r="F455" s="247" t="s">
        <v>2610</v>
      </c>
      <c r="G455" s="75"/>
      <c r="H455" s="75"/>
      <c r="I455" s="204"/>
      <c r="J455" s="75"/>
      <c r="K455" s="75"/>
      <c r="L455" s="73"/>
      <c r="M455" s="248"/>
      <c r="N455" s="48"/>
      <c r="O455" s="48"/>
      <c r="P455" s="48"/>
      <c r="Q455" s="48"/>
      <c r="R455" s="48"/>
      <c r="S455" s="48"/>
      <c r="T455" s="96"/>
      <c r="AT455" s="25" t="s">
        <v>383</v>
      </c>
      <c r="AU455" s="25" t="s">
        <v>82</v>
      </c>
    </row>
    <row r="456" s="12" customFormat="1">
      <c r="B456" s="252"/>
      <c r="C456" s="253"/>
      <c r="D456" s="246" t="s">
        <v>422</v>
      </c>
      <c r="E456" s="254" t="s">
        <v>21</v>
      </c>
      <c r="F456" s="255" t="s">
        <v>2611</v>
      </c>
      <c r="G456" s="253"/>
      <c r="H456" s="256">
        <v>760.15499999999997</v>
      </c>
      <c r="I456" s="257"/>
      <c r="J456" s="253"/>
      <c r="K456" s="253"/>
      <c r="L456" s="258"/>
      <c r="M456" s="259"/>
      <c r="N456" s="260"/>
      <c r="O456" s="260"/>
      <c r="P456" s="260"/>
      <c r="Q456" s="260"/>
      <c r="R456" s="260"/>
      <c r="S456" s="260"/>
      <c r="T456" s="261"/>
      <c r="AT456" s="262" t="s">
        <v>422</v>
      </c>
      <c r="AU456" s="262" t="s">
        <v>82</v>
      </c>
      <c r="AV456" s="12" t="s">
        <v>82</v>
      </c>
      <c r="AW456" s="12" t="s">
        <v>35</v>
      </c>
      <c r="AX456" s="12" t="s">
        <v>72</v>
      </c>
      <c r="AY456" s="262" t="s">
        <v>215</v>
      </c>
    </row>
    <row r="457" s="13" customFormat="1">
      <c r="B457" s="263"/>
      <c r="C457" s="264"/>
      <c r="D457" s="246" t="s">
        <v>422</v>
      </c>
      <c r="E457" s="265" t="s">
        <v>21</v>
      </c>
      <c r="F457" s="266" t="s">
        <v>439</v>
      </c>
      <c r="G457" s="264"/>
      <c r="H457" s="267">
        <v>760.15499999999997</v>
      </c>
      <c r="I457" s="268"/>
      <c r="J457" s="264"/>
      <c r="K457" s="264"/>
      <c r="L457" s="269"/>
      <c r="M457" s="270"/>
      <c r="N457" s="271"/>
      <c r="O457" s="271"/>
      <c r="P457" s="271"/>
      <c r="Q457" s="271"/>
      <c r="R457" s="271"/>
      <c r="S457" s="271"/>
      <c r="T457" s="272"/>
      <c r="AT457" s="273" t="s">
        <v>422</v>
      </c>
      <c r="AU457" s="273" t="s">
        <v>82</v>
      </c>
      <c r="AV457" s="13" t="s">
        <v>232</v>
      </c>
      <c r="AW457" s="13" t="s">
        <v>35</v>
      </c>
      <c r="AX457" s="13" t="s">
        <v>80</v>
      </c>
      <c r="AY457" s="273" t="s">
        <v>215</v>
      </c>
    </row>
    <row r="458" s="1" customFormat="1" ht="16.5" customHeight="1">
      <c r="B458" s="47"/>
      <c r="C458" s="274" t="s">
        <v>1641</v>
      </c>
      <c r="D458" s="274" t="s">
        <v>470</v>
      </c>
      <c r="E458" s="275" t="s">
        <v>2612</v>
      </c>
      <c r="F458" s="276" t="s">
        <v>2613</v>
      </c>
      <c r="G458" s="277" t="s">
        <v>376</v>
      </c>
      <c r="H458" s="278">
        <v>760.15499999999997</v>
      </c>
      <c r="I458" s="279"/>
      <c r="J458" s="280">
        <f>ROUND(I458*H458,2)</f>
        <v>0</v>
      </c>
      <c r="K458" s="276" t="s">
        <v>222</v>
      </c>
      <c r="L458" s="281"/>
      <c r="M458" s="282" t="s">
        <v>21</v>
      </c>
      <c r="N458" s="283" t="s">
        <v>43</v>
      </c>
      <c r="O458" s="48"/>
      <c r="P458" s="243">
        <f>O458*H458</f>
        <v>0</v>
      </c>
      <c r="Q458" s="243">
        <v>0.0011199999999999999</v>
      </c>
      <c r="R458" s="243">
        <f>Q458*H458</f>
        <v>0.85137359999999984</v>
      </c>
      <c r="S458" s="243">
        <v>0</v>
      </c>
      <c r="T458" s="244">
        <f>S458*H458</f>
        <v>0</v>
      </c>
      <c r="AR458" s="25" t="s">
        <v>358</v>
      </c>
      <c r="AT458" s="25" t="s">
        <v>470</v>
      </c>
      <c r="AU458" s="25" t="s">
        <v>82</v>
      </c>
      <c r="AY458" s="25" t="s">
        <v>215</v>
      </c>
      <c r="BE458" s="245">
        <f>IF(N458="základní",J458,0)</f>
        <v>0</v>
      </c>
      <c r="BF458" s="245">
        <f>IF(N458="snížená",J458,0)</f>
        <v>0</v>
      </c>
      <c r="BG458" s="245">
        <f>IF(N458="zákl. přenesená",J458,0)</f>
        <v>0</v>
      </c>
      <c r="BH458" s="245">
        <f>IF(N458="sníž. přenesená",J458,0)</f>
        <v>0</v>
      </c>
      <c r="BI458" s="245">
        <f>IF(N458="nulová",J458,0)</f>
        <v>0</v>
      </c>
      <c r="BJ458" s="25" t="s">
        <v>80</v>
      </c>
      <c r="BK458" s="245">
        <f>ROUND(I458*H458,2)</f>
        <v>0</v>
      </c>
      <c r="BL458" s="25" t="s">
        <v>286</v>
      </c>
      <c r="BM458" s="25" t="s">
        <v>2614</v>
      </c>
    </row>
    <row r="459" s="12" customFormat="1">
      <c r="B459" s="252"/>
      <c r="C459" s="253"/>
      <c r="D459" s="246" t="s">
        <v>422</v>
      </c>
      <c r="E459" s="254" t="s">
        <v>21</v>
      </c>
      <c r="F459" s="255" t="s">
        <v>2615</v>
      </c>
      <c r="G459" s="253"/>
      <c r="H459" s="256">
        <v>760.15499999999997</v>
      </c>
      <c r="I459" s="257"/>
      <c r="J459" s="253"/>
      <c r="K459" s="253"/>
      <c r="L459" s="258"/>
      <c r="M459" s="259"/>
      <c r="N459" s="260"/>
      <c r="O459" s="260"/>
      <c r="P459" s="260"/>
      <c r="Q459" s="260"/>
      <c r="R459" s="260"/>
      <c r="S459" s="260"/>
      <c r="T459" s="261"/>
      <c r="AT459" s="262" t="s">
        <v>422</v>
      </c>
      <c r="AU459" s="262" t="s">
        <v>82</v>
      </c>
      <c r="AV459" s="12" t="s">
        <v>82</v>
      </c>
      <c r="AW459" s="12" t="s">
        <v>35</v>
      </c>
      <c r="AX459" s="12" t="s">
        <v>80</v>
      </c>
      <c r="AY459" s="262" t="s">
        <v>215</v>
      </c>
    </row>
    <row r="460" s="1" customFormat="1" ht="25.5" customHeight="1">
      <c r="B460" s="47"/>
      <c r="C460" s="234" t="s">
        <v>1648</v>
      </c>
      <c r="D460" s="234" t="s">
        <v>218</v>
      </c>
      <c r="E460" s="235" t="s">
        <v>2616</v>
      </c>
      <c r="F460" s="236" t="s">
        <v>2617</v>
      </c>
      <c r="G460" s="237" t="s">
        <v>473</v>
      </c>
      <c r="H460" s="238">
        <v>0.90900000000000003</v>
      </c>
      <c r="I460" s="239"/>
      <c r="J460" s="240">
        <f>ROUND(I460*H460,2)</f>
        <v>0</v>
      </c>
      <c r="K460" s="236" t="s">
        <v>222</v>
      </c>
      <c r="L460" s="73"/>
      <c r="M460" s="241" t="s">
        <v>21</v>
      </c>
      <c r="N460" s="242" t="s">
        <v>43</v>
      </c>
      <c r="O460" s="48"/>
      <c r="P460" s="243">
        <f>O460*H460</f>
        <v>0</v>
      </c>
      <c r="Q460" s="243">
        <v>0</v>
      </c>
      <c r="R460" s="243">
        <f>Q460*H460</f>
        <v>0</v>
      </c>
      <c r="S460" s="243">
        <v>0</v>
      </c>
      <c r="T460" s="244">
        <f>S460*H460</f>
        <v>0</v>
      </c>
      <c r="AR460" s="25" t="s">
        <v>286</v>
      </c>
      <c r="AT460" s="25" t="s">
        <v>218</v>
      </c>
      <c r="AU460" s="25" t="s">
        <v>82</v>
      </c>
      <c r="AY460" s="25" t="s">
        <v>215</v>
      </c>
      <c r="BE460" s="245">
        <f>IF(N460="základní",J460,0)</f>
        <v>0</v>
      </c>
      <c r="BF460" s="245">
        <f>IF(N460="snížená",J460,0)</f>
        <v>0</v>
      </c>
      <c r="BG460" s="245">
        <f>IF(N460="zákl. přenesená",J460,0)</f>
        <v>0</v>
      </c>
      <c r="BH460" s="245">
        <f>IF(N460="sníž. přenesená",J460,0)</f>
        <v>0</v>
      </c>
      <c r="BI460" s="245">
        <f>IF(N460="nulová",J460,0)</f>
        <v>0</v>
      </c>
      <c r="BJ460" s="25" t="s">
        <v>80</v>
      </c>
      <c r="BK460" s="245">
        <f>ROUND(I460*H460,2)</f>
        <v>0</v>
      </c>
      <c r="BL460" s="25" t="s">
        <v>286</v>
      </c>
      <c r="BM460" s="25" t="s">
        <v>2618</v>
      </c>
    </row>
    <row r="461" s="1" customFormat="1">
      <c r="B461" s="47"/>
      <c r="C461" s="75"/>
      <c r="D461" s="246" t="s">
        <v>383</v>
      </c>
      <c r="E461" s="75"/>
      <c r="F461" s="247" t="s">
        <v>2619</v>
      </c>
      <c r="G461" s="75"/>
      <c r="H461" s="75"/>
      <c r="I461" s="204"/>
      <c r="J461" s="75"/>
      <c r="K461" s="75"/>
      <c r="L461" s="73"/>
      <c r="M461" s="249"/>
      <c r="N461" s="250"/>
      <c r="O461" s="250"/>
      <c r="P461" s="250"/>
      <c r="Q461" s="250"/>
      <c r="R461" s="250"/>
      <c r="S461" s="250"/>
      <c r="T461" s="251"/>
      <c r="AT461" s="25" t="s">
        <v>383</v>
      </c>
      <c r="AU461" s="25" t="s">
        <v>82</v>
      </c>
    </row>
    <row r="462" s="1" customFormat="1" ht="6.96" customHeight="1">
      <c r="B462" s="68"/>
      <c r="C462" s="69"/>
      <c r="D462" s="69"/>
      <c r="E462" s="69"/>
      <c r="F462" s="69"/>
      <c r="G462" s="69"/>
      <c r="H462" s="69"/>
      <c r="I462" s="179"/>
      <c r="J462" s="69"/>
      <c r="K462" s="69"/>
      <c r="L462" s="73"/>
    </row>
  </sheetData>
  <sheetProtection sheet="1" autoFilter="0" formatColumns="0" formatRows="0" objects="1" scenarios="1" spinCount="100000" saltValue="nLwsHJf9dAZDZSTSWSTs6VRRe/5i9ebfHPTTScKJB7kbPC3eME2DFlKk8B9bKstXk5BDcgujjMZXizwYSa5r/Q==" hashValue="QpHFFBlhjqian8GQJb2nSRbwo+XZlu6EUHE41D+rGQbkOUqnf97DobscrpZRrNjmfaSOg72NCMrDQaI+WhUYkQ==" algorithmName="SHA-512" password="CC35"/>
  <autoFilter ref="C86:K461"/>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116</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2620</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ROUND(J89,2)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ROUND(SUM(BE89:BE414), 2)</f>
        <v>0</v>
      </c>
      <c r="G30" s="48"/>
      <c r="H30" s="48"/>
      <c r="I30" s="171">
        <v>0.20999999999999999</v>
      </c>
      <c r="J30" s="170">
        <f>ROUND(ROUND((SUM(BE89:BE414)), 2)*I30, 2)</f>
        <v>0</v>
      </c>
      <c r="K30" s="52"/>
    </row>
    <row r="31" s="1" customFormat="1" ht="14.4" customHeight="1">
      <c r="B31" s="47"/>
      <c r="C31" s="48"/>
      <c r="D31" s="48"/>
      <c r="E31" s="56" t="s">
        <v>44</v>
      </c>
      <c r="F31" s="170">
        <f>ROUND(SUM(BF89:BF414), 2)</f>
        <v>0</v>
      </c>
      <c r="G31" s="48"/>
      <c r="H31" s="48"/>
      <c r="I31" s="171">
        <v>0.14999999999999999</v>
      </c>
      <c r="J31" s="170">
        <f>ROUND(ROUND((SUM(BF89:BF414)), 2)*I31, 2)</f>
        <v>0</v>
      </c>
      <c r="K31" s="52"/>
    </row>
    <row r="32" hidden="1" s="1" customFormat="1" ht="14.4" customHeight="1">
      <c r="B32" s="47"/>
      <c r="C32" s="48"/>
      <c r="D32" s="48"/>
      <c r="E32" s="56" t="s">
        <v>45</v>
      </c>
      <c r="F32" s="170">
        <f>ROUND(SUM(BG89:BG414), 2)</f>
        <v>0</v>
      </c>
      <c r="G32" s="48"/>
      <c r="H32" s="48"/>
      <c r="I32" s="171">
        <v>0.20999999999999999</v>
      </c>
      <c r="J32" s="170">
        <v>0</v>
      </c>
      <c r="K32" s="52"/>
    </row>
    <row r="33" hidden="1" s="1" customFormat="1" ht="14.4" customHeight="1">
      <c r="B33" s="47"/>
      <c r="C33" s="48"/>
      <c r="D33" s="48"/>
      <c r="E33" s="56" t="s">
        <v>46</v>
      </c>
      <c r="F33" s="170">
        <f>ROUND(SUM(BH89:BH414), 2)</f>
        <v>0</v>
      </c>
      <c r="G33" s="48"/>
      <c r="H33" s="48"/>
      <c r="I33" s="171">
        <v>0.14999999999999999</v>
      </c>
      <c r="J33" s="170">
        <v>0</v>
      </c>
      <c r="K33" s="52"/>
    </row>
    <row r="34" hidden="1" s="1" customFormat="1" ht="14.4" customHeight="1">
      <c r="B34" s="47"/>
      <c r="C34" s="48"/>
      <c r="D34" s="48"/>
      <c r="E34" s="56" t="s">
        <v>47</v>
      </c>
      <c r="F34" s="170">
        <f>ROUND(SUM(BI89:BI414),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301 - Odvodnění parkoviště</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J89</f>
        <v>0</v>
      </c>
      <c r="K56" s="52"/>
      <c r="AU56" s="25" t="s">
        <v>193</v>
      </c>
    </row>
    <row r="57" s="8" customFormat="1" ht="24.96" customHeight="1">
      <c r="B57" s="190"/>
      <c r="C57" s="191"/>
      <c r="D57" s="192" t="s">
        <v>364</v>
      </c>
      <c r="E57" s="193"/>
      <c r="F57" s="193"/>
      <c r="G57" s="193"/>
      <c r="H57" s="193"/>
      <c r="I57" s="194"/>
      <c r="J57" s="195">
        <f>J90</f>
        <v>0</v>
      </c>
      <c r="K57" s="196"/>
    </row>
    <row r="58" s="9" customFormat="1" ht="19.92" customHeight="1">
      <c r="B58" s="197"/>
      <c r="C58" s="198"/>
      <c r="D58" s="199" t="s">
        <v>365</v>
      </c>
      <c r="E58" s="200"/>
      <c r="F58" s="200"/>
      <c r="G58" s="200"/>
      <c r="H58" s="200"/>
      <c r="I58" s="201"/>
      <c r="J58" s="202">
        <f>J91</f>
        <v>0</v>
      </c>
      <c r="K58" s="203"/>
    </row>
    <row r="59" s="9" customFormat="1" ht="19.92" customHeight="1">
      <c r="B59" s="197"/>
      <c r="C59" s="198"/>
      <c r="D59" s="199" t="s">
        <v>366</v>
      </c>
      <c r="E59" s="200"/>
      <c r="F59" s="200"/>
      <c r="G59" s="200"/>
      <c r="H59" s="200"/>
      <c r="I59" s="201"/>
      <c r="J59" s="202">
        <f>J219</f>
        <v>0</v>
      </c>
      <c r="K59" s="203"/>
    </row>
    <row r="60" s="9" customFormat="1" ht="19.92" customHeight="1">
      <c r="B60" s="197"/>
      <c r="C60" s="198"/>
      <c r="D60" s="199" t="s">
        <v>1126</v>
      </c>
      <c r="E60" s="200"/>
      <c r="F60" s="200"/>
      <c r="G60" s="200"/>
      <c r="H60" s="200"/>
      <c r="I60" s="201"/>
      <c r="J60" s="202">
        <f>J244</f>
        <v>0</v>
      </c>
      <c r="K60" s="203"/>
    </row>
    <row r="61" s="9" customFormat="1" ht="19.92" customHeight="1">
      <c r="B61" s="197"/>
      <c r="C61" s="198"/>
      <c r="D61" s="199" t="s">
        <v>1244</v>
      </c>
      <c r="E61" s="200"/>
      <c r="F61" s="200"/>
      <c r="G61" s="200"/>
      <c r="H61" s="200"/>
      <c r="I61" s="201"/>
      <c r="J61" s="202">
        <f>J256</f>
        <v>0</v>
      </c>
      <c r="K61" s="203"/>
    </row>
    <row r="62" s="9" customFormat="1" ht="19.92" customHeight="1">
      <c r="B62" s="197"/>
      <c r="C62" s="198"/>
      <c r="D62" s="199" t="s">
        <v>942</v>
      </c>
      <c r="E62" s="200"/>
      <c r="F62" s="200"/>
      <c r="G62" s="200"/>
      <c r="H62" s="200"/>
      <c r="I62" s="201"/>
      <c r="J62" s="202">
        <f>J274</f>
        <v>0</v>
      </c>
      <c r="K62" s="203"/>
    </row>
    <row r="63" s="9" customFormat="1" ht="19.92" customHeight="1">
      <c r="B63" s="197"/>
      <c r="C63" s="198"/>
      <c r="D63" s="199" t="s">
        <v>853</v>
      </c>
      <c r="E63" s="200"/>
      <c r="F63" s="200"/>
      <c r="G63" s="200"/>
      <c r="H63" s="200"/>
      <c r="I63" s="201"/>
      <c r="J63" s="202">
        <f>J301</f>
        <v>0</v>
      </c>
      <c r="K63" s="203"/>
    </row>
    <row r="64" s="9" customFormat="1" ht="19.92" customHeight="1">
      <c r="B64" s="197"/>
      <c r="C64" s="198"/>
      <c r="D64" s="199" t="s">
        <v>2621</v>
      </c>
      <c r="E64" s="200"/>
      <c r="F64" s="200"/>
      <c r="G64" s="200"/>
      <c r="H64" s="200"/>
      <c r="I64" s="201"/>
      <c r="J64" s="202">
        <f>J378</f>
        <v>0</v>
      </c>
      <c r="K64" s="203"/>
    </row>
    <row r="65" s="9" customFormat="1" ht="19.92" customHeight="1">
      <c r="B65" s="197"/>
      <c r="C65" s="198"/>
      <c r="D65" s="199" t="s">
        <v>943</v>
      </c>
      <c r="E65" s="200"/>
      <c r="F65" s="200"/>
      <c r="G65" s="200"/>
      <c r="H65" s="200"/>
      <c r="I65" s="201"/>
      <c r="J65" s="202">
        <f>J401</f>
        <v>0</v>
      </c>
      <c r="K65" s="203"/>
    </row>
    <row r="66" s="8" customFormat="1" ht="24.96" customHeight="1">
      <c r="B66" s="190"/>
      <c r="C66" s="191"/>
      <c r="D66" s="192" t="s">
        <v>854</v>
      </c>
      <c r="E66" s="193"/>
      <c r="F66" s="193"/>
      <c r="G66" s="193"/>
      <c r="H66" s="193"/>
      <c r="I66" s="194"/>
      <c r="J66" s="195">
        <f>J407</f>
        <v>0</v>
      </c>
      <c r="K66" s="196"/>
    </row>
    <row r="67" s="9" customFormat="1" ht="19.92" customHeight="1">
      <c r="B67" s="197"/>
      <c r="C67" s="198"/>
      <c r="D67" s="199" t="s">
        <v>1246</v>
      </c>
      <c r="E67" s="200"/>
      <c r="F67" s="200"/>
      <c r="G67" s="200"/>
      <c r="H67" s="200"/>
      <c r="I67" s="201"/>
      <c r="J67" s="202">
        <f>J408</f>
        <v>0</v>
      </c>
      <c r="K67" s="203"/>
    </row>
    <row r="68" s="8" customFormat="1" ht="24.96" customHeight="1">
      <c r="B68" s="190"/>
      <c r="C68" s="191"/>
      <c r="D68" s="192" t="s">
        <v>856</v>
      </c>
      <c r="E68" s="193"/>
      <c r="F68" s="193"/>
      <c r="G68" s="193"/>
      <c r="H68" s="193"/>
      <c r="I68" s="194"/>
      <c r="J68" s="195">
        <f>J412</f>
        <v>0</v>
      </c>
      <c r="K68" s="196"/>
    </row>
    <row r="69" s="9" customFormat="1" ht="19.92" customHeight="1">
      <c r="B69" s="197"/>
      <c r="C69" s="198"/>
      <c r="D69" s="199" t="s">
        <v>1250</v>
      </c>
      <c r="E69" s="200"/>
      <c r="F69" s="200"/>
      <c r="G69" s="200"/>
      <c r="H69" s="200"/>
      <c r="I69" s="201"/>
      <c r="J69" s="202">
        <f>J413</f>
        <v>0</v>
      </c>
      <c r="K69" s="203"/>
    </row>
    <row r="70" s="1" customFormat="1" ht="21.84" customHeight="1">
      <c r="B70" s="47"/>
      <c r="C70" s="48"/>
      <c r="D70" s="48"/>
      <c r="E70" s="48"/>
      <c r="F70" s="48"/>
      <c r="G70" s="48"/>
      <c r="H70" s="48"/>
      <c r="I70" s="157"/>
      <c r="J70" s="48"/>
      <c r="K70" s="52"/>
    </row>
    <row r="71" s="1" customFormat="1" ht="6.96" customHeight="1">
      <c r="B71" s="68"/>
      <c r="C71" s="69"/>
      <c r="D71" s="69"/>
      <c r="E71" s="69"/>
      <c r="F71" s="69"/>
      <c r="G71" s="69"/>
      <c r="H71" s="69"/>
      <c r="I71" s="179"/>
      <c r="J71" s="69"/>
      <c r="K71" s="70"/>
    </row>
    <row r="75" s="1" customFormat="1" ht="6.96" customHeight="1">
      <c r="B75" s="71"/>
      <c r="C75" s="72"/>
      <c r="D75" s="72"/>
      <c r="E75" s="72"/>
      <c r="F75" s="72"/>
      <c r="G75" s="72"/>
      <c r="H75" s="72"/>
      <c r="I75" s="182"/>
      <c r="J75" s="72"/>
      <c r="K75" s="72"/>
      <c r="L75" s="73"/>
    </row>
    <row r="76" s="1" customFormat="1" ht="36.96" customHeight="1">
      <c r="B76" s="47"/>
      <c r="C76" s="74" t="s">
        <v>199</v>
      </c>
      <c r="D76" s="75"/>
      <c r="E76" s="75"/>
      <c r="F76" s="75"/>
      <c r="G76" s="75"/>
      <c r="H76" s="75"/>
      <c r="I76" s="204"/>
      <c r="J76" s="75"/>
      <c r="K76" s="75"/>
      <c r="L76" s="73"/>
    </row>
    <row r="77" s="1" customFormat="1" ht="6.96" customHeight="1">
      <c r="B77" s="47"/>
      <c r="C77" s="75"/>
      <c r="D77" s="75"/>
      <c r="E77" s="75"/>
      <c r="F77" s="75"/>
      <c r="G77" s="75"/>
      <c r="H77" s="75"/>
      <c r="I77" s="204"/>
      <c r="J77" s="75"/>
      <c r="K77" s="75"/>
      <c r="L77" s="73"/>
    </row>
    <row r="78" s="1" customFormat="1" ht="14.4" customHeight="1">
      <c r="B78" s="47"/>
      <c r="C78" s="77" t="s">
        <v>18</v>
      </c>
      <c r="D78" s="75"/>
      <c r="E78" s="75"/>
      <c r="F78" s="75"/>
      <c r="G78" s="75"/>
      <c r="H78" s="75"/>
      <c r="I78" s="204"/>
      <c r="J78" s="75"/>
      <c r="K78" s="75"/>
      <c r="L78" s="73"/>
    </row>
    <row r="79" s="1" customFormat="1" ht="16.5" customHeight="1">
      <c r="B79" s="47"/>
      <c r="C79" s="75"/>
      <c r="D79" s="75"/>
      <c r="E79" s="205" t="str">
        <f>E7</f>
        <v>Revitalizace centra města Kopřivnice - projektová dokumentace II.</v>
      </c>
      <c r="F79" s="77"/>
      <c r="G79" s="77"/>
      <c r="H79" s="77"/>
      <c r="I79" s="204"/>
      <c r="J79" s="75"/>
      <c r="K79" s="75"/>
      <c r="L79" s="73"/>
    </row>
    <row r="80" s="1" customFormat="1" ht="14.4" customHeight="1">
      <c r="B80" s="47"/>
      <c r="C80" s="77" t="s">
        <v>186</v>
      </c>
      <c r="D80" s="75"/>
      <c r="E80" s="75"/>
      <c r="F80" s="75"/>
      <c r="G80" s="75"/>
      <c r="H80" s="75"/>
      <c r="I80" s="204"/>
      <c r="J80" s="75"/>
      <c r="K80" s="75"/>
      <c r="L80" s="73"/>
    </row>
    <row r="81" s="1" customFormat="1" ht="17.25" customHeight="1">
      <c r="B81" s="47"/>
      <c r="C81" s="75"/>
      <c r="D81" s="75"/>
      <c r="E81" s="83" t="str">
        <f>E9</f>
        <v>SO 301 - Odvodnění parkoviště</v>
      </c>
      <c r="F81" s="75"/>
      <c r="G81" s="75"/>
      <c r="H81" s="75"/>
      <c r="I81" s="204"/>
      <c r="J81" s="75"/>
      <c r="K81" s="75"/>
      <c r="L81" s="73"/>
    </row>
    <row r="82" s="1" customFormat="1" ht="6.96" customHeight="1">
      <c r="B82" s="47"/>
      <c r="C82" s="75"/>
      <c r="D82" s="75"/>
      <c r="E82" s="75"/>
      <c r="F82" s="75"/>
      <c r="G82" s="75"/>
      <c r="H82" s="75"/>
      <c r="I82" s="204"/>
      <c r="J82" s="75"/>
      <c r="K82" s="75"/>
      <c r="L82" s="73"/>
    </row>
    <row r="83" s="1" customFormat="1" ht="18" customHeight="1">
      <c r="B83" s="47"/>
      <c r="C83" s="77" t="s">
        <v>23</v>
      </c>
      <c r="D83" s="75"/>
      <c r="E83" s="75"/>
      <c r="F83" s="206" t="str">
        <f>F12</f>
        <v xml:space="preserve"> </v>
      </c>
      <c r="G83" s="75"/>
      <c r="H83" s="75"/>
      <c r="I83" s="207" t="s">
        <v>25</v>
      </c>
      <c r="J83" s="86" t="str">
        <f>IF(J12="","",J12)</f>
        <v>14. 1. 2019</v>
      </c>
      <c r="K83" s="75"/>
      <c r="L83" s="73"/>
    </row>
    <row r="84" s="1" customFormat="1" ht="6.96" customHeight="1">
      <c r="B84" s="47"/>
      <c r="C84" s="75"/>
      <c r="D84" s="75"/>
      <c r="E84" s="75"/>
      <c r="F84" s="75"/>
      <c r="G84" s="75"/>
      <c r="H84" s="75"/>
      <c r="I84" s="204"/>
      <c r="J84" s="75"/>
      <c r="K84" s="75"/>
      <c r="L84" s="73"/>
    </row>
    <row r="85" s="1" customFormat="1">
      <c r="B85" s="47"/>
      <c r="C85" s="77" t="s">
        <v>27</v>
      </c>
      <c r="D85" s="75"/>
      <c r="E85" s="75"/>
      <c r="F85" s="206" t="str">
        <f>E15</f>
        <v>Město Kopřivnice</v>
      </c>
      <c r="G85" s="75"/>
      <c r="H85" s="75"/>
      <c r="I85" s="207" t="s">
        <v>33</v>
      </c>
      <c r="J85" s="206" t="str">
        <f>E21</f>
        <v>Dopravoprojekt Ostrava a.s.</v>
      </c>
      <c r="K85" s="75"/>
      <c r="L85" s="73"/>
    </row>
    <row r="86" s="1" customFormat="1" ht="14.4" customHeight="1">
      <c r="B86" s="47"/>
      <c r="C86" s="77" t="s">
        <v>31</v>
      </c>
      <c r="D86" s="75"/>
      <c r="E86" s="75"/>
      <c r="F86" s="206" t="str">
        <f>IF(E18="","",E18)</f>
        <v/>
      </c>
      <c r="G86" s="75"/>
      <c r="H86" s="75"/>
      <c r="I86" s="204"/>
      <c r="J86" s="75"/>
      <c r="K86" s="75"/>
      <c r="L86" s="73"/>
    </row>
    <row r="87" s="1" customFormat="1" ht="10.32" customHeight="1">
      <c r="B87" s="47"/>
      <c r="C87" s="75"/>
      <c r="D87" s="75"/>
      <c r="E87" s="75"/>
      <c r="F87" s="75"/>
      <c r="G87" s="75"/>
      <c r="H87" s="75"/>
      <c r="I87" s="204"/>
      <c r="J87" s="75"/>
      <c r="K87" s="75"/>
      <c r="L87" s="73"/>
    </row>
    <row r="88" s="10" customFormat="1" ht="29.28" customHeight="1">
      <c r="B88" s="208"/>
      <c r="C88" s="209" t="s">
        <v>200</v>
      </c>
      <c r="D88" s="210" t="s">
        <v>57</v>
      </c>
      <c r="E88" s="210" t="s">
        <v>53</v>
      </c>
      <c r="F88" s="210" t="s">
        <v>201</v>
      </c>
      <c r="G88" s="210" t="s">
        <v>202</v>
      </c>
      <c r="H88" s="210" t="s">
        <v>203</v>
      </c>
      <c r="I88" s="211" t="s">
        <v>204</v>
      </c>
      <c r="J88" s="210" t="s">
        <v>191</v>
      </c>
      <c r="K88" s="212" t="s">
        <v>205</v>
      </c>
      <c r="L88" s="213"/>
      <c r="M88" s="103" t="s">
        <v>206</v>
      </c>
      <c r="N88" s="104" t="s">
        <v>42</v>
      </c>
      <c r="O88" s="104" t="s">
        <v>207</v>
      </c>
      <c r="P88" s="104" t="s">
        <v>208</v>
      </c>
      <c r="Q88" s="104" t="s">
        <v>209</v>
      </c>
      <c r="R88" s="104" t="s">
        <v>210</v>
      </c>
      <c r="S88" s="104" t="s">
        <v>211</v>
      </c>
      <c r="T88" s="105" t="s">
        <v>212</v>
      </c>
    </row>
    <row r="89" s="1" customFormat="1" ht="29.28" customHeight="1">
      <c r="B89" s="47"/>
      <c r="C89" s="109" t="s">
        <v>192</v>
      </c>
      <c r="D89" s="75"/>
      <c r="E89" s="75"/>
      <c r="F89" s="75"/>
      <c r="G89" s="75"/>
      <c r="H89" s="75"/>
      <c r="I89" s="204"/>
      <c r="J89" s="214">
        <f>BK89</f>
        <v>0</v>
      </c>
      <c r="K89" s="75"/>
      <c r="L89" s="73"/>
      <c r="M89" s="106"/>
      <c r="N89" s="107"/>
      <c r="O89" s="107"/>
      <c r="P89" s="215">
        <f>P90+P407+P412</f>
        <v>0</v>
      </c>
      <c r="Q89" s="107"/>
      <c r="R89" s="215">
        <f>R90+R407+R412</f>
        <v>870.27695976999973</v>
      </c>
      <c r="S89" s="107"/>
      <c r="T89" s="216">
        <f>T90+T407+T412</f>
        <v>0</v>
      </c>
      <c r="AT89" s="25" t="s">
        <v>71</v>
      </c>
      <c r="AU89" s="25" t="s">
        <v>193</v>
      </c>
      <c r="BK89" s="217">
        <f>BK90+BK407+BK412</f>
        <v>0</v>
      </c>
    </row>
    <row r="90" s="11" customFormat="1" ht="37.44" customHeight="1">
      <c r="B90" s="218"/>
      <c r="C90" s="219"/>
      <c r="D90" s="220" t="s">
        <v>71</v>
      </c>
      <c r="E90" s="221" t="s">
        <v>371</v>
      </c>
      <c r="F90" s="221" t="s">
        <v>372</v>
      </c>
      <c r="G90" s="219"/>
      <c r="H90" s="219"/>
      <c r="I90" s="222"/>
      <c r="J90" s="223">
        <f>BK90</f>
        <v>0</v>
      </c>
      <c r="K90" s="219"/>
      <c r="L90" s="224"/>
      <c r="M90" s="225"/>
      <c r="N90" s="226"/>
      <c r="O90" s="226"/>
      <c r="P90" s="227">
        <f>P91+P219+P244+P256+P274+P301+P378+P401</f>
        <v>0</v>
      </c>
      <c r="Q90" s="226"/>
      <c r="R90" s="227">
        <f>R91+R219+R244+R256+R274+R301+R378+R401</f>
        <v>870.21595976999981</v>
      </c>
      <c r="S90" s="226"/>
      <c r="T90" s="228">
        <f>T91+T219+T244+T256+T274+T301+T378+T401</f>
        <v>0</v>
      </c>
      <c r="AR90" s="229" t="s">
        <v>80</v>
      </c>
      <c r="AT90" s="230" t="s">
        <v>71</v>
      </c>
      <c r="AU90" s="230" t="s">
        <v>72</v>
      </c>
      <c r="AY90" s="229" t="s">
        <v>215</v>
      </c>
      <c r="BK90" s="231">
        <f>BK91+BK219+BK244+BK256+BK274+BK301+BK378+BK401</f>
        <v>0</v>
      </c>
    </row>
    <row r="91" s="11" customFormat="1" ht="19.92" customHeight="1">
      <c r="B91" s="218"/>
      <c r="C91" s="219"/>
      <c r="D91" s="220" t="s">
        <v>71</v>
      </c>
      <c r="E91" s="232" t="s">
        <v>80</v>
      </c>
      <c r="F91" s="232" t="s">
        <v>373</v>
      </c>
      <c r="G91" s="219"/>
      <c r="H91" s="219"/>
      <c r="I91" s="222"/>
      <c r="J91" s="233">
        <f>BK91</f>
        <v>0</v>
      </c>
      <c r="K91" s="219"/>
      <c r="L91" s="224"/>
      <c r="M91" s="225"/>
      <c r="N91" s="226"/>
      <c r="O91" s="226"/>
      <c r="P91" s="227">
        <f>SUM(P92:P218)</f>
        <v>0</v>
      </c>
      <c r="Q91" s="226"/>
      <c r="R91" s="227">
        <f>SUM(R92:R218)</f>
        <v>717.23763662999988</v>
      </c>
      <c r="S91" s="226"/>
      <c r="T91" s="228">
        <f>SUM(T92:T218)</f>
        <v>0</v>
      </c>
      <c r="AR91" s="229" t="s">
        <v>80</v>
      </c>
      <c r="AT91" s="230" t="s">
        <v>71</v>
      </c>
      <c r="AU91" s="230" t="s">
        <v>80</v>
      </c>
      <c r="AY91" s="229" t="s">
        <v>215</v>
      </c>
      <c r="BK91" s="231">
        <f>SUM(BK92:BK218)</f>
        <v>0</v>
      </c>
    </row>
    <row r="92" s="1" customFormat="1" ht="25.5" customHeight="1">
      <c r="B92" s="47"/>
      <c r="C92" s="234" t="s">
        <v>80</v>
      </c>
      <c r="D92" s="234" t="s">
        <v>218</v>
      </c>
      <c r="E92" s="235" t="s">
        <v>385</v>
      </c>
      <c r="F92" s="236" t="s">
        <v>386</v>
      </c>
      <c r="G92" s="237" t="s">
        <v>376</v>
      </c>
      <c r="H92" s="238">
        <v>2.976</v>
      </c>
      <c r="I92" s="239"/>
      <c r="J92" s="240">
        <f>ROUND(I92*H92,2)</f>
        <v>0</v>
      </c>
      <c r="K92" s="236" t="s">
        <v>222</v>
      </c>
      <c r="L92" s="73"/>
      <c r="M92" s="241" t="s">
        <v>21</v>
      </c>
      <c r="N92" s="242" t="s">
        <v>43</v>
      </c>
      <c r="O92" s="48"/>
      <c r="P92" s="243">
        <f>O92*H92</f>
        <v>0</v>
      </c>
      <c r="Q92" s="243">
        <v>0</v>
      </c>
      <c r="R92" s="243">
        <f>Q92*H92</f>
        <v>0</v>
      </c>
      <c r="S92" s="243">
        <v>0</v>
      </c>
      <c r="T92" s="244">
        <f>S92*H92</f>
        <v>0</v>
      </c>
      <c r="AR92" s="25" t="s">
        <v>232</v>
      </c>
      <c r="AT92" s="25" t="s">
        <v>218</v>
      </c>
      <c r="AU92" s="25" t="s">
        <v>82</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2622</v>
      </c>
    </row>
    <row r="93" s="12" customFormat="1">
      <c r="B93" s="252"/>
      <c r="C93" s="253"/>
      <c r="D93" s="246" t="s">
        <v>422</v>
      </c>
      <c r="E93" s="254" t="s">
        <v>21</v>
      </c>
      <c r="F93" s="255" t="s">
        <v>2623</v>
      </c>
      <c r="G93" s="253"/>
      <c r="H93" s="256">
        <v>2.976</v>
      </c>
      <c r="I93" s="257"/>
      <c r="J93" s="253"/>
      <c r="K93" s="253"/>
      <c r="L93" s="258"/>
      <c r="M93" s="259"/>
      <c r="N93" s="260"/>
      <c r="O93" s="260"/>
      <c r="P93" s="260"/>
      <c r="Q93" s="260"/>
      <c r="R93" s="260"/>
      <c r="S93" s="260"/>
      <c r="T93" s="261"/>
      <c r="AT93" s="262" t="s">
        <v>422</v>
      </c>
      <c r="AU93" s="262" t="s">
        <v>82</v>
      </c>
      <c r="AV93" s="12" t="s">
        <v>82</v>
      </c>
      <c r="AW93" s="12" t="s">
        <v>35</v>
      </c>
      <c r="AX93" s="12" t="s">
        <v>80</v>
      </c>
      <c r="AY93" s="262" t="s">
        <v>215</v>
      </c>
    </row>
    <row r="94" s="1" customFormat="1" ht="16.5" customHeight="1">
      <c r="B94" s="47"/>
      <c r="C94" s="234" t="s">
        <v>82</v>
      </c>
      <c r="D94" s="234" t="s">
        <v>218</v>
      </c>
      <c r="E94" s="235" t="s">
        <v>870</v>
      </c>
      <c r="F94" s="236" t="s">
        <v>871</v>
      </c>
      <c r="G94" s="237" t="s">
        <v>872</v>
      </c>
      <c r="H94" s="238">
        <v>20</v>
      </c>
      <c r="I94" s="239"/>
      <c r="J94" s="240">
        <f>ROUND(I94*H94,2)</f>
        <v>0</v>
      </c>
      <c r="K94" s="236" t="s">
        <v>222</v>
      </c>
      <c r="L94" s="73"/>
      <c r="M94" s="241" t="s">
        <v>21</v>
      </c>
      <c r="N94" s="242" t="s">
        <v>43</v>
      </c>
      <c r="O94" s="48"/>
      <c r="P94" s="243">
        <f>O94*H94</f>
        <v>0</v>
      </c>
      <c r="Q94" s="243">
        <v>0</v>
      </c>
      <c r="R94" s="243">
        <f>Q94*H94</f>
        <v>0</v>
      </c>
      <c r="S94" s="243">
        <v>0</v>
      </c>
      <c r="T94" s="244">
        <f>S94*H94</f>
        <v>0</v>
      </c>
      <c r="AR94" s="25" t="s">
        <v>232</v>
      </c>
      <c r="AT94" s="25" t="s">
        <v>218</v>
      </c>
      <c r="AU94" s="25" t="s">
        <v>82</v>
      </c>
      <c r="AY94" s="25" t="s">
        <v>215</v>
      </c>
      <c r="BE94" s="245">
        <f>IF(N94="základní",J94,0)</f>
        <v>0</v>
      </c>
      <c r="BF94" s="245">
        <f>IF(N94="snížená",J94,0)</f>
        <v>0</v>
      </c>
      <c r="BG94" s="245">
        <f>IF(N94="zákl. přenesená",J94,0)</f>
        <v>0</v>
      </c>
      <c r="BH94" s="245">
        <f>IF(N94="sníž. přenesená",J94,0)</f>
        <v>0</v>
      </c>
      <c r="BI94" s="245">
        <f>IF(N94="nulová",J94,0)</f>
        <v>0</v>
      </c>
      <c r="BJ94" s="25" t="s">
        <v>80</v>
      </c>
      <c r="BK94" s="245">
        <f>ROUND(I94*H94,2)</f>
        <v>0</v>
      </c>
      <c r="BL94" s="25" t="s">
        <v>232</v>
      </c>
      <c r="BM94" s="25" t="s">
        <v>2624</v>
      </c>
    </row>
    <row r="95" s="12" customFormat="1">
      <c r="B95" s="252"/>
      <c r="C95" s="253"/>
      <c r="D95" s="246" t="s">
        <v>422</v>
      </c>
      <c r="E95" s="254" t="s">
        <v>21</v>
      </c>
      <c r="F95" s="255" t="s">
        <v>305</v>
      </c>
      <c r="G95" s="253"/>
      <c r="H95" s="256">
        <v>20</v>
      </c>
      <c r="I95" s="257"/>
      <c r="J95" s="253"/>
      <c r="K95" s="253"/>
      <c r="L95" s="258"/>
      <c r="M95" s="259"/>
      <c r="N95" s="260"/>
      <c r="O95" s="260"/>
      <c r="P95" s="260"/>
      <c r="Q95" s="260"/>
      <c r="R95" s="260"/>
      <c r="S95" s="260"/>
      <c r="T95" s="261"/>
      <c r="AT95" s="262" t="s">
        <v>422</v>
      </c>
      <c r="AU95" s="262" t="s">
        <v>82</v>
      </c>
      <c r="AV95" s="12" t="s">
        <v>82</v>
      </c>
      <c r="AW95" s="12" t="s">
        <v>35</v>
      </c>
      <c r="AX95" s="12" t="s">
        <v>72</v>
      </c>
      <c r="AY95" s="262" t="s">
        <v>215</v>
      </c>
    </row>
    <row r="96" s="1" customFormat="1" ht="16.5" customHeight="1">
      <c r="B96" s="47"/>
      <c r="C96" s="234" t="s">
        <v>227</v>
      </c>
      <c r="D96" s="234" t="s">
        <v>218</v>
      </c>
      <c r="E96" s="235" t="s">
        <v>1270</v>
      </c>
      <c r="F96" s="236" t="s">
        <v>1271</v>
      </c>
      <c r="G96" s="237" t="s">
        <v>381</v>
      </c>
      <c r="H96" s="238">
        <v>205.33799999999999</v>
      </c>
      <c r="I96" s="239"/>
      <c r="J96" s="240">
        <f>ROUND(I96*H96,2)</f>
        <v>0</v>
      </c>
      <c r="K96" s="236" t="s">
        <v>222</v>
      </c>
      <c r="L96" s="73"/>
      <c r="M96" s="241" t="s">
        <v>21</v>
      </c>
      <c r="N96" s="242" t="s">
        <v>43</v>
      </c>
      <c r="O96" s="48"/>
      <c r="P96" s="243">
        <f>O96*H96</f>
        <v>0</v>
      </c>
      <c r="Q96" s="243">
        <v>0</v>
      </c>
      <c r="R96" s="243">
        <f>Q96*H96</f>
        <v>0</v>
      </c>
      <c r="S96" s="243">
        <v>0</v>
      </c>
      <c r="T96" s="244">
        <f>S96*H96</f>
        <v>0</v>
      </c>
      <c r="AR96" s="25" t="s">
        <v>232</v>
      </c>
      <c r="AT96" s="25" t="s">
        <v>218</v>
      </c>
      <c r="AU96" s="25" t="s">
        <v>82</v>
      </c>
      <c r="AY96" s="25" t="s">
        <v>215</v>
      </c>
      <c r="BE96" s="245">
        <f>IF(N96="základní",J96,0)</f>
        <v>0</v>
      </c>
      <c r="BF96" s="245">
        <f>IF(N96="snížená",J96,0)</f>
        <v>0</v>
      </c>
      <c r="BG96" s="245">
        <f>IF(N96="zákl. přenesená",J96,0)</f>
        <v>0</v>
      </c>
      <c r="BH96" s="245">
        <f>IF(N96="sníž. přenesená",J96,0)</f>
        <v>0</v>
      </c>
      <c r="BI96" s="245">
        <f>IF(N96="nulová",J96,0)</f>
        <v>0</v>
      </c>
      <c r="BJ96" s="25" t="s">
        <v>80</v>
      </c>
      <c r="BK96" s="245">
        <f>ROUND(I96*H96,2)</f>
        <v>0</v>
      </c>
      <c r="BL96" s="25" t="s">
        <v>232</v>
      </c>
      <c r="BM96" s="25" t="s">
        <v>2625</v>
      </c>
    </row>
    <row r="97" s="14" customFormat="1">
      <c r="B97" s="288"/>
      <c r="C97" s="289"/>
      <c r="D97" s="246" t="s">
        <v>422</v>
      </c>
      <c r="E97" s="290" t="s">
        <v>21</v>
      </c>
      <c r="F97" s="291" t="s">
        <v>2626</v>
      </c>
      <c r="G97" s="289"/>
      <c r="H97" s="290" t="s">
        <v>21</v>
      </c>
      <c r="I97" s="292"/>
      <c r="J97" s="289"/>
      <c r="K97" s="289"/>
      <c r="L97" s="293"/>
      <c r="M97" s="294"/>
      <c r="N97" s="295"/>
      <c r="O97" s="295"/>
      <c r="P97" s="295"/>
      <c r="Q97" s="295"/>
      <c r="R97" s="295"/>
      <c r="S97" s="295"/>
      <c r="T97" s="296"/>
      <c r="AT97" s="297" t="s">
        <v>422</v>
      </c>
      <c r="AU97" s="297" t="s">
        <v>82</v>
      </c>
      <c r="AV97" s="14" t="s">
        <v>80</v>
      </c>
      <c r="AW97" s="14" t="s">
        <v>35</v>
      </c>
      <c r="AX97" s="14" t="s">
        <v>72</v>
      </c>
      <c r="AY97" s="297" t="s">
        <v>215</v>
      </c>
    </row>
    <row r="98" s="12" customFormat="1">
      <c r="B98" s="252"/>
      <c r="C98" s="253"/>
      <c r="D98" s="246" t="s">
        <v>422</v>
      </c>
      <c r="E98" s="254" t="s">
        <v>21</v>
      </c>
      <c r="F98" s="255" t="s">
        <v>2627</v>
      </c>
      <c r="G98" s="253"/>
      <c r="H98" s="256">
        <v>155.572</v>
      </c>
      <c r="I98" s="257"/>
      <c r="J98" s="253"/>
      <c r="K98" s="253"/>
      <c r="L98" s="258"/>
      <c r="M98" s="259"/>
      <c r="N98" s="260"/>
      <c r="O98" s="260"/>
      <c r="P98" s="260"/>
      <c r="Q98" s="260"/>
      <c r="R98" s="260"/>
      <c r="S98" s="260"/>
      <c r="T98" s="261"/>
      <c r="AT98" s="262" t="s">
        <v>422</v>
      </c>
      <c r="AU98" s="262" t="s">
        <v>82</v>
      </c>
      <c r="AV98" s="12" t="s">
        <v>82</v>
      </c>
      <c r="AW98" s="12" t="s">
        <v>35</v>
      </c>
      <c r="AX98" s="12" t="s">
        <v>72</v>
      </c>
      <c r="AY98" s="262" t="s">
        <v>215</v>
      </c>
    </row>
    <row r="99" s="14" customFormat="1">
      <c r="B99" s="288"/>
      <c r="C99" s="289"/>
      <c r="D99" s="246" t="s">
        <v>422</v>
      </c>
      <c r="E99" s="290" t="s">
        <v>21</v>
      </c>
      <c r="F99" s="291" t="s">
        <v>2628</v>
      </c>
      <c r="G99" s="289"/>
      <c r="H99" s="290" t="s">
        <v>21</v>
      </c>
      <c r="I99" s="292"/>
      <c r="J99" s="289"/>
      <c r="K99" s="289"/>
      <c r="L99" s="293"/>
      <c r="M99" s="294"/>
      <c r="N99" s="295"/>
      <c r="O99" s="295"/>
      <c r="P99" s="295"/>
      <c r="Q99" s="295"/>
      <c r="R99" s="295"/>
      <c r="S99" s="295"/>
      <c r="T99" s="296"/>
      <c r="AT99" s="297" t="s">
        <v>422</v>
      </c>
      <c r="AU99" s="297" t="s">
        <v>82</v>
      </c>
      <c r="AV99" s="14" t="s">
        <v>80</v>
      </c>
      <c r="AW99" s="14" t="s">
        <v>35</v>
      </c>
      <c r="AX99" s="14" t="s">
        <v>72</v>
      </c>
      <c r="AY99" s="297" t="s">
        <v>215</v>
      </c>
    </row>
    <row r="100" s="12" customFormat="1">
      <c r="B100" s="252"/>
      <c r="C100" s="253"/>
      <c r="D100" s="246" t="s">
        <v>422</v>
      </c>
      <c r="E100" s="254" t="s">
        <v>21</v>
      </c>
      <c r="F100" s="255" t="s">
        <v>2629</v>
      </c>
      <c r="G100" s="253"/>
      <c r="H100" s="256">
        <v>49.765999999999998</v>
      </c>
      <c r="I100" s="257"/>
      <c r="J100" s="253"/>
      <c r="K100" s="253"/>
      <c r="L100" s="258"/>
      <c r="M100" s="259"/>
      <c r="N100" s="260"/>
      <c r="O100" s="260"/>
      <c r="P100" s="260"/>
      <c r="Q100" s="260"/>
      <c r="R100" s="260"/>
      <c r="S100" s="260"/>
      <c r="T100" s="261"/>
      <c r="AT100" s="262" t="s">
        <v>422</v>
      </c>
      <c r="AU100" s="262" t="s">
        <v>82</v>
      </c>
      <c r="AV100" s="12" t="s">
        <v>82</v>
      </c>
      <c r="AW100" s="12" t="s">
        <v>35</v>
      </c>
      <c r="AX100" s="12" t="s">
        <v>72</v>
      </c>
      <c r="AY100" s="262" t="s">
        <v>215</v>
      </c>
    </row>
    <row r="101" s="13" customFormat="1">
      <c r="B101" s="263"/>
      <c r="C101" s="264"/>
      <c r="D101" s="246" t="s">
        <v>422</v>
      </c>
      <c r="E101" s="265" t="s">
        <v>21</v>
      </c>
      <c r="F101" s="266" t="s">
        <v>439</v>
      </c>
      <c r="G101" s="264"/>
      <c r="H101" s="267">
        <v>205.33799999999999</v>
      </c>
      <c r="I101" s="268"/>
      <c r="J101" s="264"/>
      <c r="K101" s="264"/>
      <c r="L101" s="269"/>
      <c r="M101" s="270"/>
      <c r="N101" s="271"/>
      <c r="O101" s="271"/>
      <c r="P101" s="271"/>
      <c r="Q101" s="271"/>
      <c r="R101" s="271"/>
      <c r="S101" s="271"/>
      <c r="T101" s="272"/>
      <c r="AT101" s="273" t="s">
        <v>422</v>
      </c>
      <c r="AU101" s="273" t="s">
        <v>82</v>
      </c>
      <c r="AV101" s="13" t="s">
        <v>232</v>
      </c>
      <c r="AW101" s="13" t="s">
        <v>35</v>
      </c>
      <c r="AX101" s="13" t="s">
        <v>80</v>
      </c>
      <c r="AY101" s="273" t="s">
        <v>215</v>
      </c>
    </row>
    <row r="102" s="1" customFormat="1" ht="16.5" customHeight="1">
      <c r="B102" s="47"/>
      <c r="C102" s="234" t="s">
        <v>232</v>
      </c>
      <c r="D102" s="234" t="s">
        <v>218</v>
      </c>
      <c r="E102" s="235" t="s">
        <v>2630</v>
      </c>
      <c r="F102" s="236" t="s">
        <v>2631</v>
      </c>
      <c r="G102" s="237" t="s">
        <v>381</v>
      </c>
      <c r="H102" s="238">
        <v>102.669</v>
      </c>
      <c r="I102" s="239"/>
      <c r="J102" s="240">
        <f>ROUND(I102*H102,2)</f>
        <v>0</v>
      </c>
      <c r="K102" s="236" t="s">
        <v>222</v>
      </c>
      <c r="L102" s="73"/>
      <c r="M102" s="241" t="s">
        <v>21</v>
      </c>
      <c r="N102" s="242" t="s">
        <v>43</v>
      </c>
      <c r="O102" s="48"/>
      <c r="P102" s="243">
        <f>O102*H102</f>
        <v>0</v>
      </c>
      <c r="Q102" s="243">
        <v>0</v>
      </c>
      <c r="R102" s="243">
        <f>Q102*H102</f>
        <v>0</v>
      </c>
      <c r="S102" s="243">
        <v>0</v>
      </c>
      <c r="T102" s="244">
        <f>S102*H102</f>
        <v>0</v>
      </c>
      <c r="AR102" s="25" t="s">
        <v>232</v>
      </c>
      <c r="AT102" s="25" t="s">
        <v>218</v>
      </c>
      <c r="AU102" s="25" t="s">
        <v>82</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2632</v>
      </c>
    </row>
    <row r="103" s="14" customFormat="1">
      <c r="B103" s="288"/>
      <c r="C103" s="289"/>
      <c r="D103" s="246" t="s">
        <v>422</v>
      </c>
      <c r="E103" s="290" t="s">
        <v>21</v>
      </c>
      <c r="F103" s="291" t="s">
        <v>2633</v>
      </c>
      <c r="G103" s="289"/>
      <c r="H103" s="290" t="s">
        <v>21</v>
      </c>
      <c r="I103" s="292"/>
      <c r="J103" s="289"/>
      <c r="K103" s="289"/>
      <c r="L103" s="293"/>
      <c r="M103" s="294"/>
      <c r="N103" s="295"/>
      <c r="O103" s="295"/>
      <c r="P103" s="295"/>
      <c r="Q103" s="295"/>
      <c r="R103" s="295"/>
      <c r="S103" s="295"/>
      <c r="T103" s="296"/>
      <c r="AT103" s="297" t="s">
        <v>422</v>
      </c>
      <c r="AU103" s="297" t="s">
        <v>82</v>
      </c>
      <c r="AV103" s="14" t="s">
        <v>80</v>
      </c>
      <c r="AW103" s="14" t="s">
        <v>35</v>
      </c>
      <c r="AX103" s="14" t="s">
        <v>72</v>
      </c>
      <c r="AY103" s="297" t="s">
        <v>215</v>
      </c>
    </row>
    <row r="104" s="12" customFormat="1">
      <c r="B104" s="252"/>
      <c r="C104" s="253"/>
      <c r="D104" s="246" t="s">
        <v>422</v>
      </c>
      <c r="E104" s="254" t="s">
        <v>21</v>
      </c>
      <c r="F104" s="255" t="s">
        <v>2634</v>
      </c>
      <c r="G104" s="253"/>
      <c r="H104" s="256">
        <v>205.33799999999999</v>
      </c>
      <c r="I104" s="257"/>
      <c r="J104" s="253"/>
      <c r="K104" s="253"/>
      <c r="L104" s="258"/>
      <c r="M104" s="259"/>
      <c r="N104" s="260"/>
      <c r="O104" s="260"/>
      <c r="P104" s="260"/>
      <c r="Q104" s="260"/>
      <c r="R104" s="260"/>
      <c r="S104" s="260"/>
      <c r="T104" s="261"/>
      <c r="AT104" s="262" t="s">
        <v>422</v>
      </c>
      <c r="AU104" s="262" t="s">
        <v>82</v>
      </c>
      <c r="AV104" s="12" t="s">
        <v>82</v>
      </c>
      <c r="AW104" s="12" t="s">
        <v>35</v>
      </c>
      <c r="AX104" s="12" t="s">
        <v>72</v>
      </c>
      <c r="AY104" s="262" t="s">
        <v>215</v>
      </c>
    </row>
    <row r="105" s="13" customFormat="1">
      <c r="B105" s="263"/>
      <c r="C105" s="264"/>
      <c r="D105" s="246" t="s">
        <v>422</v>
      </c>
      <c r="E105" s="265" t="s">
        <v>21</v>
      </c>
      <c r="F105" s="266" t="s">
        <v>439</v>
      </c>
      <c r="G105" s="264"/>
      <c r="H105" s="267">
        <v>205.33799999999999</v>
      </c>
      <c r="I105" s="268"/>
      <c r="J105" s="264"/>
      <c r="K105" s="264"/>
      <c r="L105" s="269"/>
      <c r="M105" s="270"/>
      <c r="N105" s="271"/>
      <c r="O105" s="271"/>
      <c r="P105" s="271"/>
      <c r="Q105" s="271"/>
      <c r="R105" s="271"/>
      <c r="S105" s="271"/>
      <c r="T105" s="272"/>
      <c r="AT105" s="273" t="s">
        <v>422</v>
      </c>
      <c r="AU105" s="273" t="s">
        <v>82</v>
      </c>
      <c r="AV105" s="13" t="s">
        <v>232</v>
      </c>
      <c r="AW105" s="13" t="s">
        <v>35</v>
      </c>
      <c r="AX105" s="13" t="s">
        <v>80</v>
      </c>
      <c r="AY105" s="273" t="s">
        <v>215</v>
      </c>
    </row>
    <row r="106" s="12" customFormat="1">
      <c r="B106" s="252"/>
      <c r="C106" s="253"/>
      <c r="D106" s="246" t="s">
        <v>422</v>
      </c>
      <c r="E106" s="253"/>
      <c r="F106" s="255" t="s">
        <v>2635</v>
      </c>
      <c r="G106" s="253"/>
      <c r="H106" s="256">
        <v>102.669</v>
      </c>
      <c r="I106" s="257"/>
      <c r="J106" s="253"/>
      <c r="K106" s="253"/>
      <c r="L106" s="258"/>
      <c r="M106" s="259"/>
      <c r="N106" s="260"/>
      <c r="O106" s="260"/>
      <c r="P106" s="260"/>
      <c r="Q106" s="260"/>
      <c r="R106" s="260"/>
      <c r="S106" s="260"/>
      <c r="T106" s="261"/>
      <c r="AT106" s="262" t="s">
        <v>422</v>
      </c>
      <c r="AU106" s="262" t="s">
        <v>82</v>
      </c>
      <c r="AV106" s="12" t="s">
        <v>82</v>
      </c>
      <c r="AW106" s="12" t="s">
        <v>6</v>
      </c>
      <c r="AX106" s="12" t="s">
        <v>80</v>
      </c>
      <c r="AY106" s="262" t="s">
        <v>215</v>
      </c>
    </row>
    <row r="107" s="1" customFormat="1" ht="16.5" customHeight="1">
      <c r="B107" s="47"/>
      <c r="C107" s="234" t="s">
        <v>214</v>
      </c>
      <c r="D107" s="234" t="s">
        <v>218</v>
      </c>
      <c r="E107" s="235" t="s">
        <v>479</v>
      </c>
      <c r="F107" s="236" t="s">
        <v>480</v>
      </c>
      <c r="G107" s="237" t="s">
        <v>381</v>
      </c>
      <c r="H107" s="238">
        <v>311.25200000000001</v>
      </c>
      <c r="I107" s="239"/>
      <c r="J107" s="240">
        <f>ROUND(I107*H107,2)</f>
        <v>0</v>
      </c>
      <c r="K107" s="236" t="s">
        <v>222</v>
      </c>
      <c r="L107" s="73"/>
      <c r="M107" s="241" t="s">
        <v>21</v>
      </c>
      <c r="N107" s="242" t="s">
        <v>43</v>
      </c>
      <c r="O107" s="48"/>
      <c r="P107" s="243">
        <f>O107*H107</f>
        <v>0</v>
      </c>
      <c r="Q107" s="243">
        <v>0</v>
      </c>
      <c r="R107" s="243">
        <f>Q107*H107</f>
        <v>0</v>
      </c>
      <c r="S107" s="243">
        <v>0</v>
      </c>
      <c r="T107" s="244">
        <f>S107*H107</f>
        <v>0</v>
      </c>
      <c r="AR107" s="25" t="s">
        <v>232</v>
      </c>
      <c r="AT107" s="25" t="s">
        <v>218</v>
      </c>
      <c r="AU107" s="25" t="s">
        <v>82</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2636</v>
      </c>
    </row>
    <row r="108" s="14" customFormat="1">
      <c r="B108" s="288"/>
      <c r="C108" s="289"/>
      <c r="D108" s="246" t="s">
        <v>422</v>
      </c>
      <c r="E108" s="290" t="s">
        <v>21</v>
      </c>
      <c r="F108" s="291" t="s">
        <v>2637</v>
      </c>
      <c r="G108" s="289"/>
      <c r="H108" s="290" t="s">
        <v>21</v>
      </c>
      <c r="I108" s="292"/>
      <c r="J108" s="289"/>
      <c r="K108" s="289"/>
      <c r="L108" s="293"/>
      <c r="M108" s="294"/>
      <c r="N108" s="295"/>
      <c r="O108" s="295"/>
      <c r="P108" s="295"/>
      <c r="Q108" s="295"/>
      <c r="R108" s="295"/>
      <c r="S108" s="295"/>
      <c r="T108" s="296"/>
      <c r="AT108" s="297" t="s">
        <v>422</v>
      </c>
      <c r="AU108" s="297" t="s">
        <v>82</v>
      </c>
      <c r="AV108" s="14" t="s">
        <v>80</v>
      </c>
      <c r="AW108" s="14" t="s">
        <v>35</v>
      </c>
      <c r="AX108" s="14" t="s">
        <v>72</v>
      </c>
      <c r="AY108" s="297" t="s">
        <v>215</v>
      </c>
    </row>
    <row r="109" s="14" customFormat="1">
      <c r="B109" s="288"/>
      <c r="C109" s="289"/>
      <c r="D109" s="246" t="s">
        <v>422</v>
      </c>
      <c r="E109" s="290" t="s">
        <v>21</v>
      </c>
      <c r="F109" s="291" t="s">
        <v>2638</v>
      </c>
      <c r="G109" s="289"/>
      <c r="H109" s="290" t="s">
        <v>21</v>
      </c>
      <c r="I109" s="292"/>
      <c r="J109" s="289"/>
      <c r="K109" s="289"/>
      <c r="L109" s="293"/>
      <c r="M109" s="294"/>
      <c r="N109" s="295"/>
      <c r="O109" s="295"/>
      <c r="P109" s="295"/>
      <c r="Q109" s="295"/>
      <c r="R109" s="295"/>
      <c r="S109" s="295"/>
      <c r="T109" s="296"/>
      <c r="AT109" s="297" t="s">
        <v>422</v>
      </c>
      <c r="AU109" s="297" t="s">
        <v>82</v>
      </c>
      <c r="AV109" s="14" t="s">
        <v>80</v>
      </c>
      <c r="AW109" s="14" t="s">
        <v>35</v>
      </c>
      <c r="AX109" s="14" t="s">
        <v>72</v>
      </c>
      <c r="AY109" s="297" t="s">
        <v>215</v>
      </c>
    </row>
    <row r="110" s="12" customFormat="1">
      <c r="B110" s="252"/>
      <c r="C110" s="253"/>
      <c r="D110" s="246" t="s">
        <v>422</v>
      </c>
      <c r="E110" s="254" t="s">
        <v>21</v>
      </c>
      <c r="F110" s="255" t="s">
        <v>2639</v>
      </c>
      <c r="G110" s="253"/>
      <c r="H110" s="256">
        <v>19.247</v>
      </c>
      <c r="I110" s="257"/>
      <c r="J110" s="253"/>
      <c r="K110" s="253"/>
      <c r="L110" s="258"/>
      <c r="M110" s="259"/>
      <c r="N110" s="260"/>
      <c r="O110" s="260"/>
      <c r="P110" s="260"/>
      <c r="Q110" s="260"/>
      <c r="R110" s="260"/>
      <c r="S110" s="260"/>
      <c r="T110" s="261"/>
      <c r="AT110" s="262" t="s">
        <v>422</v>
      </c>
      <c r="AU110" s="262" t="s">
        <v>82</v>
      </c>
      <c r="AV110" s="12" t="s">
        <v>82</v>
      </c>
      <c r="AW110" s="12" t="s">
        <v>35</v>
      </c>
      <c r="AX110" s="12" t="s">
        <v>72</v>
      </c>
      <c r="AY110" s="262" t="s">
        <v>215</v>
      </c>
    </row>
    <row r="111" s="14" customFormat="1">
      <c r="B111" s="288"/>
      <c r="C111" s="289"/>
      <c r="D111" s="246" t="s">
        <v>422</v>
      </c>
      <c r="E111" s="290" t="s">
        <v>21</v>
      </c>
      <c r="F111" s="291" t="s">
        <v>2640</v>
      </c>
      <c r="G111" s="289"/>
      <c r="H111" s="290" t="s">
        <v>21</v>
      </c>
      <c r="I111" s="292"/>
      <c r="J111" s="289"/>
      <c r="K111" s="289"/>
      <c r="L111" s="293"/>
      <c r="M111" s="294"/>
      <c r="N111" s="295"/>
      <c r="O111" s="295"/>
      <c r="P111" s="295"/>
      <c r="Q111" s="295"/>
      <c r="R111" s="295"/>
      <c r="S111" s="295"/>
      <c r="T111" s="296"/>
      <c r="AT111" s="297" t="s">
        <v>422</v>
      </c>
      <c r="AU111" s="297" t="s">
        <v>82</v>
      </c>
      <c r="AV111" s="14" t="s">
        <v>80</v>
      </c>
      <c r="AW111" s="14" t="s">
        <v>35</v>
      </c>
      <c r="AX111" s="14" t="s">
        <v>72</v>
      </c>
      <c r="AY111" s="297" t="s">
        <v>215</v>
      </c>
    </row>
    <row r="112" s="12" customFormat="1">
      <c r="B112" s="252"/>
      <c r="C112" s="253"/>
      <c r="D112" s="246" t="s">
        <v>422</v>
      </c>
      <c r="E112" s="254" t="s">
        <v>21</v>
      </c>
      <c r="F112" s="255" t="s">
        <v>2641</v>
      </c>
      <c r="G112" s="253"/>
      <c r="H112" s="256">
        <v>45.094000000000001</v>
      </c>
      <c r="I112" s="257"/>
      <c r="J112" s="253"/>
      <c r="K112" s="253"/>
      <c r="L112" s="258"/>
      <c r="M112" s="259"/>
      <c r="N112" s="260"/>
      <c r="O112" s="260"/>
      <c r="P112" s="260"/>
      <c r="Q112" s="260"/>
      <c r="R112" s="260"/>
      <c r="S112" s="260"/>
      <c r="T112" s="261"/>
      <c r="AT112" s="262" t="s">
        <v>422</v>
      </c>
      <c r="AU112" s="262" t="s">
        <v>82</v>
      </c>
      <c r="AV112" s="12" t="s">
        <v>82</v>
      </c>
      <c r="AW112" s="12" t="s">
        <v>35</v>
      </c>
      <c r="AX112" s="12" t="s">
        <v>72</v>
      </c>
      <c r="AY112" s="262" t="s">
        <v>215</v>
      </c>
    </row>
    <row r="113" s="14" customFormat="1">
      <c r="B113" s="288"/>
      <c r="C113" s="289"/>
      <c r="D113" s="246" t="s">
        <v>422</v>
      </c>
      <c r="E113" s="290" t="s">
        <v>21</v>
      </c>
      <c r="F113" s="291" t="s">
        <v>2642</v>
      </c>
      <c r="G113" s="289"/>
      <c r="H113" s="290" t="s">
        <v>21</v>
      </c>
      <c r="I113" s="292"/>
      <c r="J113" s="289"/>
      <c r="K113" s="289"/>
      <c r="L113" s="293"/>
      <c r="M113" s="294"/>
      <c r="N113" s="295"/>
      <c r="O113" s="295"/>
      <c r="P113" s="295"/>
      <c r="Q113" s="295"/>
      <c r="R113" s="295"/>
      <c r="S113" s="295"/>
      <c r="T113" s="296"/>
      <c r="AT113" s="297" t="s">
        <v>422</v>
      </c>
      <c r="AU113" s="297" t="s">
        <v>82</v>
      </c>
      <c r="AV113" s="14" t="s">
        <v>80</v>
      </c>
      <c r="AW113" s="14" t="s">
        <v>35</v>
      </c>
      <c r="AX113" s="14" t="s">
        <v>72</v>
      </c>
      <c r="AY113" s="297" t="s">
        <v>215</v>
      </c>
    </row>
    <row r="114" s="12" customFormat="1">
      <c r="B114" s="252"/>
      <c r="C114" s="253"/>
      <c r="D114" s="246" t="s">
        <v>422</v>
      </c>
      <c r="E114" s="254" t="s">
        <v>21</v>
      </c>
      <c r="F114" s="255" t="s">
        <v>2643</v>
      </c>
      <c r="G114" s="253"/>
      <c r="H114" s="256">
        <v>9.141</v>
      </c>
      <c r="I114" s="257"/>
      <c r="J114" s="253"/>
      <c r="K114" s="253"/>
      <c r="L114" s="258"/>
      <c r="M114" s="259"/>
      <c r="N114" s="260"/>
      <c r="O114" s="260"/>
      <c r="P114" s="260"/>
      <c r="Q114" s="260"/>
      <c r="R114" s="260"/>
      <c r="S114" s="260"/>
      <c r="T114" s="261"/>
      <c r="AT114" s="262" t="s">
        <v>422</v>
      </c>
      <c r="AU114" s="262" t="s">
        <v>82</v>
      </c>
      <c r="AV114" s="12" t="s">
        <v>82</v>
      </c>
      <c r="AW114" s="12" t="s">
        <v>35</v>
      </c>
      <c r="AX114" s="12" t="s">
        <v>72</v>
      </c>
      <c r="AY114" s="262" t="s">
        <v>215</v>
      </c>
    </row>
    <row r="115" s="15" customFormat="1">
      <c r="B115" s="306"/>
      <c r="C115" s="307"/>
      <c r="D115" s="246" t="s">
        <v>422</v>
      </c>
      <c r="E115" s="308" t="s">
        <v>21</v>
      </c>
      <c r="F115" s="309" t="s">
        <v>2644</v>
      </c>
      <c r="G115" s="307"/>
      <c r="H115" s="310">
        <v>73.481999999999999</v>
      </c>
      <c r="I115" s="311"/>
      <c r="J115" s="307"/>
      <c r="K115" s="307"/>
      <c r="L115" s="312"/>
      <c r="M115" s="313"/>
      <c r="N115" s="314"/>
      <c r="O115" s="314"/>
      <c r="P115" s="314"/>
      <c r="Q115" s="314"/>
      <c r="R115" s="314"/>
      <c r="S115" s="314"/>
      <c r="T115" s="315"/>
      <c r="AT115" s="316" t="s">
        <v>422</v>
      </c>
      <c r="AU115" s="316" t="s">
        <v>82</v>
      </c>
      <c r="AV115" s="15" t="s">
        <v>227</v>
      </c>
      <c r="AW115" s="15" t="s">
        <v>35</v>
      </c>
      <c r="AX115" s="15" t="s">
        <v>72</v>
      </c>
      <c r="AY115" s="316" t="s">
        <v>215</v>
      </c>
    </row>
    <row r="116" s="14" customFormat="1">
      <c r="B116" s="288"/>
      <c r="C116" s="289"/>
      <c r="D116" s="246" t="s">
        <v>422</v>
      </c>
      <c r="E116" s="290" t="s">
        <v>21</v>
      </c>
      <c r="F116" s="291" t="s">
        <v>2645</v>
      </c>
      <c r="G116" s="289"/>
      <c r="H116" s="290" t="s">
        <v>21</v>
      </c>
      <c r="I116" s="292"/>
      <c r="J116" s="289"/>
      <c r="K116" s="289"/>
      <c r="L116" s="293"/>
      <c r="M116" s="294"/>
      <c r="N116" s="295"/>
      <c r="O116" s="295"/>
      <c r="P116" s="295"/>
      <c r="Q116" s="295"/>
      <c r="R116" s="295"/>
      <c r="S116" s="295"/>
      <c r="T116" s="296"/>
      <c r="AT116" s="297" t="s">
        <v>422</v>
      </c>
      <c r="AU116" s="297" t="s">
        <v>82</v>
      </c>
      <c r="AV116" s="14" t="s">
        <v>80</v>
      </c>
      <c r="AW116" s="14" t="s">
        <v>35</v>
      </c>
      <c r="AX116" s="14" t="s">
        <v>72</v>
      </c>
      <c r="AY116" s="297" t="s">
        <v>215</v>
      </c>
    </row>
    <row r="117" s="14" customFormat="1">
      <c r="B117" s="288"/>
      <c r="C117" s="289"/>
      <c r="D117" s="246" t="s">
        <v>422</v>
      </c>
      <c r="E117" s="290" t="s">
        <v>21</v>
      </c>
      <c r="F117" s="291" t="s">
        <v>2646</v>
      </c>
      <c r="G117" s="289"/>
      <c r="H117" s="290" t="s">
        <v>21</v>
      </c>
      <c r="I117" s="292"/>
      <c r="J117" s="289"/>
      <c r="K117" s="289"/>
      <c r="L117" s="293"/>
      <c r="M117" s="294"/>
      <c r="N117" s="295"/>
      <c r="O117" s="295"/>
      <c r="P117" s="295"/>
      <c r="Q117" s="295"/>
      <c r="R117" s="295"/>
      <c r="S117" s="295"/>
      <c r="T117" s="296"/>
      <c r="AT117" s="297" t="s">
        <v>422</v>
      </c>
      <c r="AU117" s="297" t="s">
        <v>82</v>
      </c>
      <c r="AV117" s="14" t="s">
        <v>80</v>
      </c>
      <c r="AW117" s="14" t="s">
        <v>35</v>
      </c>
      <c r="AX117" s="14" t="s">
        <v>72</v>
      </c>
      <c r="AY117" s="297" t="s">
        <v>215</v>
      </c>
    </row>
    <row r="118" s="14" customFormat="1">
      <c r="B118" s="288"/>
      <c r="C118" s="289"/>
      <c r="D118" s="246" t="s">
        <v>422</v>
      </c>
      <c r="E118" s="290" t="s">
        <v>21</v>
      </c>
      <c r="F118" s="291" t="s">
        <v>2647</v>
      </c>
      <c r="G118" s="289"/>
      <c r="H118" s="290" t="s">
        <v>21</v>
      </c>
      <c r="I118" s="292"/>
      <c r="J118" s="289"/>
      <c r="K118" s="289"/>
      <c r="L118" s="293"/>
      <c r="M118" s="294"/>
      <c r="N118" s="295"/>
      <c r="O118" s="295"/>
      <c r="P118" s="295"/>
      <c r="Q118" s="295"/>
      <c r="R118" s="295"/>
      <c r="S118" s="295"/>
      <c r="T118" s="296"/>
      <c r="AT118" s="297" t="s">
        <v>422</v>
      </c>
      <c r="AU118" s="297" t="s">
        <v>82</v>
      </c>
      <c r="AV118" s="14" t="s">
        <v>80</v>
      </c>
      <c r="AW118" s="14" t="s">
        <v>35</v>
      </c>
      <c r="AX118" s="14" t="s">
        <v>72</v>
      </c>
      <c r="AY118" s="297" t="s">
        <v>215</v>
      </c>
    </row>
    <row r="119" s="12" customFormat="1">
      <c r="B119" s="252"/>
      <c r="C119" s="253"/>
      <c r="D119" s="246" t="s">
        <v>422</v>
      </c>
      <c r="E119" s="254" t="s">
        <v>21</v>
      </c>
      <c r="F119" s="255" t="s">
        <v>678</v>
      </c>
      <c r="G119" s="253"/>
      <c r="H119" s="256">
        <v>58</v>
      </c>
      <c r="I119" s="257"/>
      <c r="J119" s="253"/>
      <c r="K119" s="253"/>
      <c r="L119" s="258"/>
      <c r="M119" s="259"/>
      <c r="N119" s="260"/>
      <c r="O119" s="260"/>
      <c r="P119" s="260"/>
      <c r="Q119" s="260"/>
      <c r="R119" s="260"/>
      <c r="S119" s="260"/>
      <c r="T119" s="261"/>
      <c r="AT119" s="262" t="s">
        <v>422</v>
      </c>
      <c r="AU119" s="262" t="s">
        <v>82</v>
      </c>
      <c r="AV119" s="12" t="s">
        <v>82</v>
      </c>
      <c r="AW119" s="12" t="s">
        <v>35</v>
      </c>
      <c r="AX119" s="12" t="s">
        <v>72</v>
      </c>
      <c r="AY119" s="262" t="s">
        <v>215</v>
      </c>
    </row>
    <row r="120" s="14" customFormat="1">
      <c r="B120" s="288"/>
      <c r="C120" s="289"/>
      <c r="D120" s="246" t="s">
        <v>422</v>
      </c>
      <c r="E120" s="290" t="s">
        <v>21</v>
      </c>
      <c r="F120" s="291" t="s">
        <v>2648</v>
      </c>
      <c r="G120" s="289"/>
      <c r="H120" s="290" t="s">
        <v>21</v>
      </c>
      <c r="I120" s="292"/>
      <c r="J120" s="289"/>
      <c r="K120" s="289"/>
      <c r="L120" s="293"/>
      <c r="M120" s="294"/>
      <c r="N120" s="295"/>
      <c r="O120" s="295"/>
      <c r="P120" s="295"/>
      <c r="Q120" s="295"/>
      <c r="R120" s="295"/>
      <c r="S120" s="295"/>
      <c r="T120" s="296"/>
      <c r="AT120" s="297" t="s">
        <v>422</v>
      </c>
      <c r="AU120" s="297" t="s">
        <v>82</v>
      </c>
      <c r="AV120" s="14" t="s">
        <v>80</v>
      </c>
      <c r="AW120" s="14" t="s">
        <v>35</v>
      </c>
      <c r="AX120" s="14" t="s">
        <v>72</v>
      </c>
      <c r="AY120" s="297" t="s">
        <v>215</v>
      </c>
    </row>
    <row r="121" s="12" customFormat="1">
      <c r="B121" s="252"/>
      <c r="C121" s="253"/>
      <c r="D121" s="246" t="s">
        <v>422</v>
      </c>
      <c r="E121" s="254" t="s">
        <v>21</v>
      </c>
      <c r="F121" s="255" t="s">
        <v>2649</v>
      </c>
      <c r="G121" s="253"/>
      <c r="H121" s="256">
        <v>96.719999999999999</v>
      </c>
      <c r="I121" s="257"/>
      <c r="J121" s="253"/>
      <c r="K121" s="253"/>
      <c r="L121" s="258"/>
      <c r="M121" s="259"/>
      <c r="N121" s="260"/>
      <c r="O121" s="260"/>
      <c r="P121" s="260"/>
      <c r="Q121" s="260"/>
      <c r="R121" s="260"/>
      <c r="S121" s="260"/>
      <c r="T121" s="261"/>
      <c r="AT121" s="262" t="s">
        <v>422</v>
      </c>
      <c r="AU121" s="262" t="s">
        <v>82</v>
      </c>
      <c r="AV121" s="12" t="s">
        <v>82</v>
      </c>
      <c r="AW121" s="12" t="s">
        <v>35</v>
      </c>
      <c r="AX121" s="12" t="s">
        <v>72</v>
      </c>
      <c r="AY121" s="262" t="s">
        <v>215</v>
      </c>
    </row>
    <row r="122" s="14" customFormat="1">
      <c r="B122" s="288"/>
      <c r="C122" s="289"/>
      <c r="D122" s="246" t="s">
        <v>422</v>
      </c>
      <c r="E122" s="290" t="s">
        <v>21</v>
      </c>
      <c r="F122" s="291" t="s">
        <v>2650</v>
      </c>
      <c r="G122" s="289"/>
      <c r="H122" s="290" t="s">
        <v>21</v>
      </c>
      <c r="I122" s="292"/>
      <c r="J122" s="289"/>
      <c r="K122" s="289"/>
      <c r="L122" s="293"/>
      <c r="M122" s="294"/>
      <c r="N122" s="295"/>
      <c r="O122" s="295"/>
      <c r="P122" s="295"/>
      <c r="Q122" s="295"/>
      <c r="R122" s="295"/>
      <c r="S122" s="295"/>
      <c r="T122" s="296"/>
      <c r="AT122" s="297" t="s">
        <v>422</v>
      </c>
      <c r="AU122" s="297" t="s">
        <v>82</v>
      </c>
      <c r="AV122" s="14" t="s">
        <v>80</v>
      </c>
      <c r="AW122" s="14" t="s">
        <v>35</v>
      </c>
      <c r="AX122" s="14" t="s">
        <v>72</v>
      </c>
      <c r="AY122" s="297" t="s">
        <v>215</v>
      </c>
    </row>
    <row r="123" s="12" customFormat="1">
      <c r="B123" s="252"/>
      <c r="C123" s="253"/>
      <c r="D123" s="246" t="s">
        <v>422</v>
      </c>
      <c r="E123" s="254" t="s">
        <v>21</v>
      </c>
      <c r="F123" s="255" t="s">
        <v>2651</v>
      </c>
      <c r="G123" s="253"/>
      <c r="H123" s="256">
        <v>51.210000000000001</v>
      </c>
      <c r="I123" s="257"/>
      <c r="J123" s="253"/>
      <c r="K123" s="253"/>
      <c r="L123" s="258"/>
      <c r="M123" s="259"/>
      <c r="N123" s="260"/>
      <c r="O123" s="260"/>
      <c r="P123" s="260"/>
      <c r="Q123" s="260"/>
      <c r="R123" s="260"/>
      <c r="S123" s="260"/>
      <c r="T123" s="261"/>
      <c r="AT123" s="262" t="s">
        <v>422</v>
      </c>
      <c r="AU123" s="262" t="s">
        <v>82</v>
      </c>
      <c r="AV123" s="12" t="s">
        <v>82</v>
      </c>
      <c r="AW123" s="12" t="s">
        <v>35</v>
      </c>
      <c r="AX123" s="12" t="s">
        <v>72</v>
      </c>
      <c r="AY123" s="262" t="s">
        <v>215</v>
      </c>
    </row>
    <row r="124" s="14" customFormat="1">
      <c r="B124" s="288"/>
      <c r="C124" s="289"/>
      <c r="D124" s="246" t="s">
        <v>422</v>
      </c>
      <c r="E124" s="290" t="s">
        <v>21</v>
      </c>
      <c r="F124" s="291" t="s">
        <v>2652</v>
      </c>
      <c r="G124" s="289"/>
      <c r="H124" s="290" t="s">
        <v>21</v>
      </c>
      <c r="I124" s="292"/>
      <c r="J124" s="289"/>
      <c r="K124" s="289"/>
      <c r="L124" s="293"/>
      <c r="M124" s="294"/>
      <c r="N124" s="295"/>
      <c r="O124" s="295"/>
      <c r="P124" s="295"/>
      <c r="Q124" s="295"/>
      <c r="R124" s="295"/>
      <c r="S124" s="295"/>
      <c r="T124" s="296"/>
      <c r="AT124" s="297" t="s">
        <v>422</v>
      </c>
      <c r="AU124" s="297" t="s">
        <v>82</v>
      </c>
      <c r="AV124" s="14" t="s">
        <v>80</v>
      </c>
      <c r="AW124" s="14" t="s">
        <v>35</v>
      </c>
      <c r="AX124" s="14" t="s">
        <v>72</v>
      </c>
      <c r="AY124" s="297" t="s">
        <v>215</v>
      </c>
    </row>
    <row r="125" s="14" customFormat="1">
      <c r="B125" s="288"/>
      <c r="C125" s="289"/>
      <c r="D125" s="246" t="s">
        <v>422</v>
      </c>
      <c r="E125" s="290" t="s">
        <v>21</v>
      </c>
      <c r="F125" s="291" t="s">
        <v>2653</v>
      </c>
      <c r="G125" s="289"/>
      <c r="H125" s="290" t="s">
        <v>21</v>
      </c>
      <c r="I125" s="292"/>
      <c r="J125" s="289"/>
      <c r="K125" s="289"/>
      <c r="L125" s="293"/>
      <c r="M125" s="294"/>
      <c r="N125" s="295"/>
      <c r="O125" s="295"/>
      <c r="P125" s="295"/>
      <c r="Q125" s="295"/>
      <c r="R125" s="295"/>
      <c r="S125" s="295"/>
      <c r="T125" s="296"/>
      <c r="AT125" s="297" t="s">
        <v>422</v>
      </c>
      <c r="AU125" s="297" t="s">
        <v>82</v>
      </c>
      <c r="AV125" s="14" t="s">
        <v>80</v>
      </c>
      <c r="AW125" s="14" t="s">
        <v>35</v>
      </c>
      <c r="AX125" s="14" t="s">
        <v>72</v>
      </c>
      <c r="AY125" s="297" t="s">
        <v>215</v>
      </c>
    </row>
    <row r="126" s="12" customFormat="1">
      <c r="B126" s="252"/>
      <c r="C126" s="253"/>
      <c r="D126" s="246" t="s">
        <v>422</v>
      </c>
      <c r="E126" s="254" t="s">
        <v>21</v>
      </c>
      <c r="F126" s="255" t="s">
        <v>2654</v>
      </c>
      <c r="G126" s="253"/>
      <c r="H126" s="256">
        <v>9.3000000000000007</v>
      </c>
      <c r="I126" s="257"/>
      <c r="J126" s="253"/>
      <c r="K126" s="253"/>
      <c r="L126" s="258"/>
      <c r="M126" s="259"/>
      <c r="N126" s="260"/>
      <c r="O126" s="260"/>
      <c r="P126" s="260"/>
      <c r="Q126" s="260"/>
      <c r="R126" s="260"/>
      <c r="S126" s="260"/>
      <c r="T126" s="261"/>
      <c r="AT126" s="262" t="s">
        <v>422</v>
      </c>
      <c r="AU126" s="262" t="s">
        <v>82</v>
      </c>
      <c r="AV126" s="12" t="s">
        <v>82</v>
      </c>
      <c r="AW126" s="12" t="s">
        <v>35</v>
      </c>
      <c r="AX126" s="12" t="s">
        <v>72</v>
      </c>
      <c r="AY126" s="262" t="s">
        <v>215</v>
      </c>
    </row>
    <row r="127" s="14" customFormat="1">
      <c r="B127" s="288"/>
      <c r="C127" s="289"/>
      <c r="D127" s="246" t="s">
        <v>422</v>
      </c>
      <c r="E127" s="290" t="s">
        <v>21</v>
      </c>
      <c r="F127" s="291" t="s">
        <v>2655</v>
      </c>
      <c r="G127" s="289"/>
      <c r="H127" s="290" t="s">
        <v>21</v>
      </c>
      <c r="I127" s="292"/>
      <c r="J127" s="289"/>
      <c r="K127" s="289"/>
      <c r="L127" s="293"/>
      <c r="M127" s="294"/>
      <c r="N127" s="295"/>
      <c r="O127" s="295"/>
      <c r="P127" s="295"/>
      <c r="Q127" s="295"/>
      <c r="R127" s="295"/>
      <c r="S127" s="295"/>
      <c r="T127" s="296"/>
      <c r="AT127" s="297" t="s">
        <v>422</v>
      </c>
      <c r="AU127" s="297" t="s">
        <v>82</v>
      </c>
      <c r="AV127" s="14" t="s">
        <v>80</v>
      </c>
      <c r="AW127" s="14" t="s">
        <v>35</v>
      </c>
      <c r="AX127" s="14" t="s">
        <v>72</v>
      </c>
      <c r="AY127" s="297" t="s">
        <v>215</v>
      </c>
    </row>
    <row r="128" s="12" customFormat="1">
      <c r="B128" s="252"/>
      <c r="C128" s="253"/>
      <c r="D128" s="246" t="s">
        <v>422</v>
      </c>
      <c r="E128" s="254" t="s">
        <v>21</v>
      </c>
      <c r="F128" s="255" t="s">
        <v>2656</v>
      </c>
      <c r="G128" s="253"/>
      <c r="H128" s="256">
        <v>22.539999999999999</v>
      </c>
      <c r="I128" s="257"/>
      <c r="J128" s="253"/>
      <c r="K128" s="253"/>
      <c r="L128" s="258"/>
      <c r="M128" s="259"/>
      <c r="N128" s="260"/>
      <c r="O128" s="260"/>
      <c r="P128" s="260"/>
      <c r="Q128" s="260"/>
      <c r="R128" s="260"/>
      <c r="S128" s="260"/>
      <c r="T128" s="261"/>
      <c r="AT128" s="262" t="s">
        <v>422</v>
      </c>
      <c r="AU128" s="262" t="s">
        <v>82</v>
      </c>
      <c r="AV128" s="12" t="s">
        <v>82</v>
      </c>
      <c r="AW128" s="12" t="s">
        <v>35</v>
      </c>
      <c r="AX128" s="12" t="s">
        <v>72</v>
      </c>
      <c r="AY128" s="262" t="s">
        <v>215</v>
      </c>
    </row>
    <row r="129" s="13" customFormat="1">
      <c r="B129" s="263"/>
      <c r="C129" s="264"/>
      <c r="D129" s="246" t="s">
        <v>422</v>
      </c>
      <c r="E129" s="265" t="s">
        <v>21</v>
      </c>
      <c r="F129" s="266" t="s">
        <v>439</v>
      </c>
      <c r="G129" s="264"/>
      <c r="H129" s="267">
        <v>311.25200000000001</v>
      </c>
      <c r="I129" s="268"/>
      <c r="J129" s="264"/>
      <c r="K129" s="264"/>
      <c r="L129" s="269"/>
      <c r="M129" s="270"/>
      <c r="N129" s="271"/>
      <c r="O129" s="271"/>
      <c r="P129" s="271"/>
      <c r="Q129" s="271"/>
      <c r="R129" s="271"/>
      <c r="S129" s="271"/>
      <c r="T129" s="272"/>
      <c r="AT129" s="273" t="s">
        <v>422</v>
      </c>
      <c r="AU129" s="273" t="s">
        <v>82</v>
      </c>
      <c r="AV129" s="13" t="s">
        <v>232</v>
      </c>
      <c r="AW129" s="13" t="s">
        <v>6</v>
      </c>
      <c r="AX129" s="13" t="s">
        <v>80</v>
      </c>
      <c r="AY129" s="273" t="s">
        <v>215</v>
      </c>
    </row>
    <row r="130" s="1" customFormat="1" ht="16.5" customHeight="1">
      <c r="B130" s="47"/>
      <c r="C130" s="234" t="s">
        <v>241</v>
      </c>
      <c r="D130" s="234" t="s">
        <v>218</v>
      </c>
      <c r="E130" s="235" t="s">
        <v>2657</v>
      </c>
      <c r="F130" s="236" t="s">
        <v>2658</v>
      </c>
      <c r="G130" s="237" t="s">
        <v>376</v>
      </c>
      <c r="H130" s="238">
        <v>692.947</v>
      </c>
      <c r="I130" s="239"/>
      <c r="J130" s="240">
        <f>ROUND(I130*H130,2)</f>
        <v>0</v>
      </c>
      <c r="K130" s="236" t="s">
        <v>222</v>
      </c>
      <c r="L130" s="73"/>
      <c r="M130" s="241" t="s">
        <v>21</v>
      </c>
      <c r="N130" s="242" t="s">
        <v>43</v>
      </c>
      <c r="O130" s="48"/>
      <c r="P130" s="243">
        <f>O130*H130</f>
        <v>0</v>
      </c>
      <c r="Q130" s="243">
        <v>0.00084999999999999995</v>
      </c>
      <c r="R130" s="243">
        <f>Q130*H130</f>
        <v>0.58900494999999997</v>
      </c>
      <c r="S130" s="243">
        <v>0</v>
      </c>
      <c r="T130" s="244">
        <f>S130*H130</f>
        <v>0</v>
      </c>
      <c r="AR130" s="25" t="s">
        <v>232</v>
      </c>
      <c r="AT130" s="25" t="s">
        <v>218</v>
      </c>
      <c r="AU130" s="25" t="s">
        <v>82</v>
      </c>
      <c r="AY130" s="25" t="s">
        <v>215</v>
      </c>
      <c r="BE130" s="245">
        <f>IF(N130="základní",J130,0)</f>
        <v>0</v>
      </c>
      <c r="BF130" s="245">
        <f>IF(N130="snížená",J130,0)</f>
        <v>0</v>
      </c>
      <c r="BG130" s="245">
        <f>IF(N130="zákl. přenesená",J130,0)</f>
        <v>0</v>
      </c>
      <c r="BH130" s="245">
        <f>IF(N130="sníž. přenesená",J130,0)</f>
        <v>0</v>
      </c>
      <c r="BI130" s="245">
        <f>IF(N130="nulová",J130,0)</f>
        <v>0</v>
      </c>
      <c r="BJ130" s="25" t="s">
        <v>80</v>
      </c>
      <c r="BK130" s="245">
        <f>ROUND(I130*H130,2)</f>
        <v>0</v>
      </c>
      <c r="BL130" s="25" t="s">
        <v>232</v>
      </c>
      <c r="BM130" s="25" t="s">
        <v>2659</v>
      </c>
    </row>
    <row r="131" s="13" customFormat="1">
      <c r="B131" s="263"/>
      <c r="C131" s="264"/>
      <c r="D131" s="246" t="s">
        <v>422</v>
      </c>
      <c r="E131" s="265" t="s">
        <v>21</v>
      </c>
      <c r="F131" s="266" t="s">
        <v>439</v>
      </c>
      <c r="G131" s="264"/>
      <c r="H131" s="267">
        <v>692.947</v>
      </c>
      <c r="I131" s="268"/>
      <c r="J131" s="264"/>
      <c r="K131" s="264"/>
      <c r="L131" s="269"/>
      <c r="M131" s="270"/>
      <c r="N131" s="271"/>
      <c r="O131" s="271"/>
      <c r="P131" s="271"/>
      <c r="Q131" s="271"/>
      <c r="R131" s="271"/>
      <c r="S131" s="271"/>
      <c r="T131" s="272"/>
      <c r="AT131" s="273" t="s">
        <v>422</v>
      </c>
      <c r="AU131" s="273" t="s">
        <v>82</v>
      </c>
      <c r="AV131" s="13" t="s">
        <v>232</v>
      </c>
      <c r="AW131" s="13" t="s">
        <v>35</v>
      </c>
      <c r="AX131" s="13" t="s">
        <v>72</v>
      </c>
      <c r="AY131" s="273" t="s">
        <v>215</v>
      </c>
    </row>
    <row r="132" s="1" customFormat="1" ht="16.5" customHeight="1">
      <c r="B132" s="47"/>
      <c r="C132" s="234" t="s">
        <v>246</v>
      </c>
      <c r="D132" s="234" t="s">
        <v>218</v>
      </c>
      <c r="E132" s="235" t="s">
        <v>2660</v>
      </c>
      <c r="F132" s="236" t="s">
        <v>2661</v>
      </c>
      <c r="G132" s="237" t="s">
        <v>376</v>
      </c>
      <c r="H132" s="238">
        <v>692.947</v>
      </c>
      <c r="I132" s="239"/>
      <c r="J132" s="240">
        <f>ROUND(I132*H132,2)</f>
        <v>0</v>
      </c>
      <c r="K132" s="236" t="s">
        <v>222</v>
      </c>
      <c r="L132" s="73"/>
      <c r="M132" s="241" t="s">
        <v>21</v>
      </c>
      <c r="N132" s="242" t="s">
        <v>43</v>
      </c>
      <c r="O132" s="48"/>
      <c r="P132" s="243">
        <f>O132*H132</f>
        <v>0</v>
      </c>
      <c r="Q132" s="243">
        <v>0</v>
      </c>
      <c r="R132" s="243">
        <f>Q132*H132</f>
        <v>0</v>
      </c>
      <c r="S132" s="243">
        <v>0</v>
      </c>
      <c r="T132" s="244">
        <f>S132*H132</f>
        <v>0</v>
      </c>
      <c r="AR132" s="25" t="s">
        <v>232</v>
      </c>
      <c r="AT132" s="25" t="s">
        <v>218</v>
      </c>
      <c r="AU132" s="25" t="s">
        <v>82</v>
      </c>
      <c r="AY132" s="25" t="s">
        <v>215</v>
      </c>
      <c r="BE132" s="245">
        <f>IF(N132="základní",J132,0)</f>
        <v>0</v>
      </c>
      <c r="BF132" s="245">
        <f>IF(N132="snížená",J132,0)</f>
        <v>0</v>
      </c>
      <c r="BG132" s="245">
        <f>IF(N132="zákl. přenesená",J132,0)</f>
        <v>0</v>
      </c>
      <c r="BH132" s="245">
        <f>IF(N132="sníž. přenesená",J132,0)</f>
        <v>0</v>
      </c>
      <c r="BI132" s="245">
        <f>IF(N132="nulová",J132,0)</f>
        <v>0</v>
      </c>
      <c r="BJ132" s="25" t="s">
        <v>80</v>
      </c>
      <c r="BK132" s="245">
        <f>ROUND(I132*H132,2)</f>
        <v>0</v>
      </c>
      <c r="BL132" s="25" t="s">
        <v>232</v>
      </c>
      <c r="BM132" s="25" t="s">
        <v>2662</v>
      </c>
    </row>
    <row r="133" s="14" customFormat="1">
      <c r="B133" s="288"/>
      <c r="C133" s="289"/>
      <c r="D133" s="246" t="s">
        <v>422</v>
      </c>
      <c r="E133" s="290" t="s">
        <v>21</v>
      </c>
      <c r="F133" s="291" t="s">
        <v>2663</v>
      </c>
      <c r="G133" s="289"/>
      <c r="H133" s="290" t="s">
        <v>21</v>
      </c>
      <c r="I133" s="292"/>
      <c r="J133" s="289"/>
      <c r="K133" s="289"/>
      <c r="L133" s="293"/>
      <c r="M133" s="294"/>
      <c r="N133" s="295"/>
      <c r="O133" s="295"/>
      <c r="P133" s="295"/>
      <c r="Q133" s="295"/>
      <c r="R133" s="295"/>
      <c r="S133" s="295"/>
      <c r="T133" s="296"/>
      <c r="AT133" s="297" t="s">
        <v>422</v>
      </c>
      <c r="AU133" s="297" t="s">
        <v>82</v>
      </c>
      <c r="AV133" s="14" t="s">
        <v>80</v>
      </c>
      <c r="AW133" s="14" t="s">
        <v>35</v>
      </c>
      <c r="AX133" s="14" t="s">
        <v>72</v>
      </c>
      <c r="AY133" s="297" t="s">
        <v>215</v>
      </c>
    </row>
    <row r="134" s="12" customFormat="1">
      <c r="B134" s="252"/>
      <c r="C134" s="253"/>
      <c r="D134" s="246" t="s">
        <v>422</v>
      </c>
      <c r="E134" s="254" t="s">
        <v>21</v>
      </c>
      <c r="F134" s="255" t="s">
        <v>2664</v>
      </c>
      <c r="G134" s="253"/>
      <c r="H134" s="256">
        <v>692.947</v>
      </c>
      <c r="I134" s="257"/>
      <c r="J134" s="253"/>
      <c r="K134" s="253"/>
      <c r="L134" s="258"/>
      <c r="M134" s="259"/>
      <c r="N134" s="260"/>
      <c r="O134" s="260"/>
      <c r="P134" s="260"/>
      <c r="Q134" s="260"/>
      <c r="R134" s="260"/>
      <c r="S134" s="260"/>
      <c r="T134" s="261"/>
      <c r="AT134" s="262" t="s">
        <v>422</v>
      </c>
      <c r="AU134" s="262" t="s">
        <v>82</v>
      </c>
      <c r="AV134" s="12" t="s">
        <v>82</v>
      </c>
      <c r="AW134" s="12" t="s">
        <v>35</v>
      </c>
      <c r="AX134" s="12" t="s">
        <v>72</v>
      </c>
      <c r="AY134" s="262" t="s">
        <v>215</v>
      </c>
    </row>
    <row r="135" s="1" customFormat="1" ht="25.5" customHeight="1">
      <c r="B135" s="47"/>
      <c r="C135" s="234" t="s">
        <v>405</v>
      </c>
      <c r="D135" s="234" t="s">
        <v>218</v>
      </c>
      <c r="E135" s="235" t="s">
        <v>2665</v>
      </c>
      <c r="F135" s="236" t="s">
        <v>2666</v>
      </c>
      <c r="G135" s="237" t="s">
        <v>376</v>
      </c>
      <c r="H135" s="238">
        <v>172.708</v>
      </c>
      <c r="I135" s="239"/>
      <c r="J135" s="240">
        <f>ROUND(I135*H135,2)</f>
        <v>0</v>
      </c>
      <c r="K135" s="236" t="s">
        <v>222</v>
      </c>
      <c r="L135" s="73"/>
      <c r="M135" s="241" t="s">
        <v>21</v>
      </c>
      <c r="N135" s="242" t="s">
        <v>43</v>
      </c>
      <c r="O135" s="48"/>
      <c r="P135" s="243">
        <f>O135*H135</f>
        <v>0</v>
      </c>
      <c r="Q135" s="243">
        <v>0.00496</v>
      </c>
      <c r="R135" s="243">
        <f>Q135*H135</f>
        <v>0.85663168000000001</v>
      </c>
      <c r="S135" s="243">
        <v>0</v>
      </c>
      <c r="T135" s="244">
        <f>S135*H135</f>
        <v>0</v>
      </c>
      <c r="AR135" s="25" t="s">
        <v>232</v>
      </c>
      <c r="AT135" s="25" t="s">
        <v>218</v>
      </c>
      <c r="AU135" s="25" t="s">
        <v>82</v>
      </c>
      <c r="AY135" s="25" t="s">
        <v>215</v>
      </c>
      <c r="BE135" s="245">
        <f>IF(N135="základní",J135,0)</f>
        <v>0</v>
      </c>
      <c r="BF135" s="245">
        <f>IF(N135="snížená",J135,0)</f>
        <v>0</v>
      </c>
      <c r="BG135" s="245">
        <f>IF(N135="zákl. přenesená",J135,0)</f>
        <v>0</v>
      </c>
      <c r="BH135" s="245">
        <f>IF(N135="sníž. přenesená",J135,0)</f>
        <v>0</v>
      </c>
      <c r="BI135" s="245">
        <f>IF(N135="nulová",J135,0)</f>
        <v>0</v>
      </c>
      <c r="BJ135" s="25" t="s">
        <v>80</v>
      </c>
      <c r="BK135" s="245">
        <f>ROUND(I135*H135,2)</f>
        <v>0</v>
      </c>
      <c r="BL135" s="25" t="s">
        <v>232</v>
      </c>
      <c r="BM135" s="25" t="s">
        <v>2667</v>
      </c>
    </row>
    <row r="136" s="14" customFormat="1">
      <c r="B136" s="288"/>
      <c r="C136" s="289"/>
      <c r="D136" s="246" t="s">
        <v>422</v>
      </c>
      <c r="E136" s="290" t="s">
        <v>21</v>
      </c>
      <c r="F136" s="291" t="s">
        <v>2668</v>
      </c>
      <c r="G136" s="289"/>
      <c r="H136" s="290" t="s">
        <v>21</v>
      </c>
      <c r="I136" s="292"/>
      <c r="J136" s="289"/>
      <c r="K136" s="289"/>
      <c r="L136" s="293"/>
      <c r="M136" s="294"/>
      <c r="N136" s="295"/>
      <c r="O136" s="295"/>
      <c r="P136" s="295"/>
      <c r="Q136" s="295"/>
      <c r="R136" s="295"/>
      <c r="S136" s="295"/>
      <c r="T136" s="296"/>
      <c r="AT136" s="297" t="s">
        <v>422</v>
      </c>
      <c r="AU136" s="297" t="s">
        <v>82</v>
      </c>
      <c r="AV136" s="14" t="s">
        <v>80</v>
      </c>
      <c r="AW136" s="14" t="s">
        <v>35</v>
      </c>
      <c r="AX136" s="14" t="s">
        <v>72</v>
      </c>
      <c r="AY136" s="297" t="s">
        <v>215</v>
      </c>
    </row>
    <row r="137" s="12" customFormat="1">
      <c r="B137" s="252"/>
      <c r="C137" s="253"/>
      <c r="D137" s="246" t="s">
        <v>422</v>
      </c>
      <c r="E137" s="254" t="s">
        <v>21</v>
      </c>
      <c r="F137" s="255" t="s">
        <v>2669</v>
      </c>
      <c r="G137" s="253"/>
      <c r="H137" s="256">
        <v>46.481999999999999</v>
      </c>
      <c r="I137" s="257"/>
      <c r="J137" s="253"/>
      <c r="K137" s="253"/>
      <c r="L137" s="258"/>
      <c r="M137" s="259"/>
      <c r="N137" s="260"/>
      <c r="O137" s="260"/>
      <c r="P137" s="260"/>
      <c r="Q137" s="260"/>
      <c r="R137" s="260"/>
      <c r="S137" s="260"/>
      <c r="T137" s="261"/>
      <c r="AT137" s="262" t="s">
        <v>422</v>
      </c>
      <c r="AU137" s="262" t="s">
        <v>82</v>
      </c>
      <c r="AV137" s="12" t="s">
        <v>82</v>
      </c>
      <c r="AW137" s="12" t="s">
        <v>35</v>
      </c>
      <c r="AX137" s="12" t="s">
        <v>72</v>
      </c>
      <c r="AY137" s="262" t="s">
        <v>215</v>
      </c>
    </row>
    <row r="138" s="14" customFormat="1">
      <c r="B138" s="288"/>
      <c r="C138" s="289"/>
      <c r="D138" s="246" t="s">
        <v>422</v>
      </c>
      <c r="E138" s="290" t="s">
        <v>21</v>
      </c>
      <c r="F138" s="291" t="s">
        <v>2670</v>
      </c>
      <c r="G138" s="289"/>
      <c r="H138" s="290" t="s">
        <v>21</v>
      </c>
      <c r="I138" s="292"/>
      <c r="J138" s="289"/>
      <c r="K138" s="289"/>
      <c r="L138" s="293"/>
      <c r="M138" s="294"/>
      <c r="N138" s="295"/>
      <c r="O138" s="295"/>
      <c r="P138" s="295"/>
      <c r="Q138" s="295"/>
      <c r="R138" s="295"/>
      <c r="S138" s="295"/>
      <c r="T138" s="296"/>
      <c r="AT138" s="297" t="s">
        <v>422</v>
      </c>
      <c r="AU138" s="297" t="s">
        <v>82</v>
      </c>
      <c r="AV138" s="14" t="s">
        <v>80</v>
      </c>
      <c r="AW138" s="14" t="s">
        <v>35</v>
      </c>
      <c r="AX138" s="14" t="s">
        <v>72</v>
      </c>
      <c r="AY138" s="297" t="s">
        <v>215</v>
      </c>
    </row>
    <row r="139" s="12" customFormat="1">
      <c r="B139" s="252"/>
      <c r="C139" s="253"/>
      <c r="D139" s="246" t="s">
        <v>422</v>
      </c>
      <c r="E139" s="254" t="s">
        <v>21</v>
      </c>
      <c r="F139" s="255" t="s">
        <v>2671</v>
      </c>
      <c r="G139" s="253"/>
      <c r="H139" s="256">
        <v>41.527999999999999</v>
      </c>
      <c r="I139" s="257"/>
      <c r="J139" s="253"/>
      <c r="K139" s="253"/>
      <c r="L139" s="258"/>
      <c r="M139" s="259"/>
      <c r="N139" s="260"/>
      <c r="O139" s="260"/>
      <c r="P139" s="260"/>
      <c r="Q139" s="260"/>
      <c r="R139" s="260"/>
      <c r="S139" s="260"/>
      <c r="T139" s="261"/>
      <c r="AT139" s="262" t="s">
        <v>422</v>
      </c>
      <c r="AU139" s="262" t="s">
        <v>82</v>
      </c>
      <c r="AV139" s="12" t="s">
        <v>82</v>
      </c>
      <c r="AW139" s="12" t="s">
        <v>35</v>
      </c>
      <c r="AX139" s="12" t="s">
        <v>72</v>
      </c>
      <c r="AY139" s="262" t="s">
        <v>215</v>
      </c>
    </row>
    <row r="140" s="14" customFormat="1">
      <c r="B140" s="288"/>
      <c r="C140" s="289"/>
      <c r="D140" s="246" t="s">
        <v>422</v>
      </c>
      <c r="E140" s="290" t="s">
        <v>21</v>
      </c>
      <c r="F140" s="291" t="s">
        <v>2672</v>
      </c>
      <c r="G140" s="289"/>
      <c r="H140" s="290" t="s">
        <v>21</v>
      </c>
      <c r="I140" s="292"/>
      <c r="J140" s="289"/>
      <c r="K140" s="289"/>
      <c r="L140" s="293"/>
      <c r="M140" s="294"/>
      <c r="N140" s="295"/>
      <c r="O140" s="295"/>
      <c r="P140" s="295"/>
      <c r="Q140" s="295"/>
      <c r="R140" s="295"/>
      <c r="S140" s="295"/>
      <c r="T140" s="296"/>
      <c r="AT140" s="297" t="s">
        <v>422</v>
      </c>
      <c r="AU140" s="297" t="s">
        <v>82</v>
      </c>
      <c r="AV140" s="14" t="s">
        <v>80</v>
      </c>
      <c r="AW140" s="14" t="s">
        <v>35</v>
      </c>
      <c r="AX140" s="14" t="s">
        <v>72</v>
      </c>
      <c r="AY140" s="297" t="s">
        <v>215</v>
      </c>
    </row>
    <row r="141" s="12" customFormat="1">
      <c r="B141" s="252"/>
      <c r="C141" s="253"/>
      <c r="D141" s="246" t="s">
        <v>422</v>
      </c>
      <c r="E141" s="254" t="s">
        <v>21</v>
      </c>
      <c r="F141" s="255" t="s">
        <v>2673</v>
      </c>
      <c r="G141" s="253"/>
      <c r="H141" s="256">
        <v>43.456000000000003</v>
      </c>
      <c r="I141" s="257"/>
      <c r="J141" s="253"/>
      <c r="K141" s="253"/>
      <c r="L141" s="258"/>
      <c r="M141" s="259"/>
      <c r="N141" s="260"/>
      <c r="O141" s="260"/>
      <c r="P141" s="260"/>
      <c r="Q141" s="260"/>
      <c r="R141" s="260"/>
      <c r="S141" s="260"/>
      <c r="T141" s="261"/>
      <c r="AT141" s="262" t="s">
        <v>422</v>
      </c>
      <c r="AU141" s="262" t="s">
        <v>82</v>
      </c>
      <c r="AV141" s="12" t="s">
        <v>82</v>
      </c>
      <c r="AW141" s="12" t="s">
        <v>35</v>
      </c>
      <c r="AX141" s="12" t="s">
        <v>72</v>
      </c>
      <c r="AY141" s="262" t="s">
        <v>215</v>
      </c>
    </row>
    <row r="142" s="14" customFormat="1">
      <c r="B142" s="288"/>
      <c r="C142" s="289"/>
      <c r="D142" s="246" t="s">
        <v>422</v>
      </c>
      <c r="E142" s="290" t="s">
        <v>21</v>
      </c>
      <c r="F142" s="291" t="s">
        <v>2674</v>
      </c>
      <c r="G142" s="289"/>
      <c r="H142" s="290" t="s">
        <v>21</v>
      </c>
      <c r="I142" s="292"/>
      <c r="J142" s="289"/>
      <c r="K142" s="289"/>
      <c r="L142" s="293"/>
      <c r="M142" s="294"/>
      <c r="N142" s="295"/>
      <c r="O142" s="295"/>
      <c r="P142" s="295"/>
      <c r="Q142" s="295"/>
      <c r="R142" s="295"/>
      <c r="S142" s="295"/>
      <c r="T142" s="296"/>
      <c r="AT142" s="297" t="s">
        <v>422</v>
      </c>
      <c r="AU142" s="297" t="s">
        <v>82</v>
      </c>
      <c r="AV142" s="14" t="s">
        <v>80</v>
      </c>
      <c r="AW142" s="14" t="s">
        <v>35</v>
      </c>
      <c r="AX142" s="14" t="s">
        <v>72</v>
      </c>
      <c r="AY142" s="297" t="s">
        <v>215</v>
      </c>
    </row>
    <row r="143" s="12" customFormat="1">
      <c r="B143" s="252"/>
      <c r="C143" s="253"/>
      <c r="D143" s="246" t="s">
        <v>422</v>
      </c>
      <c r="E143" s="254" t="s">
        <v>21</v>
      </c>
      <c r="F143" s="255" t="s">
        <v>2675</v>
      </c>
      <c r="G143" s="253"/>
      <c r="H143" s="256">
        <v>41.241999999999997</v>
      </c>
      <c r="I143" s="257"/>
      <c r="J143" s="253"/>
      <c r="K143" s="253"/>
      <c r="L143" s="258"/>
      <c r="M143" s="259"/>
      <c r="N143" s="260"/>
      <c r="O143" s="260"/>
      <c r="P143" s="260"/>
      <c r="Q143" s="260"/>
      <c r="R143" s="260"/>
      <c r="S143" s="260"/>
      <c r="T143" s="261"/>
      <c r="AT143" s="262" t="s">
        <v>422</v>
      </c>
      <c r="AU143" s="262" t="s">
        <v>82</v>
      </c>
      <c r="AV143" s="12" t="s">
        <v>82</v>
      </c>
      <c r="AW143" s="12" t="s">
        <v>35</v>
      </c>
      <c r="AX143" s="12" t="s">
        <v>72</v>
      </c>
      <c r="AY143" s="262" t="s">
        <v>215</v>
      </c>
    </row>
    <row r="144" s="13" customFormat="1">
      <c r="B144" s="263"/>
      <c r="C144" s="264"/>
      <c r="D144" s="246" t="s">
        <v>422</v>
      </c>
      <c r="E144" s="265" t="s">
        <v>21</v>
      </c>
      <c r="F144" s="266" t="s">
        <v>439</v>
      </c>
      <c r="G144" s="264"/>
      <c r="H144" s="267">
        <v>172.708</v>
      </c>
      <c r="I144" s="268"/>
      <c r="J144" s="264"/>
      <c r="K144" s="264"/>
      <c r="L144" s="269"/>
      <c r="M144" s="270"/>
      <c r="N144" s="271"/>
      <c r="O144" s="271"/>
      <c r="P144" s="271"/>
      <c r="Q144" s="271"/>
      <c r="R144" s="271"/>
      <c r="S144" s="271"/>
      <c r="T144" s="272"/>
      <c r="AT144" s="273" t="s">
        <v>422</v>
      </c>
      <c r="AU144" s="273" t="s">
        <v>82</v>
      </c>
      <c r="AV144" s="13" t="s">
        <v>232</v>
      </c>
      <c r="AW144" s="13" t="s">
        <v>35</v>
      </c>
      <c r="AX144" s="13" t="s">
        <v>80</v>
      </c>
      <c r="AY144" s="273" t="s">
        <v>215</v>
      </c>
    </row>
    <row r="145" s="1" customFormat="1" ht="16.5" customHeight="1">
      <c r="B145" s="47"/>
      <c r="C145" s="234" t="s">
        <v>251</v>
      </c>
      <c r="D145" s="234" t="s">
        <v>218</v>
      </c>
      <c r="E145" s="235" t="s">
        <v>1298</v>
      </c>
      <c r="F145" s="236" t="s">
        <v>1299</v>
      </c>
      <c r="G145" s="237" t="s">
        <v>381</v>
      </c>
      <c r="H145" s="238">
        <v>155.62600000000001</v>
      </c>
      <c r="I145" s="239"/>
      <c r="J145" s="240">
        <f>ROUND(I145*H145,2)</f>
        <v>0</v>
      </c>
      <c r="K145" s="236" t="s">
        <v>222</v>
      </c>
      <c r="L145" s="73"/>
      <c r="M145" s="241" t="s">
        <v>21</v>
      </c>
      <c r="N145" s="242" t="s">
        <v>43</v>
      </c>
      <c r="O145" s="48"/>
      <c r="P145" s="243">
        <f>O145*H145</f>
        <v>0</v>
      </c>
      <c r="Q145" s="243">
        <v>0</v>
      </c>
      <c r="R145" s="243">
        <f>Q145*H145</f>
        <v>0</v>
      </c>
      <c r="S145" s="243">
        <v>0</v>
      </c>
      <c r="T145" s="244">
        <f>S145*H145</f>
        <v>0</v>
      </c>
      <c r="AR145" s="25" t="s">
        <v>232</v>
      </c>
      <c r="AT145" s="25" t="s">
        <v>218</v>
      </c>
      <c r="AU145" s="25" t="s">
        <v>82</v>
      </c>
      <c r="AY145" s="25" t="s">
        <v>215</v>
      </c>
      <c r="BE145" s="245">
        <f>IF(N145="základní",J145,0)</f>
        <v>0</v>
      </c>
      <c r="BF145" s="245">
        <f>IF(N145="snížená",J145,0)</f>
        <v>0</v>
      </c>
      <c r="BG145" s="245">
        <f>IF(N145="zákl. přenesená",J145,0)</f>
        <v>0</v>
      </c>
      <c r="BH145" s="245">
        <f>IF(N145="sníž. přenesená",J145,0)</f>
        <v>0</v>
      </c>
      <c r="BI145" s="245">
        <f>IF(N145="nulová",J145,0)</f>
        <v>0</v>
      </c>
      <c r="BJ145" s="25" t="s">
        <v>80</v>
      </c>
      <c r="BK145" s="245">
        <f>ROUND(I145*H145,2)</f>
        <v>0</v>
      </c>
      <c r="BL145" s="25" t="s">
        <v>232</v>
      </c>
      <c r="BM145" s="25" t="s">
        <v>2676</v>
      </c>
    </row>
    <row r="146" s="12" customFormat="1">
      <c r="B146" s="252"/>
      <c r="C146" s="253"/>
      <c r="D146" s="246" t="s">
        <v>422</v>
      </c>
      <c r="E146" s="254" t="s">
        <v>21</v>
      </c>
      <c r="F146" s="255" t="s">
        <v>2677</v>
      </c>
      <c r="G146" s="253"/>
      <c r="H146" s="256">
        <v>311.25200000000001</v>
      </c>
      <c r="I146" s="257"/>
      <c r="J146" s="253"/>
      <c r="K146" s="253"/>
      <c r="L146" s="258"/>
      <c r="M146" s="259"/>
      <c r="N146" s="260"/>
      <c r="O146" s="260"/>
      <c r="P146" s="260"/>
      <c r="Q146" s="260"/>
      <c r="R146" s="260"/>
      <c r="S146" s="260"/>
      <c r="T146" s="261"/>
      <c r="AT146" s="262" t="s">
        <v>422</v>
      </c>
      <c r="AU146" s="262" t="s">
        <v>82</v>
      </c>
      <c r="AV146" s="12" t="s">
        <v>82</v>
      </c>
      <c r="AW146" s="12" t="s">
        <v>35</v>
      </c>
      <c r="AX146" s="12" t="s">
        <v>72</v>
      </c>
      <c r="AY146" s="262" t="s">
        <v>215</v>
      </c>
    </row>
    <row r="147" s="12" customFormat="1">
      <c r="B147" s="252"/>
      <c r="C147" s="253"/>
      <c r="D147" s="246" t="s">
        <v>422</v>
      </c>
      <c r="E147" s="253"/>
      <c r="F147" s="255" t="s">
        <v>2678</v>
      </c>
      <c r="G147" s="253"/>
      <c r="H147" s="256">
        <v>155.62600000000001</v>
      </c>
      <c r="I147" s="257"/>
      <c r="J147" s="253"/>
      <c r="K147" s="253"/>
      <c r="L147" s="258"/>
      <c r="M147" s="259"/>
      <c r="N147" s="260"/>
      <c r="O147" s="260"/>
      <c r="P147" s="260"/>
      <c r="Q147" s="260"/>
      <c r="R147" s="260"/>
      <c r="S147" s="260"/>
      <c r="T147" s="261"/>
      <c r="AT147" s="262" t="s">
        <v>422</v>
      </c>
      <c r="AU147" s="262" t="s">
        <v>82</v>
      </c>
      <c r="AV147" s="12" t="s">
        <v>82</v>
      </c>
      <c r="AW147" s="12" t="s">
        <v>6</v>
      </c>
      <c r="AX147" s="12" t="s">
        <v>80</v>
      </c>
      <c r="AY147" s="262" t="s">
        <v>215</v>
      </c>
    </row>
    <row r="148" s="1" customFormat="1" ht="25.5" customHeight="1">
      <c r="B148" s="47"/>
      <c r="C148" s="234" t="s">
        <v>256</v>
      </c>
      <c r="D148" s="234" t="s">
        <v>218</v>
      </c>
      <c r="E148" s="235" t="s">
        <v>2679</v>
      </c>
      <c r="F148" s="236" t="s">
        <v>2680</v>
      </c>
      <c r="G148" s="237" t="s">
        <v>376</v>
      </c>
      <c r="H148" s="238">
        <v>172.69999999999999</v>
      </c>
      <c r="I148" s="239"/>
      <c r="J148" s="240">
        <f>ROUND(I148*H148,2)</f>
        <v>0</v>
      </c>
      <c r="K148" s="236" t="s">
        <v>222</v>
      </c>
      <c r="L148" s="73"/>
      <c r="M148" s="241" t="s">
        <v>21</v>
      </c>
      <c r="N148" s="242" t="s">
        <v>43</v>
      </c>
      <c r="O148" s="48"/>
      <c r="P148" s="243">
        <f>O148*H148</f>
        <v>0</v>
      </c>
      <c r="Q148" s="243">
        <v>0</v>
      </c>
      <c r="R148" s="243">
        <f>Q148*H148</f>
        <v>0</v>
      </c>
      <c r="S148" s="243">
        <v>0</v>
      </c>
      <c r="T148" s="244">
        <f>S148*H148</f>
        <v>0</v>
      </c>
      <c r="AR148" s="25" t="s">
        <v>232</v>
      </c>
      <c r="AT148" s="25" t="s">
        <v>218</v>
      </c>
      <c r="AU148" s="25" t="s">
        <v>82</v>
      </c>
      <c r="AY148" s="25" t="s">
        <v>215</v>
      </c>
      <c r="BE148" s="245">
        <f>IF(N148="základní",J148,0)</f>
        <v>0</v>
      </c>
      <c r="BF148" s="245">
        <f>IF(N148="snížená",J148,0)</f>
        <v>0</v>
      </c>
      <c r="BG148" s="245">
        <f>IF(N148="zákl. přenesená",J148,0)</f>
        <v>0</v>
      </c>
      <c r="BH148" s="245">
        <f>IF(N148="sníž. přenesená",J148,0)</f>
        <v>0</v>
      </c>
      <c r="BI148" s="245">
        <f>IF(N148="nulová",J148,0)</f>
        <v>0</v>
      </c>
      <c r="BJ148" s="25" t="s">
        <v>80</v>
      </c>
      <c r="BK148" s="245">
        <f>ROUND(I148*H148,2)</f>
        <v>0</v>
      </c>
      <c r="BL148" s="25" t="s">
        <v>232</v>
      </c>
      <c r="BM148" s="25" t="s">
        <v>2681</v>
      </c>
    </row>
    <row r="149" s="14" customFormat="1">
      <c r="B149" s="288"/>
      <c r="C149" s="289"/>
      <c r="D149" s="246" t="s">
        <v>422</v>
      </c>
      <c r="E149" s="290" t="s">
        <v>21</v>
      </c>
      <c r="F149" s="291" t="s">
        <v>2682</v>
      </c>
      <c r="G149" s="289"/>
      <c r="H149" s="290" t="s">
        <v>21</v>
      </c>
      <c r="I149" s="292"/>
      <c r="J149" s="289"/>
      <c r="K149" s="289"/>
      <c r="L149" s="293"/>
      <c r="M149" s="294"/>
      <c r="N149" s="295"/>
      <c r="O149" s="295"/>
      <c r="P149" s="295"/>
      <c r="Q149" s="295"/>
      <c r="R149" s="295"/>
      <c r="S149" s="295"/>
      <c r="T149" s="296"/>
      <c r="AT149" s="297" t="s">
        <v>422</v>
      </c>
      <c r="AU149" s="297" t="s">
        <v>82</v>
      </c>
      <c r="AV149" s="14" t="s">
        <v>80</v>
      </c>
      <c r="AW149" s="14" t="s">
        <v>35</v>
      </c>
      <c r="AX149" s="14" t="s">
        <v>72</v>
      </c>
      <c r="AY149" s="297" t="s">
        <v>215</v>
      </c>
    </row>
    <row r="150" s="12" customFormat="1">
      <c r="B150" s="252"/>
      <c r="C150" s="253"/>
      <c r="D150" s="246" t="s">
        <v>422</v>
      </c>
      <c r="E150" s="254" t="s">
        <v>21</v>
      </c>
      <c r="F150" s="255" t="s">
        <v>2683</v>
      </c>
      <c r="G150" s="253"/>
      <c r="H150" s="256">
        <v>172.69999999999999</v>
      </c>
      <c r="I150" s="257"/>
      <c r="J150" s="253"/>
      <c r="K150" s="253"/>
      <c r="L150" s="258"/>
      <c r="M150" s="259"/>
      <c r="N150" s="260"/>
      <c r="O150" s="260"/>
      <c r="P150" s="260"/>
      <c r="Q150" s="260"/>
      <c r="R150" s="260"/>
      <c r="S150" s="260"/>
      <c r="T150" s="261"/>
      <c r="AT150" s="262" t="s">
        <v>422</v>
      </c>
      <c r="AU150" s="262" t="s">
        <v>82</v>
      </c>
      <c r="AV150" s="12" t="s">
        <v>82</v>
      </c>
      <c r="AW150" s="12" t="s">
        <v>35</v>
      </c>
      <c r="AX150" s="12" t="s">
        <v>80</v>
      </c>
      <c r="AY150" s="262" t="s">
        <v>215</v>
      </c>
    </row>
    <row r="151" s="1" customFormat="1" ht="16.5" customHeight="1">
      <c r="B151" s="47"/>
      <c r="C151" s="234" t="s">
        <v>260</v>
      </c>
      <c r="D151" s="234" t="s">
        <v>218</v>
      </c>
      <c r="E151" s="235" t="s">
        <v>1322</v>
      </c>
      <c r="F151" s="236" t="s">
        <v>1323</v>
      </c>
      <c r="G151" s="237" t="s">
        <v>381</v>
      </c>
      <c r="H151" s="238">
        <v>311.25200000000001</v>
      </c>
      <c r="I151" s="239"/>
      <c r="J151" s="240">
        <f>ROUND(I151*H151,2)</f>
        <v>0</v>
      </c>
      <c r="K151" s="236" t="s">
        <v>222</v>
      </c>
      <c r="L151" s="73"/>
      <c r="M151" s="241" t="s">
        <v>21</v>
      </c>
      <c r="N151" s="242" t="s">
        <v>43</v>
      </c>
      <c r="O151" s="48"/>
      <c r="P151" s="243">
        <f>O151*H151</f>
        <v>0</v>
      </c>
      <c r="Q151" s="243">
        <v>0</v>
      </c>
      <c r="R151" s="243">
        <f>Q151*H151</f>
        <v>0</v>
      </c>
      <c r="S151" s="243">
        <v>0</v>
      </c>
      <c r="T151" s="244">
        <f>S151*H151</f>
        <v>0</v>
      </c>
      <c r="AR151" s="25" t="s">
        <v>232</v>
      </c>
      <c r="AT151" s="25" t="s">
        <v>218</v>
      </c>
      <c r="AU151" s="25" t="s">
        <v>82</v>
      </c>
      <c r="AY151" s="25" t="s">
        <v>215</v>
      </c>
      <c r="BE151" s="245">
        <f>IF(N151="základní",J151,0)</f>
        <v>0</v>
      </c>
      <c r="BF151" s="245">
        <f>IF(N151="snížená",J151,0)</f>
        <v>0</v>
      </c>
      <c r="BG151" s="245">
        <f>IF(N151="zákl. přenesená",J151,0)</f>
        <v>0</v>
      </c>
      <c r="BH151" s="245">
        <f>IF(N151="sníž. přenesená",J151,0)</f>
        <v>0</v>
      </c>
      <c r="BI151" s="245">
        <f>IF(N151="nulová",J151,0)</f>
        <v>0</v>
      </c>
      <c r="BJ151" s="25" t="s">
        <v>80</v>
      </c>
      <c r="BK151" s="245">
        <f>ROUND(I151*H151,2)</f>
        <v>0</v>
      </c>
      <c r="BL151" s="25" t="s">
        <v>232</v>
      </c>
      <c r="BM151" s="25" t="s">
        <v>2684</v>
      </c>
    </row>
    <row r="152" s="12" customFormat="1">
      <c r="B152" s="252"/>
      <c r="C152" s="253"/>
      <c r="D152" s="246" t="s">
        <v>422</v>
      </c>
      <c r="E152" s="254" t="s">
        <v>21</v>
      </c>
      <c r="F152" s="255" t="s">
        <v>2677</v>
      </c>
      <c r="G152" s="253"/>
      <c r="H152" s="256">
        <v>311.25200000000001</v>
      </c>
      <c r="I152" s="257"/>
      <c r="J152" s="253"/>
      <c r="K152" s="253"/>
      <c r="L152" s="258"/>
      <c r="M152" s="259"/>
      <c r="N152" s="260"/>
      <c r="O152" s="260"/>
      <c r="P152" s="260"/>
      <c r="Q152" s="260"/>
      <c r="R152" s="260"/>
      <c r="S152" s="260"/>
      <c r="T152" s="261"/>
      <c r="AT152" s="262" t="s">
        <v>422</v>
      </c>
      <c r="AU152" s="262" t="s">
        <v>82</v>
      </c>
      <c r="AV152" s="12" t="s">
        <v>82</v>
      </c>
      <c r="AW152" s="12" t="s">
        <v>35</v>
      </c>
      <c r="AX152" s="12" t="s">
        <v>72</v>
      </c>
      <c r="AY152" s="262" t="s">
        <v>215</v>
      </c>
    </row>
    <row r="153" s="1" customFormat="1" ht="16.5" customHeight="1">
      <c r="B153" s="47"/>
      <c r="C153" s="234" t="s">
        <v>267</v>
      </c>
      <c r="D153" s="234" t="s">
        <v>218</v>
      </c>
      <c r="E153" s="235" t="s">
        <v>2685</v>
      </c>
      <c r="F153" s="236" t="s">
        <v>2686</v>
      </c>
      <c r="G153" s="237" t="s">
        <v>381</v>
      </c>
      <c r="H153" s="238">
        <v>205.33799999999999</v>
      </c>
      <c r="I153" s="239"/>
      <c r="J153" s="240">
        <f>ROUND(I153*H153,2)</f>
        <v>0</v>
      </c>
      <c r="K153" s="236" t="s">
        <v>222</v>
      </c>
      <c r="L153" s="73"/>
      <c r="M153" s="241" t="s">
        <v>21</v>
      </c>
      <c r="N153" s="242" t="s">
        <v>43</v>
      </c>
      <c r="O153" s="48"/>
      <c r="P153" s="243">
        <f>O153*H153</f>
        <v>0</v>
      </c>
      <c r="Q153" s="243">
        <v>0</v>
      </c>
      <c r="R153" s="243">
        <f>Q153*H153</f>
        <v>0</v>
      </c>
      <c r="S153" s="243">
        <v>0</v>
      </c>
      <c r="T153" s="244">
        <f>S153*H153</f>
        <v>0</v>
      </c>
      <c r="AR153" s="25" t="s">
        <v>232</v>
      </c>
      <c r="AT153" s="25" t="s">
        <v>218</v>
      </c>
      <c r="AU153" s="25" t="s">
        <v>82</v>
      </c>
      <c r="AY153" s="25" t="s">
        <v>215</v>
      </c>
      <c r="BE153" s="245">
        <f>IF(N153="základní",J153,0)</f>
        <v>0</v>
      </c>
      <c r="BF153" s="245">
        <f>IF(N153="snížená",J153,0)</f>
        <v>0</v>
      </c>
      <c r="BG153" s="245">
        <f>IF(N153="zákl. přenesená",J153,0)</f>
        <v>0</v>
      </c>
      <c r="BH153" s="245">
        <f>IF(N153="sníž. přenesená",J153,0)</f>
        <v>0</v>
      </c>
      <c r="BI153" s="245">
        <f>IF(N153="nulová",J153,0)</f>
        <v>0</v>
      </c>
      <c r="BJ153" s="25" t="s">
        <v>80</v>
      </c>
      <c r="BK153" s="245">
        <f>ROUND(I153*H153,2)</f>
        <v>0</v>
      </c>
      <c r="BL153" s="25" t="s">
        <v>232</v>
      </c>
      <c r="BM153" s="25" t="s">
        <v>2687</v>
      </c>
    </row>
    <row r="154" s="14" customFormat="1">
      <c r="B154" s="288"/>
      <c r="C154" s="289"/>
      <c r="D154" s="246" t="s">
        <v>422</v>
      </c>
      <c r="E154" s="290" t="s">
        <v>21</v>
      </c>
      <c r="F154" s="291" t="s">
        <v>2688</v>
      </c>
      <c r="G154" s="289"/>
      <c r="H154" s="290" t="s">
        <v>21</v>
      </c>
      <c r="I154" s="292"/>
      <c r="J154" s="289"/>
      <c r="K154" s="289"/>
      <c r="L154" s="293"/>
      <c r="M154" s="294"/>
      <c r="N154" s="295"/>
      <c r="O154" s="295"/>
      <c r="P154" s="295"/>
      <c r="Q154" s="295"/>
      <c r="R154" s="295"/>
      <c r="S154" s="295"/>
      <c r="T154" s="296"/>
      <c r="AT154" s="297" t="s">
        <v>422</v>
      </c>
      <c r="AU154" s="297" t="s">
        <v>82</v>
      </c>
      <c r="AV154" s="14" t="s">
        <v>80</v>
      </c>
      <c r="AW154" s="14" t="s">
        <v>35</v>
      </c>
      <c r="AX154" s="14" t="s">
        <v>72</v>
      </c>
      <c r="AY154" s="297" t="s">
        <v>215</v>
      </c>
    </row>
    <row r="155" s="12" customFormat="1">
      <c r="B155" s="252"/>
      <c r="C155" s="253"/>
      <c r="D155" s="246" t="s">
        <v>422</v>
      </c>
      <c r="E155" s="254" t="s">
        <v>21</v>
      </c>
      <c r="F155" s="255" t="s">
        <v>2634</v>
      </c>
      <c r="G155" s="253"/>
      <c r="H155" s="256">
        <v>205.33799999999999</v>
      </c>
      <c r="I155" s="257"/>
      <c r="J155" s="253"/>
      <c r="K155" s="253"/>
      <c r="L155" s="258"/>
      <c r="M155" s="259"/>
      <c r="N155" s="260"/>
      <c r="O155" s="260"/>
      <c r="P155" s="260"/>
      <c r="Q155" s="260"/>
      <c r="R155" s="260"/>
      <c r="S155" s="260"/>
      <c r="T155" s="261"/>
      <c r="AT155" s="262" t="s">
        <v>422</v>
      </c>
      <c r="AU155" s="262" t="s">
        <v>82</v>
      </c>
      <c r="AV155" s="12" t="s">
        <v>82</v>
      </c>
      <c r="AW155" s="12" t="s">
        <v>35</v>
      </c>
      <c r="AX155" s="12" t="s">
        <v>80</v>
      </c>
      <c r="AY155" s="262" t="s">
        <v>215</v>
      </c>
    </row>
    <row r="156" s="1" customFormat="1" ht="16.5" customHeight="1">
      <c r="B156" s="47"/>
      <c r="C156" s="234" t="s">
        <v>1582</v>
      </c>
      <c r="D156" s="234" t="s">
        <v>218</v>
      </c>
      <c r="E156" s="235" t="s">
        <v>516</v>
      </c>
      <c r="F156" s="236" t="s">
        <v>517</v>
      </c>
      <c r="G156" s="237" t="s">
        <v>381</v>
      </c>
      <c r="H156" s="238">
        <v>516.59000000000003</v>
      </c>
      <c r="I156" s="239"/>
      <c r="J156" s="240">
        <f>ROUND(I156*H156,2)</f>
        <v>0</v>
      </c>
      <c r="K156" s="236" t="s">
        <v>222</v>
      </c>
      <c r="L156" s="73"/>
      <c r="M156" s="241" t="s">
        <v>21</v>
      </c>
      <c r="N156" s="242" t="s">
        <v>43</v>
      </c>
      <c r="O156" s="48"/>
      <c r="P156" s="243">
        <f>O156*H156</f>
        <v>0</v>
      </c>
      <c r="Q156" s="243">
        <v>0</v>
      </c>
      <c r="R156" s="243">
        <f>Q156*H156</f>
        <v>0</v>
      </c>
      <c r="S156" s="243">
        <v>0</v>
      </c>
      <c r="T156" s="244">
        <f>S156*H156</f>
        <v>0</v>
      </c>
      <c r="AR156" s="25" t="s">
        <v>232</v>
      </c>
      <c r="AT156" s="25" t="s">
        <v>218</v>
      </c>
      <c r="AU156" s="25" t="s">
        <v>82</v>
      </c>
      <c r="AY156" s="25" t="s">
        <v>215</v>
      </c>
      <c r="BE156" s="245">
        <f>IF(N156="základní",J156,0)</f>
        <v>0</v>
      </c>
      <c r="BF156" s="245">
        <f>IF(N156="snížená",J156,0)</f>
        <v>0</v>
      </c>
      <c r="BG156" s="245">
        <f>IF(N156="zákl. přenesená",J156,0)</f>
        <v>0</v>
      </c>
      <c r="BH156" s="245">
        <f>IF(N156="sníž. přenesená",J156,0)</f>
        <v>0</v>
      </c>
      <c r="BI156" s="245">
        <f>IF(N156="nulová",J156,0)</f>
        <v>0</v>
      </c>
      <c r="BJ156" s="25" t="s">
        <v>80</v>
      </c>
      <c r="BK156" s="245">
        <f>ROUND(I156*H156,2)</f>
        <v>0</v>
      </c>
      <c r="BL156" s="25" t="s">
        <v>232</v>
      </c>
      <c r="BM156" s="25" t="s">
        <v>2689</v>
      </c>
    </row>
    <row r="157" s="14" customFormat="1">
      <c r="B157" s="288"/>
      <c r="C157" s="289"/>
      <c r="D157" s="246" t="s">
        <v>422</v>
      </c>
      <c r="E157" s="290" t="s">
        <v>21</v>
      </c>
      <c r="F157" s="291" t="s">
        <v>2690</v>
      </c>
      <c r="G157" s="289"/>
      <c r="H157" s="290" t="s">
        <v>21</v>
      </c>
      <c r="I157" s="292"/>
      <c r="J157" s="289"/>
      <c r="K157" s="289"/>
      <c r="L157" s="293"/>
      <c r="M157" s="294"/>
      <c r="N157" s="295"/>
      <c r="O157" s="295"/>
      <c r="P157" s="295"/>
      <c r="Q157" s="295"/>
      <c r="R157" s="295"/>
      <c r="S157" s="295"/>
      <c r="T157" s="296"/>
      <c r="AT157" s="297" t="s">
        <v>422</v>
      </c>
      <c r="AU157" s="297" t="s">
        <v>82</v>
      </c>
      <c r="AV157" s="14" t="s">
        <v>80</v>
      </c>
      <c r="AW157" s="14" t="s">
        <v>35</v>
      </c>
      <c r="AX157" s="14" t="s">
        <v>72</v>
      </c>
      <c r="AY157" s="297" t="s">
        <v>215</v>
      </c>
    </row>
    <row r="158" s="12" customFormat="1">
      <c r="B158" s="252"/>
      <c r="C158" s="253"/>
      <c r="D158" s="246" t="s">
        <v>422</v>
      </c>
      <c r="E158" s="254" t="s">
        <v>21</v>
      </c>
      <c r="F158" s="255" t="s">
        <v>2691</v>
      </c>
      <c r="G158" s="253"/>
      <c r="H158" s="256">
        <v>516.59000000000003</v>
      </c>
      <c r="I158" s="257"/>
      <c r="J158" s="253"/>
      <c r="K158" s="253"/>
      <c r="L158" s="258"/>
      <c r="M158" s="259"/>
      <c r="N158" s="260"/>
      <c r="O158" s="260"/>
      <c r="P158" s="260"/>
      <c r="Q158" s="260"/>
      <c r="R158" s="260"/>
      <c r="S158" s="260"/>
      <c r="T158" s="261"/>
      <c r="AT158" s="262" t="s">
        <v>422</v>
      </c>
      <c r="AU158" s="262" t="s">
        <v>82</v>
      </c>
      <c r="AV158" s="12" t="s">
        <v>82</v>
      </c>
      <c r="AW158" s="12" t="s">
        <v>35</v>
      </c>
      <c r="AX158" s="12" t="s">
        <v>80</v>
      </c>
      <c r="AY158" s="262" t="s">
        <v>215</v>
      </c>
    </row>
    <row r="159" s="1" customFormat="1" ht="16.5" customHeight="1">
      <c r="B159" s="47"/>
      <c r="C159" s="234" t="s">
        <v>10</v>
      </c>
      <c r="D159" s="234" t="s">
        <v>218</v>
      </c>
      <c r="E159" s="235" t="s">
        <v>2692</v>
      </c>
      <c r="F159" s="236" t="s">
        <v>2693</v>
      </c>
      <c r="G159" s="237" t="s">
        <v>381</v>
      </c>
      <c r="H159" s="238">
        <v>516.59000000000003</v>
      </c>
      <c r="I159" s="239"/>
      <c r="J159" s="240">
        <f>ROUND(I159*H159,2)</f>
        <v>0</v>
      </c>
      <c r="K159" s="236" t="s">
        <v>222</v>
      </c>
      <c r="L159" s="73"/>
      <c r="M159" s="241" t="s">
        <v>21</v>
      </c>
      <c r="N159" s="242" t="s">
        <v>43</v>
      </c>
      <c r="O159" s="48"/>
      <c r="P159" s="243">
        <f>O159*H159</f>
        <v>0</v>
      </c>
      <c r="Q159" s="243">
        <v>0</v>
      </c>
      <c r="R159" s="243">
        <f>Q159*H159</f>
        <v>0</v>
      </c>
      <c r="S159" s="243">
        <v>0</v>
      </c>
      <c r="T159" s="244">
        <f>S159*H159</f>
        <v>0</v>
      </c>
      <c r="AR159" s="25" t="s">
        <v>232</v>
      </c>
      <c r="AT159" s="25" t="s">
        <v>218</v>
      </c>
      <c r="AU159" s="25" t="s">
        <v>82</v>
      </c>
      <c r="AY159" s="25" t="s">
        <v>215</v>
      </c>
      <c r="BE159" s="245">
        <f>IF(N159="základní",J159,0)</f>
        <v>0</v>
      </c>
      <c r="BF159" s="245">
        <f>IF(N159="snížená",J159,0)</f>
        <v>0</v>
      </c>
      <c r="BG159" s="245">
        <f>IF(N159="zákl. přenesená",J159,0)</f>
        <v>0</v>
      </c>
      <c r="BH159" s="245">
        <f>IF(N159="sníž. přenesená",J159,0)</f>
        <v>0</v>
      </c>
      <c r="BI159" s="245">
        <f>IF(N159="nulová",J159,0)</f>
        <v>0</v>
      </c>
      <c r="BJ159" s="25" t="s">
        <v>80</v>
      </c>
      <c r="BK159" s="245">
        <f>ROUND(I159*H159,2)</f>
        <v>0</v>
      </c>
      <c r="BL159" s="25" t="s">
        <v>232</v>
      </c>
      <c r="BM159" s="25" t="s">
        <v>2694</v>
      </c>
    </row>
    <row r="160" s="12" customFormat="1">
      <c r="B160" s="252"/>
      <c r="C160" s="253"/>
      <c r="D160" s="246" t="s">
        <v>422</v>
      </c>
      <c r="E160" s="254" t="s">
        <v>21</v>
      </c>
      <c r="F160" s="255" t="s">
        <v>2695</v>
      </c>
      <c r="G160" s="253"/>
      <c r="H160" s="256">
        <v>516.59000000000003</v>
      </c>
      <c r="I160" s="257"/>
      <c r="J160" s="253"/>
      <c r="K160" s="253"/>
      <c r="L160" s="258"/>
      <c r="M160" s="259"/>
      <c r="N160" s="260"/>
      <c r="O160" s="260"/>
      <c r="P160" s="260"/>
      <c r="Q160" s="260"/>
      <c r="R160" s="260"/>
      <c r="S160" s="260"/>
      <c r="T160" s="261"/>
      <c r="AT160" s="262" t="s">
        <v>422</v>
      </c>
      <c r="AU160" s="262" t="s">
        <v>82</v>
      </c>
      <c r="AV160" s="12" t="s">
        <v>82</v>
      </c>
      <c r="AW160" s="12" t="s">
        <v>35</v>
      </c>
      <c r="AX160" s="12" t="s">
        <v>72</v>
      </c>
      <c r="AY160" s="262" t="s">
        <v>215</v>
      </c>
    </row>
    <row r="161" s="1" customFormat="1" ht="16.5" customHeight="1">
      <c r="B161" s="47"/>
      <c r="C161" s="234" t="s">
        <v>286</v>
      </c>
      <c r="D161" s="234" t="s">
        <v>218</v>
      </c>
      <c r="E161" s="235" t="s">
        <v>988</v>
      </c>
      <c r="F161" s="236" t="s">
        <v>989</v>
      </c>
      <c r="G161" s="237" t="s">
        <v>381</v>
      </c>
      <c r="H161" s="238">
        <v>502.13</v>
      </c>
      <c r="I161" s="239"/>
      <c r="J161" s="240">
        <f>ROUND(I161*H161,2)</f>
        <v>0</v>
      </c>
      <c r="K161" s="236" t="s">
        <v>222</v>
      </c>
      <c r="L161" s="73"/>
      <c r="M161" s="241" t="s">
        <v>21</v>
      </c>
      <c r="N161" s="242" t="s">
        <v>43</v>
      </c>
      <c r="O161" s="48"/>
      <c r="P161" s="243">
        <f>O161*H161</f>
        <v>0</v>
      </c>
      <c r="Q161" s="243">
        <v>0</v>
      </c>
      <c r="R161" s="243">
        <f>Q161*H161</f>
        <v>0</v>
      </c>
      <c r="S161" s="243">
        <v>0</v>
      </c>
      <c r="T161" s="244">
        <f>S161*H161</f>
        <v>0</v>
      </c>
      <c r="AR161" s="25" t="s">
        <v>232</v>
      </c>
      <c r="AT161" s="25" t="s">
        <v>218</v>
      </c>
      <c r="AU161" s="25" t="s">
        <v>82</v>
      </c>
      <c r="AY161" s="25" t="s">
        <v>215</v>
      </c>
      <c r="BE161" s="245">
        <f>IF(N161="základní",J161,0)</f>
        <v>0</v>
      </c>
      <c r="BF161" s="245">
        <f>IF(N161="snížená",J161,0)</f>
        <v>0</v>
      </c>
      <c r="BG161" s="245">
        <f>IF(N161="zákl. přenesená",J161,0)</f>
        <v>0</v>
      </c>
      <c r="BH161" s="245">
        <f>IF(N161="sníž. přenesená",J161,0)</f>
        <v>0</v>
      </c>
      <c r="BI161" s="245">
        <f>IF(N161="nulová",J161,0)</f>
        <v>0</v>
      </c>
      <c r="BJ161" s="25" t="s">
        <v>80</v>
      </c>
      <c r="BK161" s="245">
        <f>ROUND(I161*H161,2)</f>
        <v>0</v>
      </c>
      <c r="BL161" s="25" t="s">
        <v>232</v>
      </c>
      <c r="BM161" s="25" t="s">
        <v>2696</v>
      </c>
    </row>
    <row r="162" s="12" customFormat="1">
      <c r="B162" s="252"/>
      <c r="C162" s="253"/>
      <c r="D162" s="246" t="s">
        <v>422</v>
      </c>
      <c r="E162" s="254" t="s">
        <v>21</v>
      </c>
      <c r="F162" s="255" t="s">
        <v>2697</v>
      </c>
      <c r="G162" s="253"/>
      <c r="H162" s="256">
        <v>502.13</v>
      </c>
      <c r="I162" s="257"/>
      <c r="J162" s="253"/>
      <c r="K162" s="253"/>
      <c r="L162" s="258"/>
      <c r="M162" s="259"/>
      <c r="N162" s="260"/>
      <c r="O162" s="260"/>
      <c r="P162" s="260"/>
      <c r="Q162" s="260"/>
      <c r="R162" s="260"/>
      <c r="S162" s="260"/>
      <c r="T162" s="261"/>
      <c r="AT162" s="262" t="s">
        <v>422</v>
      </c>
      <c r="AU162" s="262" t="s">
        <v>82</v>
      </c>
      <c r="AV162" s="12" t="s">
        <v>82</v>
      </c>
      <c r="AW162" s="12" t="s">
        <v>35</v>
      </c>
      <c r="AX162" s="12" t="s">
        <v>72</v>
      </c>
      <c r="AY162" s="262" t="s">
        <v>215</v>
      </c>
    </row>
    <row r="163" s="1" customFormat="1" ht="16.5" customHeight="1">
      <c r="B163" s="47"/>
      <c r="C163" s="234" t="s">
        <v>290</v>
      </c>
      <c r="D163" s="234" t="s">
        <v>218</v>
      </c>
      <c r="E163" s="235" t="s">
        <v>993</v>
      </c>
      <c r="F163" s="236" t="s">
        <v>1341</v>
      </c>
      <c r="G163" s="237" t="s">
        <v>473</v>
      </c>
      <c r="H163" s="238">
        <v>954.04700000000003</v>
      </c>
      <c r="I163" s="239"/>
      <c r="J163" s="240">
        <f>ROUND(I163*H163,2)</f>
        <v>0</v>
      </c>
      <c r="K163" s="236" t="s">
        <v>222</v>
      </c>
      <c r="L163" s="73"/>
      <c r="M163" s="241" t="s">
        <v>21</v>
      </c>
      <c r="N163" s="242" t="s">
        <v>43</v>
      </c>
      <c r="O163" s="48"/>
      <c r="P163" s="243">
        <f>O163*H163</f>
        <v>0</v>
      </c>
      <c r="Q163" s="243">
        <v>0</v>
      </c>
      <c r="R163" s="243">
        <f>Q163*H163</f>
        <v>0</v>
      </c>
      <c r="S163" s="243">
        <v>0</v>
      </c>
      <c r="T163" s="244">
        <f>S163*H163</f>
        <v>0</v>
      </c>
      <c r="AR163" s="25" t="s">
        <v>232</v>
      </c>
      <c r="AT163" s="25" t="s">
        <v>218</v>
      </c>
      <c r="AU163" s="25" t="s">
        <v>82</v>
      </c>
      <c r="AY163" s="25" t="s">
        <v>215</v>
      </c>
      <c r="BE163" s="245">
        <f>IF(N163="základní",J163,0)</f>
        <v>0</v>
      </c>
      <c r="BF163" s="245">
        <f>IF(N163="snížená",J163,0)</f>
        <v>0</v>
      </c>
      <c r="BG163" s="245">
        <f>IF(N163="zákl. přenesená",J163,0)</f>
        <v>0</v>
      </c>
      <c r="BH163" s="245">
        <f>IF(N163="sníž. přenesená",J163,0)</f>
        <v>0</v>
      </c>
      <c r="BI163" s="245">
        <f>IF(N163="nulová",J163,0)</f>
        <v>0</v>
      </c>
      <c r="BJ163" s="25" t="s">
        <v>80</v>
      </c>
      <c r="BK163" s="245">
        <f>ROUND(I163*H163,2)</f>
        <v>0</v>
      </c>
      <c r="BL163" s="25" t="s">
        <v>232</v>
      </c>
      <c r="BM163" s="25" t="s">
        <v>2698</v>
      </c>
    </row>
    <row r="164" s="1" customFormat="1">
      <c r="B164" s="47"/>
      <c r="C164" s="75"/>
      <c r="D164" s="246" t="s">
        <v>225</v>
      </c>
      <c r="E164" s="75"/>
      <c r="F164" s="247" t="s">
        <v>672</v>
      </c>
      <c r="G164" s="75"/>
      <c r="H164" s="75"/>
      <c r="I164" s="204"/>
      <c r="J164" s="75"/>
      <c r="K164" s="75"/>
      <c r="L164" s="73"/>
      <c r="M164" s="248"/>
      <c r="N164" s="48"/>
      <c r="O164" s="48"/>
      <c r="P164" s="48"/>
      <c r="Q164" s="48"/>
      <c r="R164" s="48"/>
      <c r="S164" s="48"/>
      <c r="T164" s="96"/>
      <c r="AT164" s="25" t="s">
        <v>225</v>
      </c>
      <c r="AU164" s="25" t="s">
        <v>82</v>
      </c>
    </row>
    <row r="165" s="12" customFormat="1">
      <c r="B165" s="252"/>
      <c r="C165" s="253"/>
      <c r="D165" s="246" t="s">
        <v>422</v>
      </c>
      <c r="E165" s="254" t="s">
        <v>21</v>
      </c>
      <c r="F165" s="255" t="s">
        <v>2699</v>
      </c>
      <c r="G165" s="253"/>
      <c r="H165" s="256">
        <v>954.04700000000003</v>
      </c>
      <c r="I165" s="257"/>
      <c r="J165" s="253"/>
      <c r="K165" s="253"/>
      <c r="L165" s="258"/>
      <c r="M165" s="259"/>
      <c r="N165" s="260"/>
      <c r="O165" s="260"/>
      <c r="P165" s="260"/>
      <c r="Q165" s="260"/>
      <c r="R165" s="260"/>
      <c r="S165" s="260"/>
      <c r="T165" s="261"/>
      <c r="AT165" s="262" t="s">
        <v>422</v>
      </c>
      <c r="AU165" s="262" t="s">
        <v>82</v>
      </c>
      <c r="AV165" s="12" t="s">
        <v>82</v>
      </c>
      <c r="AW165" s="12" t="s">
        <v>35</v>
      </c>
      <c r="AX165" s="12" t="s">
        <v>72</v>
      </c>
      <c r="AY165" s="262" t="s">
        <v>215</v>
      </c>
    </row>
    <row r="166" s="1" customFormat="1" ht="16.5" customHeight="1">
      <c r="B166" s="47"/>
      <c r="C166" s="234" t="s">
        <v>295</v>
      </c>
      <c r="D166" s="234" t="s">
        <v>218</v>
      </c>
      <c r="E166" s="235" t="s">
        <v>890</v>
      </c>
      <c r="F166" s="236" t="s">
        <v>891</v>
      </c>
      <c r="G166" s="237" t="s">
        <v>381</v>
      </c>
      <c r="H166" s="238">
        <v>191.11600000000001</v>
      </c>
      <c r="I166" s="239"/>
      <c r="J166" s="240">
        <f>ROUND(I166*H166,2)</f>
        <v>0</v>
      </c>
      <c r="K166" s="236" t="s">
        <v>21</v>
      </c>
      <c r="L166" s="73"/>
      <c r="M166" s="241" t="s">
        <v>21</v>
      </c>
      <c r="N166" s="242" t="s">
        <v>43</v>
      </c>
      <c r="O166" s="48"/>
      <c r="P166" s="243">
        <f>O166*H166</f>
        <v>0</v>
      </c>
      <c r="Q166" s="243">
        <v>0</v>
      </c>
      <c r="R166" s="243">
        <f>Q166*H166</f>
        <v>0</v>
      </c>
      <c r="S166" s="243">
        <v>0</v>
      </c>
      <c r="T166" s="244">
        <f>S166*H166</f>
        <v>0</v>
      </c>
      <c r="AR166" s="25" t="s">
        <v>232</v>
      </c>
      <c r="AT166" s="25" t="s">
        <v>218</v>
      </c>
      <c r="AU166" s="25" t="s">
        <v>82</v>
      </c>
      <c r="AY166" s="25" t="s">
        <v>215</v>
      </c>
      <c r="BE166" s="245">
        <f>IF(N166="základní",J166,0)</f>
        <v>0</v>
      </c>
      <c r="BF166" s="245">
        <f>IF(N166="snížená",J166,0)</f>
        <v>0</v>
      </c>
      <c r="BG166" s="245">
        <f>IF(N166="zákl. přenesená",J166,0)</f>
        <v>0</v>
      </c>
      <c r="BH166" s="245">
        <f>IF(N166="sníž. přenesená",J166,0)</f>
        <v>0</v>
      </c>
      <c r="BI166" s="245">
        <f>IF(N166="nulová",J166,0)</f>
        <v>0</v>
      </c>
      <c r="BJ166" s="25" t="s">
        <v>80</v>
      </c>
      <c r="BK166" s="245">
        <f>ROUND(I166*H166,2)</f>
        <v>0</v>
      </c>
      <c r="BL166" s="25" t="s">
        <v>232</v>
      </c>
      <c r="BM166" s="25" t="s">
        <v>2700</v>
      </c>
    </row>
    <row r="167" s="14" customFormat="1">
      <c r="B167" s="288"/>
      <c r="C167" s="289"/>
      <c r="D167" s="246" t="s">
        <v>422</v>
      </c>
      <c r="E167" s="290" t="s">
        <v>21</v>
      </c>
      <c r="F167" s="291" t="s">
        <v>2701</v>
      </c>
      <c r="G167" s="289"/>
      <c r="H167" s="290" t="s">
        <v>21</v>
      </c>
      <c r="I167" s="292"/>
      <c r="J167" s="289"/>
      <c r="K167" s="289"/>
      <c r="L167" s="293"/>
      <c r="M167" s="294"/>
      <c r="N167" s="295"/>
      <c r="O167" s="295"/>
      <c r="P167" s="295"/>
      <c r="Q167" s="295"/>
      <c r="R167" s="295"/>
      <c r="S167" s="295"/>
      <c r="T167" s="296"/>
      <c r="AT167" s="297" t="s">
        <v>422</v>
      </c>
      <c r="AU167" s="297" t="s">
        <v>82</v>
      </c>
      <c r="AV167" s="14" t="s">
        <v>80</v>
      </c>
      <c r="AW167" s="14" t="s">
        <v>35</v>
      </c>
      <c r="AX167" s="14" t="s">
        <v>72</v>
      </c>
      <c r="AY167" s="297" t="s">
        <v>215</v>
      </c>
    </row>
    <row r="168" s="14" customFormat="1">
      <c r="B168" s="288"/>
      <c r="C168" s="289"/>
      <c r="D168" s="246" t="s">
        <v>422</v>
      </c>
      <c r="E168" s="290" t="s">
        <v>21</v>
      </c>
      <c r="F168" s="291" t="s">
        <v>2646</v>
      </c>
      <c r="G168" s="289"/>
      <c r="H168" s="290" t="s">
        <v>21</v>
      </c>
      <c r="I168" s="292"/>
      <c r="J168" s="289"/>
      <c r="K168" s="289"/>
      <c r="L168" s="293"/>
      <c r="M168" s="294"/>
      <c r="N168" s="295"/>
      <c r="O168" s="295"/>
      <c r="P168" s="295"/>
      <c r="Q168" s="295"/>
      <c r="R168" s="295"/>
      <c r="S168" s="295"/>
      <c r="T168" s="296"/>
      <c r="AT168" s="297" t="s">
        <v>422</v>
      </c>
      <c r="AU168" s="297" t="s">
        <v>82</v>
      </c>
      <c r="AV168" s="14" t="s">
        <v>80</v>
      </c>
      <c r="AW168" s="14" t="s">
        <v>35</v>
      </c>
      <c r="AX168" s="14" t="s">
        <v>72</v>
      </c>
      <c r="AY168" s="297" t="s">
        <v>215</v>
      </c>
    </row>
    <row r="169" s="14" customFormat="1">
      <c r="B169" s="288"/>
      <c r="C169" s="289"/>
      <c r="D169" s="246" t="s">
        <v>422</v>
      </c>
      <c r="E169" s="290" t="s">
        <v>21</v>
      </c>
      <c r="F169" s="291" t="s">
        <v>2702</v>
      </c>
      <c r="G169" s="289"/>
      <c r="H169" s="290" t="s">
        <v>21</v>
      </c>
      <c r="I169" s="292"/>
      <c r="J169" s="289"/>
      <c r="K169" s="289"/>
      <c r="L169" s="293"/>
      <c r="M169" s="294"/>
      <c r="N169" s="295"/>
      <c r="O169" s="295"/>
      <c r="P169" s="295"/>
      <c r="Q169" s="295"/>
      <c r="R169" s="295"/>
      <c r="S169" s="295"/>
      <c r="T169" s="296"/>
      <c r="AT169" s="297" t="s">
        <v>422</v>
      </c>
      <c r="AU169" s="297" t="s">
        <v>82</v>
      </c>
      <c r="AV169" s="14" t="s">
        <v>80</v>
      </c>
      <c r="AW169" s="14" t="s">
        <v>35</v>
      </c>
      <c r="AX169" s="14" t="s">
        <v>72</v>
      </c>
      <c r="AY169" s="297" t="s">
        <v>215</v>
      </c>
    </row>
    <row r="170" s="12" customFormat="1">
      <c r="B170" s="252"/>
      <c r="C170" s="253"/>
      <c r="D170" s="246" t="s">
        <v>422</v>
      </c>
      <c r="E170" s="254" t="s">
        <v>21</v>
      </c>
      <c r="F170" s="255" t="s">
        <v>2703</v>
      </c>
      <c r="G170" s="253"/>
      <c r="H170" s="256">
        <v>14.460000000000001</v>
      </c>
      <c r="I170" s="257"/>
      <c r="J170" s="253"/>
      <c r="K170" s="253"/>
      <c r="L170" s="258"/>
      <c r="M170" s="259"/>
      <c r="N170" s="260"/>
      <c r="O170" s="260"/>
      <c r="P170" s="260"/>
      <c r="Q170" s="260"/>
      <c r="R170" s="260"/>
      <c r="S170" s="260"/>
      <c r="T170" s="261"/>
      <c r="AT170" s="262" t="s">
        <v>422</v>
      </c>
      <c r="AU170" s="262" t="s">
        <v>82</v>
      </c>
      <c r="AV170" s="12" t="s">
        <v>82</v>
      </c>
      <c r="AW170" s="12" t="s">
        <v>35</v>
      </c>
      <c r="AX170" s="12" t="s">
        <v>72</v>
      </c>
      <c r="AY170" s="262" t="s">
        <v>215</v>
      </c>
    </row>
    <row r="171" s="14" customFormat="1">
      <c r="B171" s="288"/>
      <c r="C171" s="289"/>
      <c r="D171" s="246" t="s">
        <v>422</v>
      </c>
      <c r="E171" s="290" t="s">
        <v>21</v>
      </c>
      <c r="F171" s="291" t="s">
        <v>2704</v>
      </c>
      <c r="G171" s="289"/>
      <c r="H171" s="290" t="s">
        <v>21</v>
      </c>
      <c r="I171" s="292"/>
      <c r="J171" s="289"/>
      <c r="K171" s="289"/>
      <c r="L171" s="293"/>
      <c r="M171" s="294"/>
      <c r="N171" s="295"/>
      <c r="O171" s="295"/>
      <c r="P171" s="295"/>
      <c r="Q171" s="295"/>
      <c r="R171" s="295"/>
      <c r="S171" s="295"/>
      <c r="T171" s="296"/>
      <c r="AT171" s="297" t="s">
        <v>422</v>
      </c>
      <c r="AU171" s="297" t="s">
        <v>82</v>
      </c>
      <c r="AV171" s="14" t="s">
        <v>80</v>
      </c>
      <c r="AW171" s="14" t="s">
        <v>35</v>
      </c>
      <c r="AX171" s="14" t="s">
        <v>72</v>
      </c>
      <c r="AY171" s="297" t="s">
        <v>215</v>
      </c>
    </row>
    <row r="172" s="14" customFormat="1">
      <c r="B172" s="288"/>
      <c r="C172" s="289"/>
      <c r="D172" s="246" t="s">
        <v>422</v>
      </c>
      <c r="E172" s="290" t="s">
        <v>21</v>
      </c>
      <c r="F172" s="291" t="s">
        <v>2705</v>
      </c>
      <c r="G172" s="289"/>
      <c r="H172" s="290" t="s">
        <v>21</v>
      </c>
      <c r="I172" s="292"/>
      <c r="J172" s="289"/>
      <c r="K172" s="289"/>
      <c r="L172" s="293"/>
      <c r="M172" s="294"/>
      <c r="N172" s="295"/>
      <c r="O172" s="295"/>
      <c r="P172" s="295"/>
      <c r="Q172" s="295"/>
      <c r="R172" s="295"/>
      <c r="S172" s="295"/>
      <c r="T172" s="296"/>
      <c r="AT172" s="297" t="s">
        <v>422</v>
      </c>
      <c r="AU172" s="297" t="s">
        <v>82</v>
      </c>
      <c r="AV172" s="14" t="s">
        <v>80</v>
      </c>
      <c r="AW172" s="14" t="s">
        <v>35</v>
      </c>
      <c r="AX172" s="14" t="s">
        <v>72</v>
      </c>
      <c r="AY172" s="297" t="s">
        <v>215</v>
      </c>
    </row>
    <row r="173" s="14" customFormat="1">
      <c r="B173" s="288"/>
      <c r="C173" s="289"/>
      <c r="D173" s="246" t="s">
        <v>422</v>
      </c>
      <c r="E173" s="290" t="s">
        <v>21</v>
      </c>
      <c r="F173" s="291" t="s">
        <v>2706</v>
      </c>
      <c r="G173" s="289"/>
      <c r="H173" s="290" t="s">
        <v>21</v>
      </c>
      <c r="I173" s="292"/>
      <c r="J173" s="289"/>
      <c r="K173" s="289"/>
      <c r="L173" s="293"/>
      <c r="M173" s="294"/>
      <c r="N173" s="295"/>
      <c r="O173" s="295"/>
      <c r="P173" s="295"/>
      <c r="Q173" s="295"/>
      <c r="R173" s="295"/>
      <c r="S173" s="295"/>
      <c r="T173" s="296"/>
      <c r="AT173" s="297" t="s">
        <v>422</v>
      </c>
      <c r="AU173" s="297" t="s">
        <v>82</v>
      </c>
      <c r="AV173" s="14" t="s">
        <v>80</v>
      </c>
      <c r="AW173" s="14" t="s">
        <v>35</v>
      </c>
      <c r="AX173" s="14" t="s">
        <v>72</v>
      </c>
      <c r="AY173" s="297" t="s">
        <v>215</v>
      </c>
    </row>
    <row r="174" s="12" customFormat="1">
      <c r="B174" s="252"/>
      <c r="C174" s="253"/>
      <c r="D174" s="246" t="s">
        <v>422</v>
      </c>
      <c r="E174" s="254" t="s">
        <v>21</v>
      </c>
      <c r="F174" s="255" t="s">
        <v>2707</v>
      </c>
      <c r="G174" s="253"/>
      <c r="H174" s="256">
        <v>37.799999999999997</v>
      </c>
      <c r="I174" s="257"/>
      <c r="J174" s="253"/>
      <c r="K174" s="253"/>
      <c r="L174" s="258"/>
      <c r="M174" s="259"/>
      <c r="N174" s="260"/>
      <c r="O174" s="260"/>
      <c r="P174" s="260"/>
      <c r="Q174" s="260"/>
      <c r="R174" s="260"/>
      <c r="S174" s="260"/>
      <c r="T174" s="261"/>
      <c r="AT174" s="262" t="s">
        <v>422</v>
      </c>
      <c r="AU174" s="262" t="s">
        <v>82</v>
      </c>
      <c r="AV174" s="12" t="s">
        <v>82</v>
      </c>
      <c r="AW174" s="12" t="s">
        <v>35</v>
      </c>
      <c r="AX174" s="12" t="s">
        <v>72</v>
      </c>
      <c r="AY174" s="262" t="s">
        <v>215</v>
      </c>
    </row>
    <row r="175" s="14" customFormat="1">
      <c r="B175" s="288"/>
      <c r="C175" s="289"/>
      <c r="D175" s="246" t="s">
        <v>422</v>
      </c>
      <c r="E175" s="290" t="s">
        <v>21</v>
      </c>
      <c r="F175" s="291" t="s">
        <v>2708</v>
      </c>
      <c r="G175" s="289"/>
      <c r="H175" s="290" t="s">
        <v>21</v>
      </c>
      <c r="I175" s="292"/>
      <c r="J175" s="289"/>
      <c r="K175" s="289"/>
      <c r="L175" s="293"/>
      <c r="M175" s="294"/>
      <c r="N175" s="295"/>
      <c r="O175" s="295"/>
      <c r="P175" s="295"/>
      <c r="Q175" s="295"/>
      <c r="R175" s="295"/>
      <c r="S175" s="295"/>
      <c r="T175" s="296"/>
      <c r="AT175" s="297" t="s">
        <v>422</v>
      </c>
      <c r="AU175" s="297" t="s">
        <v>82</v>
      </c>
      <c r="AV175" s="14" t="s">
        <v>80</v>
      </c>
      <c r="AW175" s="14" t="s">
        <v>35</v>
      </c>
      <c r="AX175" s="14" t="s">
        <v>72</v>
      </c>
      <c r="AY175" s="297" t="s">
        <v>215</v>
      </c>
    </row>
    <row r="176" s="12" customFormat="1">
      <c r="B176" s="252"/>
      <c r="C176" s="253"/>
      <c r="D176" s="246" t="s">
        <v>422</v>
      </c>
      <c r="E176" s="254" t="s">
        <v>21</v>
      </c>
      <c r="F176" s="255" t="s">
        <v>2709</v>
      </c>
      <c r="G176" s="253"/>
      <c r="H176" s="256">
        <v>5.7000000000000002</v>
      </c>
      <c r="I176" s="257"/>
      <c r="J176" s="253"/>
      <c r="K176" s="253"/>
      <c r="L176" s="258"/>
      <c r="M176" s="259"/>
      <c r="N176" s="260"/>
      <c r="O176" s="260"/>
      <c r="P176" s="260"/>
      <c r="Q176" s="260"/>
      <c r="R176" s="260"/>
      <c r="S176" s="260"/>
      <c r="T176" s="261"/>
      <c r="AT176" s="262" t="s">
        <v>422</v>
      </c>
      <c r="AU176" s="262" t="s">
        <v>82</v>
      </c>
      <c r="AV176" s="12" t="s">
        <v>82</v>
      </c>
      <c r="AW176" s="12" t="s">
        <v>35</v>
      </c>
      <c r="AX176" s="12" t="s">
        <v>72</v>
      </c>
      <c r="AY176" s="262" t="s">
        <v>215</v>
      </c>
    </row>
    <row r="177" s="14" customFormat="1">
      <c r="B177" s="288"/>
      <c r="C177" s="289"/>
      <c r="D177" s="246" t="s">
        <v>422</v>
      </c>
      <c r="E177" s="290" t="s">
        <v>21</v>
      </c>
      <c r="F177" s="291" t="s">
        <v>2646</v>
      </c>
      <c r="G177" s="289"/>
      <c r="H177" s="290" t="s">
        <v>21</v>
      </c>
      <c r="I177" s="292"/>
      <c r="J177" s="289"/>
      <c r="K177" s="289"/>
      <c r="L177" s="293"/>
      <c r="M177" s="294"/>
      <c r="N177" s="295"/>
      <c r="O177" s="295"/>
      <c r="P177" s="295"/>
      <c r="Q177" s="295"/>
      <c r="R177" s="295"/>
      <c r="S177" s="295"/>
      <c r="T177" s="296"/>
      <c r="AT177" s="297" t="s">
        <v>422</v>
      </c>
      <c r="AU177" s="297" t="s">
        <v>82</v>
      </c>
      <c r="AV177" s="14" t="s">
        <v>80</v>
      </c>
      <c r="AW177" s="14" t="s">
        <v>35</v>
      </c>
      <c r="AX177" s="14" t="s">
        <v>72</v>
      </c>
      <c r="AY177" s="297" t="s">
        <v>215</v>
      </c>
    </row>
    <row r="178" s="14" customFormat="1">
      <c r="B178" s="288"/>
      <c r="C178" s="289"/>
      <c r="D178" s="246" t="s">
        <v>422</v>
      </c>
      <c r="E178" s="290" t="s">
        <v>21</v>
      </c>
      <c r="F178" s="291" t="s">
        <v>2710</v>
      </c>
      <c r="G178" s="289"/>
      <c r="H178" s="290" t="s">
        <v>21</v>
      </c>
      <c r="I178" s="292"/>
      <c r="J178" s="289"/>
      <c r="K178" s="289"/>
      <c r="L178" s="293"/>
      <c r="M178" s="294"/>
      <c r="N178" s="295"/>
      <c r="O178" s="295"/>
      <c r="P178" s="295"/>
      <c r="Q178" s="295"/>
      <c r="R178" s="295"/>
      <c r="S178" s="295"/>
      <c r="T178" s="296"/>
      <c r="AT178" s="297" t="s">
        <v>422</v>
      </c>
      <c r="AU178" s="297" t="s">
        <v>82</v>
      </c>
      <c r="AV178" s="14" t="s">
        <v>80</v>
      </c>
      <c r="AW178" s="14" t="s">
        <v>35</v>
      </c>
      <c r="AX178" s="14" t="s">
        <v>72</v>
      </c>
      <c r="AY178" s="297" t="s">
        <v>215</v>
      </c>
    </row>
    <row r="179" s="12" customFormat="1">
      <c r="B179" s="252"/>
      <c r="C179" s="253"/>
      <c r="D179" s="246" t="s">
        <v>422</v>
      </c>
      <c r="E179" s="254" t="s">
        <v>21</v>
      </c>
      <c r="F179" s="255" t="s">
        <v>2711</v>
      </c>
      <c r="G179" s="253"/>
      <c r="H179" s="256">
        <v>26.100000000000001</v>
      </c>
      <c r="I179" s="257"/>
      <c r="J179" s="253"/>
      <c r="K179" s="253"/>
      <c r="L179" s="258"/>
      <c r="M179" s="259"/>
      <c r="N179" s="260"/>
      <c r="O179" s="260"/>
      <c r="P179" s="260"/>
      <c r="Q179" s="260"/>
      <c r="R179" s="260"/>
      <c r="S179" s="260"/>
      <c r="T179" s="261"/>
      <c r="AT179" s="262" t="s">
        <v>422</v>
      </c>
      <c r="AU179" s="262" t="s">
        <v>82</v>
      </c>
      <c r="AV179" s="12" t="s">
        <v>82</v>
      </c>
      <c r="AW179" s="12" t="s">
        <v>35</v>
      </c>
      <c r="AX179" s="12" t="s">
        <v>72</v>
      </c>
      <c r="AY179" s="262" t="s">
        <v>215</v>
      </c>
    </row>
    <row r="180" s="14" customFormat="1">
      <c r="B180" s="288"/>
      <c r="C180" s="289"/>
      <c r="D180" s="246" t="s">
        <v>422</v>
      </c>
      <c r="E180" s="290" t="s">
        <v>21</v>
      </c>
      <c r="F180" s="291" t="s">
        <v>2712</v>
      </c>
      <c r="G180" s="289"/>
      <c r="H180" s="290" t="s">
        <v>21</v>
      </c>
      <c r="I180" s="292"/>
      <c r="J180" s="289"/>
      <c r="K180" s="289"/>
      <c r="L180" s="293"/>
      <c r="M180" s="294"/>
      <c r="N180" s="295"/>
      <c r="O180" s="295"/>
      <c r="P180" s="295"/>
      <c r="Q180" s="295"/>
      <c r="R180" s="295"/>
      <c r="S180" s="295"/>
      <c r="T180" s="296"/>
      <c r="AT180" s="297" t="s">
        <v>422</v>
      </c>
      <c r="AU180" s="297" t="s">
        <v>82</v>
      </c>
      <c r="AV180" s="14" t="s">
        <v>80</v>
      </c>
      <c r="AW180" s="14" t="s">
        <v>35</v>
      </c>
      <c r="AX180" s="14" t="s">
        <v>72</v>
      </c>
      <c r="AY180" s="297" t="s">
        <v>215</v>
      </c>
    </row>
    <row r="181" s="12" customFormat="1">
      <c r="B181" s="252"/>
      <c r="C181" s="253"/>
      <c r="D181" s="246" t="s">
        <v>422</v>
      </c>
      <c r="E181" s="254" t="s">
        <v>21</v>
      </c>
      <c r="F181" s="255" t="s">
        <v>2713</v>
      </c>
      <c r="G181" s="253"/>
      <c r="H181" s="256">
        <v>41.939999999999998</v>
      </c>
      <c r="I181" s="257"/>
      <c r="J181" s="253"/>
      <c r="K181" s="253"/>
      <c r="L181" s="258"/>
      <c r="M181" s="259"/>
      <c r="N181" s="260"/>
      <c r="O181" s="260"/>
      <c r="P181" s="260"/>
      <c r="Q181" s="260"/>
      <c r="R181" s="260"/>
      <c r="S181" s="260"/>
      <c r="T181" s="261"/>
      <c r="AT181" s="262" t="s">
        <v>422</v>
      </c>
      <c r="AU181" s="262" t="s">
        <v>82</v>
      </c>
      <c r="AV181" s="12" t="s">
        <v>82</v>
      </c>
      <c r="AW181" s="12" t="s">
        <v>35</v>
      </c>
      <c r="AX181" s="12" t="s">
        <v>72</v>
      </c>
      <c r="AY181" s="262" t="s">
        <v>215</v>
      </c>
    </row>
    <row r="182" s="14" customFormat="1">
      <c r="B182" s="288"/>
      <c r="C182" s="289"/>
      <c r="D182" s="246" t="s">
        <v>422</v>
      </c>
      <c r="E182" s="290" t="s">
        <v>21</v>
      </c>
      <c r="F182" s="291" t="s">
        <v>2714</v>
      </c>
      <c r="G182" s="289"/>
      <c r="H182" s="290" t="s">
        <v>21</v>
      </c>
      <c r="I182" s="292"/>
      <c r="J182" s="289"/>
      <c r="K182" s="289"/>
      <c r="L182" s="293"/>
      <c r="M182" s="294"/>
      <c r="N182" s="295"/>
      <c r="O182" s="295"/>
      <c r="P182" s="295"/>
      <c r="Q182" s="295"/>
      <c r="R182" s="295"/>
      <c r="S182" s="295"/>
      <c r="T182" s="296"/>
      <c r="AT182" s="297" t="s">
        <v>422</v>
      </c>
      <c r="AU182" s="297" t="s">
        <v>82</v>
      </c>
      <c r="AV182" s="14" t="s">
        <v>80</v>
      </c>
      <c r="AW182" s="14" t="s">
        <v>35</v>
      </c>
      <c r="AX182" s="14" t="s">
        <v>72</v>
      </c>
      <c r="AY182" s="297" t="s">
        <v>215</v>
      </c>
    </row>
    <row r="183" s="12" customFormat="1">
      <c r="B183" s="252"/>
      <c r="C183" s="253"/>
      <c r="D183" s="246" t="s">
        <v>422</v>
      </c>
      <c r="E183" s="254" t="s">
        <v>21</v>
      </c>
      <c r="F183" s="255" t="s">
        <v>2715</v>
      </c>
      <c r="G183" s="253"/>
      <c r="H183" s="256">
        <v>6.6849999999999996</v>
      </c>
      <c r="I183" s="257"/>
      <c r="J183" s="253"/>
      <c r="K183" s="253"/>
      <c r="L183" s="258"/>
      <c r="M183" s="259"/>
      <c r="N183" s="260"/>
      <c r="O183" s="260"/>
      <c r="P183" s="260"/>
      <c r="Q183" s="260"/>
      <c r="R183" s="260"/>
      <c r="S183" s="260"/>
      <c r="T183" s="261"/>
      <c r="AT183" s="262" t="s">
        <v>422</v>
      </c>
      <c r="AU183" s="262" t="s">
        <v>82</v>
      </c>
      <c r="AV183" s="12" t="s">
        <v>82</v>
      </c>
      <c r="AW183" s="12" t="s">
        <v>35</v>
      </c>
      <c r="AX183" s="12" t="s">
        <v>72</v>
      </c>
      <c r="AY183" s="262" t="s">
        <v>215</v>
      </c>
    </row>
    <row r="184" s="14" customFormat="1">
      <c r="B184" s="288"/>
      <c r="C184" s="289"/>
      <c r="D184" s="246" t="s">
        <v>422</v>
      </c>
      <c r="E184" s="290" t="s">
        <v>21</v>
      </c>
      <c r="F184" s="291" t="s">
        <v>2716</v>
      </c>
      <c r="G184" s="289"/>
      <c r="H184" s="290" t="s">
        <v>21</v>
      </c>
      <c r="I184" s="292"/>
      <c r="J184" s="289"/>
      <c r="K184" s="289"/>
      <c r="L184" s="293"/>
      <c r="M184" s="294"/>
      <c r="N184" s="295"/>
      <c r="O184" s="295"/>
      <c r="P184" s="295"/>
      <c r="Q184" s="295"/>
      <c r="R184" s="295"/>
      <c r="S184" s="295"/>
      <c r="T184" s="296"/>
      <c r="AT184" s="297" t="s">
        <v>422</v>
      </c>
      <c r="AU184" s="297" t="s">
        <v>82</v>
      </c>
      <c r="AV184" s="14" t="s">
        <v>80</v>
      </c>
      <c r="AW184" s="14" t="s">
        <v>35</v>
      </c>
      <c r="AX184" s="14" t="s">
        <v>72</v>
      </c>
      <c r="AY184" s="297" t="s">
        <v>215</v>
      </c>
    </row>
    <row r="185" s="14" customFormat="1">
      <c r="B185" s="288"/>
      <c r="C185" s="289"/>
      <c r="D185" s="246" t="s">
        <v>422</v>
      </c>
      <c r="E185" s="290" t="s">
        <v>21</v>
      </c>
      <c r="F185" s="291" t="s">
        <v>2717</v>
      </c>
      <c r="G185" s="289"/>
      <c r="H185" s="290" t="s">
        <v>21</v>
      </c>
      <c r="I185" s="292"/>
      <c r="J185" s="289"/>
      <c r="K185" s="289"/>
      <c r="L185" s="293"/>
      <c r="M185" s="294"/>
      <c r="N185" s="295"/>
      <c r="O185" s="295"/>
      <c r="P185" s="295"/>
      <c r="Q185" s="295"/>
      <c r="R185" s="295"/>
      <c r="S185" s="295"/>
      <c r="T185" s="296"/>
      <c r="AT185" s="297" t="s">
        <v>422</v>
      </c>
      <c r="AU185" s="297" t="s">
        <v>82</v>
      </c>
      <c r="AV185" s="14" t="s">
        <v>80</v>
      </c>
      <c r="AW185" s="14" t="s">
        <v>35</v>
      </c>
      <c r="AX185" s="14" t="s">
        <v>72</v>
      </c>
      <c r="AY185" s="297" t="s">
        <v>215</v>
      </c>
    </row>
    <row r="186" s="12" customFormat="1">
      <c r="B186" s="252"/>
      <c r="C186" s="253"/>
      <c r="D186" s="246" t="s">
        <v>422</v>
      </c>
      <c r="E186" s="254" t="s">
        <v>21</v>
      </c>
      <c r="F186" s="255" t="s">
        <v>2718</v>
      </c>
      <c r="G186" s="253"/>
      <c r="H186" s="256">
        <v>28.050000000000001</v>
      </c>
      <c r="I186" s="257"/>
      <c r="J186" s="253"/>
      <c r="K186" s="253"/>
      <c r="L186" s="258"/>
      <c r="M186" s="259"/>
      <c r="N186" s="260"/>
      <c r="O186" s="260"/>
      <c r="P186" s="260"/>
      <c r="Q186" s="260"/>
      <c r="R186" s="260"/>
      <c r="S186" s="260"/>
      <c r="T186" s="261"/>
      <c r="AT186" s="262" t="s">
        <v>422</v>
      </c>
      <c r="AU186" s="262" t="s">
        <v>82</v>
      </c>
      <c r="AV186" s="12" t="s">
        <v>82</v>
      </c>
      <c r="AW186" s="12" t="s">
        <v>35</v>
      </c>
      <c r="AX186" s="12" t="s">
        <v>72</v>
      </c>
      <c r="AY186" s="262" t="s">
        <v>215</v>
      </c>
    </row>
    <row r="187" s="14" customFormat="1">
      <c r="B187" s="288"/>
      <c r="C187" s="289"/>
      <c r="D187" s="246" t="s">
        <v>422</v>
      </c>
      <c r="E187" s="290" t="s">
        <v>21</v>
      </c>
      <c r="F187" s="291" t="s">
        <v>2719</v>
      </c>
      <c r="G187" s="289"/>
      <c r="H187" s="290" t="s">
        <v>21</v>
      </c>
      <c r="I187" s="292"/>
      <c r="J187" s="289"/>
      <c r="K187" s="289"/>
      <c r="L187" s="293"/>
      <c r="M187" s="294"/>
      <c r="N187" s="295"/>
      <c r="O187" s="295"/>
      <c r="P187" s="295"/>
      <c r="Q187" s="295"/>
      <c r="R187" s="295"/>
      <c r="S187" s="295"/>
      <c r="T187" s="296"/>
      <c r="AT187" s="297" t="s">
        <v>422</v>
      </c>
      <c r="AU187" s="297" t="s">
        <v>82</v>
      </c>
      <c r="AV187" s="14" t="s">
        <v>80</v>
      </c>
      <c r="AW187" s="14" t="s">
        <v>35</v>
      </c>
      <c r="AX187" s="14" t="s">
        <v>72</v>
      </c>
      <c r="AY187" s="297" t="s">
        <v>215</v>
      </c>
    </row>
    <row r="188" s="12" customFormat="1">
      <c r="B188" s="252"/>
      <c r="C188" s="253"/>
      <c r="D188" s="246" t="s">
        <v>422</v>
      </c>
      <c r="E188" s="254" t="s">
        <v>21</v>
      </c>
      <c r="F188" s="255" t="s">
        <v>2720</v>
      </c>
      <c r="G188" s="253"/>
      <c r="H188" s="256">
        <v>10.965</v>
      </c>
      <c r="I188" s="257"/>
      <c r="J188" s="253"/>
      <c r="K188" s="253"/>
      <c r="L188" s="258"/>
      <c r="M188" s="259"/>
      <c r="N188" s="260"/>
      <c r="O188" s="260"/>
      <c r="P188" s="260"/>
      <c r="Q188" s="260"/>
      <c r="R188" s="260"/>
      <c r="S188" s="260"/>
      <c r="T188" s="261"/>
      <c r="AT188" s="262" t="s">
        <v>422</v>
      </c>
      <c r="AU188" s="262" t="s">
        <v>82</v>
      </c>
      <c r="AV188" s="12" t="s">
        <v>82</v>
      </c>
      <c r="AW188" s="12" t="s">
        <v>35</v>
      </c>
      <c r="AX188" s="12" t="s">
        <v>72</v>
      </c>
      <c r="AY188" s="262" t="s">
        <v>215</v>
      </c>
    </row>
    <row r="189" s="14" customFormat="1">
      <c r="B189" s="288"/>
      <c r="C189" s="289"/>
      <c r="D189" s="246" t="s">
        <v>422</v>
      </c>
      <c r="E189" s="290" t="s">
        <v>21</v>
      </c>
      <c r="F189" s="291" t="s">
        <v>2721</v>
      </c>
      <c r="G189" s="289"/>
      <c r="H189" s="290" t="s">
        <v>21</v>
      </c>
      <c r="I189" s="292"/>
      <c r="J189" s="289"/>
      <c r="K189" s="289"/>
      <c r="L189" s="293"/>
      <c r="M189" s="294"/>
      <c r="N189" s="295"/>
      <c r="O189" s="295"/>
      <c r="P189" s="295"/>
      <c r="Q189" s="295"/>
      <c r="R189" s="295"/>
      <c r="S189" s="295"/>
      <c r="T189" s="296"/>
      <c r="AT189" s="297" t="s">
        <v>422</v>
      </c>
      <c r="AU189" s="297" t="s">
        <v>82</v>
      </c>
      <c r="AV189" s="14" t="s">
        <v>80</v>
      </c>
      <c r="AW189" s="14" t="s">
        <v>35</v>
      </c>
      <c r="AX189" s="14" t="s">
        <v>72</v>
      </c>
      <c r="AY189" s="297" t="s">
        <v>215</v>
      </c>
    </row>
    <row r="190" s="12" customFormat="1">
      <c r="B190" s="252"/>
      <c r="C190" s="253"/>
      <c r="D190" s="246" t="s">
        <v>422</v>
      </c>
      <c r="E190" s="254" t="s">
        <v>21</v>
      </c>
      <c r="F190" s="255" t="s">
        <v>2722</v>
      </c>
      <c r="G190" s="253"/>
      <c r="H190" s="256">
        <v>19.416</v>
      </c>
      <c r="I190" s="257"/>
      <c r="J190" s="253"/>
      <c r="K190" s="253"/>
      <c r="L190" s="258"/>
      <c r="M190" s="259"/>
      <c r="N190" s="260"/>
      <c r="O190" s="260"/>
      <c r="P190" s="260"/>
      <c r="Q190" s="260"/>
      <c r="R190" s="260"/>
      <c r="S190" s="260"/>
      <c r="T190" s="261"/>
      <c r="AT190" s="262" t="s">
        <v>422</v>
      </c>
      <c r="AU190" s="262" t="s">
        <v>82</v>
      </c>
      <c r="AV190" s="12" t="s">
        <v>82</v>
      </c>
      <c r="AW190" s="12" t="s">
        <v>35</v>
      </c>
      <c r="AX190" s="12" t="s">
        <v>72</v>
      </c>
      <c r="AY190" s="262" t="s">
        <v>215</v>
      </c>
    </row>
    <row r="191" s="1" customFormat="1" ht="16.5" customHeight="1">
      <c r="B191" s="47"/>
      <c r="C191" s="274" t="s">
        <v>300</v>
      </c>
      <c r="D191" s="274" t="s">
        <v>470</v>
      </c>
      <c r="E191" s="275" t="s">
        <v>2723</v>
      </c>
      <c r="F191" s="276" t="s">
        <v>2724</v>
      </c>
      <c r="G191" s="277" t="s">
        <v>473</v>
      </c>
      <c r="H191" s="278">
        <v>713.03999999999996</v>
      </c>
      <c r="I191" s="279"/>
      <c r="J191" s="280">
        <f>ROUND(I191*H191,2)</f>
        <v>0</v>
      </c>
      <c r="K191" s="276" t="s">
        <v>222</v>
      </c>
      <c r="L191" s="281"/>
      <c r="M191" s="282" t="s">
        <v>21</v>
      </c>
      <c r="N191" s="283" t="s">
        <v>43</v>
      </c>
      <c r="O191" s="48"/>
      <c r="P191" s="243">
        <f>O191*H191</f>
        <v>0</v>
      </c>
      <c r="Q191" s="243">
        <v>1</v>
      </c>
      <c r="R191" s="243">
        <f>Q191*H191</f>
        <v>713.03999999999996</v>
      </c>
      <c r="S191" s="243">
        <v>0</v>
      </c>
      <c r="T191" s="244">
        <f>S191*H191</f>
        <v>0</v>
      </c>
      <c r="AR191" s="25" t="s">
        <v>405</v>
      </c>
      <c r="AT191" s="25" t="s">
        <v>470</v>
      </c>
      <c r="AU191" s="25" t="s">
        <v>82</v>
      </c>
      <c r="AY191" s="25" t="s">
        <v>215</v>
      </c>
      <c r="BE191" s="245">
        <f>IF(N191="základní",J191,0)</f>
        <v>0</v>
      </c>
      <c r="BF191" s="245">
        <f>IF(N191="snížená",J191,0)</f>
        <v>0</v>
      </c>
      <c r="BG191" s="245">
        <f>IF(N191="zákl. přenesená",J191,0)</f>
        <v>0</v>
      </c>
      <c r="BH191" s="245">
        <f>IF(N191="sníž. přenesená",J191,0)</f>
        <v>0</v>
      </c>
      <c r="BI191" s="245">
        <f>IF(N191="nulová",J191,0)</f>
        <v>0</v>
      </c>
      <c r="BJ191" s="25" t="s">
        <v>80</v>
      </c>
      <c r="BK191" s="245">
        <f>ROUND(I191*H191,2)</f>
        <v>0</v>
      </c>
      <c r="BL191" s="25" t="s">
        <v>232</v>
      </c>
      <c r="BM191" s="25" t="s">
        <v>2725</v>
      </c>
    </row>
    <row r="192" s="12" customFormat="1">
      <c r="B192" s="252"/>
      <c r="C192" s="253"/>
      <c r="D192" s="246" t="s">
        <v>422</v>
      </c>
      <c r="E192" s="254" t="s">
        <v>21</v>
      </c>
      <c r="F192" s="255" t="s">
        <v>2726</v>
      </c>
      <c r="G192" s="253"/>
      <c r="H192" s="256">
        <v>402.125</v>
      </c>
      <c r="I192" s="257"/>
      <c r="J192" s="253"/>
      <c r="K192" s="253"/>
      <c r="L192" s="258"/>
      <c r="M192" s="259"/>
      <c r="N192" s="260"/>
      <c r="O192" s="260"/>
      <c r="P192" s="260"/>
      <c r="Q192" s="260"/>
      <c r="R192" s="260"/>
      <c r="S192" s="260"/>
      <c r="T192" s="261"/>
      <c r="AT192" s="262" t="s">
        <v>422</v>
      </c>
      <c r="AU192" s="262" t="s">
        <v>82</v>
      </c>
      <c r="AV192" s="12" t="s">
        <v>82</v>
      </c>
      <c r="AW192" s="12" t="s">
        <v>35</v>
      </c>
      <c r="AX192" s="12" t="s">
        <v>72</v>
      </c>
      <c r="AY192" s="262" t="s">
        <v>215</v>
      </c>
    </row>
    <row r="193" s="12" customFormat="1">
      <c r="B193" s="252"/>
      <c r="C193" s="253"/>
      <c r="D193" s="246" t="s">
        <v>422</v>
      </c>
      <c r="E193" s="254" t="s">
        <v>21</v>
      </c>
      <c r="F193" s="255" t="s">
        <v>2727</v>
      </c>
      <c r="G193" s="253"/>
      <c r="H193" s="256">
        <v>310.91500000000002</v>
      </c>
      <c r="I193" s="257"/>
      <c r="J193" s="253"/>
      <c r="K193" s="253"/>
      <c r="L193" s="258"/>
      <c r="M193" s="259"/>
      <c r="N193" s="260"/>
      <c r="O193" s="260"/>
      <c r="P193" s="260"/>
      <c r="Q193" s="260"/>
      <c r="R193" s="260"/>
      <c r="S193" s="260"/>
      <c r="T193" s="261"/>
      <c r="AT193" s="262" t="s">
        <v>422</v>
      </c>
      <c r="AU193" s="262" t="s">
        <v>82</v>
      </c>
      <c r="AV193" s="12" t="s">
        <v>82</v>
      </c>
      <c r="AW193" s="12" t="s">
        <v>35</v>
      </c>
      <c r="AX193" s="12" t="s">
        <v>72</v>
      </c>
      <c r="AY193" s="262" t="s">
        <v>215</v>
      </c>
    </row>
    <row r="194" s="1" customFormat="1" ht="16.5" customHeight="1">
      <c r="B194" s="47"/>
      <c r="C194" s="274" t="s">
        <v>305</v>
      </c>
      <c r="D194" s="274" t="s">
        <v>470</v>
      </c>
      <c r="E194" s="275" t="s">
        <v>2728</v>
      </c>
      <c r="F194" s="276" t="s">
        <v>2729</v>
      </c>
      <c r="G194" s="277" t="s">
        <v>473</v>
      </c>
      <c r="H194" s="278">
        <v>2.7519999999999998</v>
      </c>
      <c r="I194" s="279"/>
      <c r="J194" s="280">
        <f>ROUND(I194*H194,2)</f>
        <v>0</v>
      </c>
      <c r="K194" s="276" t="s">
        <v>222</v>
      </c>
      <c r="L194" s="281"/>
      <c r="M194" s="282" t="s">
        <v>21</v>
      </c>
      <c r="N194" s="283" t="s">
        <v>43</v>
      </c>
      <c r="O194" s="48"/>
      <c r="P194" s="243">
        <f>O194*H194</f>
        <v>0</v>
      </c>
      <c r="Q194" s="243">
        <v>1</v>
      </c>
      <c r="R194" s="243">
        <f>Q194*H194</f>
        <v>2.7519999999999998</v>
      </c>
      <c r="S194" s="243">
        <v>0</v>
      </c>
      <c r="T194" s="244">
        <f>S194*H194</f>
        <v>0</v>
      </c>
      <c r="AR194" s="25" t="s">
        <v>405</v>
      </c>
      <c r="AT194" s="25" t="s">
        <v>470</v>
      </c>
      <c r="AU194" s="25" t="s">
        <v>82</v>
      </c>
      <c r="AY194" s="25" t="s">
        <v>215</v>
      </c>
      <c r="BE194" s="245">
        <f>IF(N194="základní",J194,0)</f>
        <v>0</v>
      </c>
      <c r="BF194" s="245">
        <f>IF(N194="snížená",J194,0)</f>
        <v>0</v>
      </c>
      <c r="BG194" s="245">
        <f>IF(N194="zákl. přenesená",J194,0)</f>
        <v>0</v>
      </c>
      <c r="BH194" s="245">
        <f>IF(N194="sníž. přenesená",J194,0)</f>
        <v>0</v>
      </c>
      <c r="BI194" s="245">
        <f>IF(N194="nulová",J194,0)</f>
        <v>0</v>
      </c>
      <c r="BJ194" s="25" t="s">
        <v>80</v>
      </c>
      <c r="BK194" s="245">
        <f>ROUND(I194*H194,2)</f>
        <v>0</v>
      </c>
      <c r="BL194" s="25" t="s">
        <v>232</v>
      </c>
      <c r="BM194" s="25" t="s">
        <v>2730</v>
      </c>
    </row>
    <row r="195" s="14" customFormat="1">
      <c r="B195" s="288"/>
      <c r="C195" s="289"/>
      <c r="D195" s="246" t="s">
        <v>422</v>
      </c>
      <c r="E195" s="290" t="s">
        <v>21</v>
      </c>
      <c r="F195" s="291" t="s">
        <v>2731</v>
      </c>
      <c r="G195" s="289"/>
      <c r="H195" s="290" t="s">
        <v>21</v>
      </c>
      <c r="I195" s="292"/>
      <c r="J195" s="289"/>
      <c r="K195" s="289"/>
      <c r="L195" s="293"/>
      <c r="M195" s="294"/>
      <c r="N195" s="295"/>
      <c r="O195" s="295"/>
      <c r="P195" s="295"/>
      <c r="Q195" s="295"/>
      <c r="R195" s="295"/>
      <c r="S195" s="295"/>
      <c r="T195" s="296"/>
      <c r="AT195" s="297" t="s">
        <v>422</v>
      </c>
      <c r="AU195" s="297" t="s">
        <v>82</v>
      </c>
      <c r="AV195" s="14" t="s">
        <v>80</v>
      </c>
      <c r="AW195" s="14" t="s">
        <v>35</v>
      </c>
      <c r="AX195" s="14" t="s">
        <v>72</v>
      </c>
      <c r="AY195" s="297" t="s">
        <v>215</v>
      </c>
    </row>
    <row r="196" s="12" customFormat="1">
      <c r="B196" s="252"/>
      <c r="C196" s="253"/>
      <c r="D196" s="246" t="s">
        <v>422</v>
      </c>
      <c r="E196" s="254" t="s">
        <v>21</v>
      </c>
      <c r="F196" s="255" t="s">
        <v>2732</v>
      </c>
      <c r="G196" s="253"/>
      <c r="H196" s="256">
        <v>2.7519999999999998</v>
      </c>
      <c r="I196" s="257"/>
      <c r="J196" s="253"/>
      <c r="K196" s="253"/>
      <c r="L196" s="258"/>
      <c r="M196" s="259"/>
      <c r="N196" s="260"/>
      <c r="O196" s="260"/>
      <c r="P196" s="260"/>
      <c r="Q196" s="260"/>
      <c r="R196" s="260"/>
      <c r="S196" s="260"/>
      <c r="T196" s="261"/>
      <c r="AT196" s="262" t="s">
        <v>422</v>
      </c>
      <c r="AU196" s="262" t="s">
        <v>82</v>
      </c>
      <c r="AV196" s="12" t="s">
        <v>82</v>
      </c>
      <c r="AW196" s="12" t="s">
        <v>35</v>
      </c>
      <c r="AX196" s="12" t="s">
        <v>80</v>
      </c>
      <c r="AY196" s="262" t="s">
        <v>215</v>
      </c>
    </row>
    <row r="197" s="1" customFormat="1" ht="16.5" customHeight="1">
      <c r="B197" s="47"/>
      <c r="C197" s="234" t="s">
        <v>692</v>
      </c>
      <c r="D197" s="234" t="s">
        <v>218</v>
      </c>
      <c r="E197" s="235" t="s">
        <v>2733</v>
      </c>
      <c r="F197" s="236" t="s">
        <v>2734</v>
      </c>
      <c r="G197" s="237" t="s">
        <v>381</v>
      </c>
      <c r="H197" s="238">
        <v>90.751000000000005</v>
      </c>
      <c r="I197" s="239"/>
      <c r="J197" s="240">
        <f>ROUND(I197*H197,2)</f>
        <v>0</v>
      </c>
      <c r="K197" s="236" t="s">
        <v>222</v>
      </c>
      <c r="L197" s="73"/>
      <c r="M197" s="241" t="s">
        <v>21</v>
      </c>
      <c r="N197" s="242" t="s">
        <v>43</v>
      </c>
      <c r="O197" s="48"/>
      <c r="P197" s="243">
        <f>O197*H197</f>
        <v>0</v>
      </c>
      <c r="Q197" s="243">
        <v>0</v>
      </c>
      <c r="R197" s="243">
        <f>Q197*H197</f>
        <v>0</v>
      </c>
      <c r="S197" s="243">
        <v>0</v>
      </c>
      <c r="T197" s="244">
        <f>S197*H197</f>
        <v>0</v>
      </c>
      <c r="AR197" s="25" t="s">
        <v>232</v>
      </c>
      <c r="AT197" s="25" t="s">
        <v>218</v>
      </c>
      <c r="AU197" s="25" t="s">
        <v>82</v>
      </c>
      <c r="AY197" s="25" t="s">
        <v>215</v>
      </c>
      <c r="BE197" s="245">
        <f>IF(N197="základní",J197,0)</f>
        <v>0</v>
      </c>
      <c r="BF197" s="245">
        <f>IF(N197="snížená",J197,0)</f>
        <v>0</v>
      </c>
      <c r="BG197" s="245">
        <f>IF(N197="zákl. přenesená",J197,0)</f>
        <v>0</v>
      </c>
      <c r="BH197" s="245">
        <f>IF(N197="sníž. přenesená",J197,0)</f>
        <v>0</v>
      </c>
      <c r="BI197" s="245">
        <f>IF(N197="nulová",J197,0)</f>
        <v>0</v>
      </c>
      <c r="BJ197" s="25" t="s">
        <v>80</v>
      </c>
      <c r="BK197" s="245">
        <f>ROUND(I197*H197,2)</f>
        <v>0</v>
      </c>
      <c r="BL197" s="25" t="s">
        <v>232</v>
      </c>
      <c r="BM197" s="25" t="s">
        <v>2735</v>
      </c>
    </row>
    <row r="198" s="14" customFormat="1">
      <c r="B198" s="288"/>
      <c r="C198" s="289"/>
      <c r="D198" s="246" t="s">
        <v>422</v>
      </c>
      <c r="E198" s="290" t="s">
        <v>21</v>
      </c>
      <c r="F198" s="291" t="s">
        <v>2736</v>
      </c>
      <c r="G198" s="289"/>
      <c r="H198" s="290" t="s">
        <v>21</v>
      </c>
      <c r="I198" s="292"/>
      <c r="J198" s="289"/>
      <c r="K198" s="289"/>
      <c r="L198" s="293"/>
      <c r="M198" s="294"/>
      <c r="N198" s="295"/>
      <c r="O198" s="295"/>
      <c r="P198" s="295"/>
      <c r="Q198" s="295"/>
      <c r="R198" s="295"/>
      <c r="S198" s="295"/>
      <c r="T198" s="296"/>
      <c r="AT198" s="297" t="s">
        <v>422</v>
      </c>
      <c r="AU198" s="297" t="s">
        <v>82</v>
      </c>
      <c r="AV198" s="14" t="s">
        <v>80</v>
      </c>
      <c r="AW198" s="14" t="s">
        <v>35</v>
      </c>
      <c r="AX198" s="14" t="s">
        <v>72</v>
      </c>
      <c r="AY198" s="297" t="s">
        <v>215</v>
      </c>
    </row>
    <row r="199" s="14" customFormat="1">
      <c r="B199" s="288"/>
      <c r="C199" s="289"/>
      <c r="D199" s="246" t="s">
        <v>422</v>
      </c>
      <c r="E199" s="290" t="s">
        <v>21</v>
      </c>
      <c r="F199" s="291" t="s">
        <v>2737</v>
      </c>
      <c r="G199" s="289"/>
      <c r="H199" s="290" t="s">
        <v>21</v>
      </c>
      <c r="I199" s="292"/>
      <c r="J199" s="289"/>
      <c r="K199" s="289"/>
      <c r="L199" s="293"/>
      <c r="M199" s="294"/>
      <c r="N199" s="295"/>
      <c r="O199" s="295"/>
      <c r="P199" s="295"/>
      <c r="Q199" s="295"/>
      <c r="R199" s="295"/>
      <c r="S199" s="295"/>
      <c r="T199" s="296"/>
      <c r="AT199" s="297" t="s">
        <v>422</v>
      </c>
      <c r="AU199" s="297" t="s">
        <v>82</v>
      </c>
      <c r="AV199" s="14" t="s">
        <v>80</v>
      </c>
      <c r="AW199" s="14" t="s">
        <v>35</v>
      </c>
      <c r="AX199" s="14" t="s">
        <v>72</v>
      </c>
      <c r="AY199" s="297" t="s">
        <v>215</v>
      </c>
    </row>
    <row r="200" s="12" customFormat="1">
      <c r="B200" s="252"/>
      <c r="C200" s="253"/>
      <c r="D200" s="246" t="s">
        <v>422</v>
      </c>
      <c r="E200" s="254" t="s">
        <v>21</v>
      </c>
      <c r="F200" s="255" t="s">
        <v>2738</v>
      </c>
      <c r="G200" s="253"/>
      <c r="H200" s="256">
        <v>63.484999999999999</v>
      </c>
      <c r="I200" s="257"/>
      <c r="J200" s="253"/>
      <c r="K200" s="253"/>
      <c r="L200" s="258"/>
      <c r="M200" s="259"/>
      <c r="N200" s="260"/>
      <c r="O200" s="260"/>
      <c r="P200" s="260"/>
      <c r="Q200" s="260"/>
      <c r="R200" s="260"/>
      <c r="S200" s="260"/>
      <c r="T200" s="261"/>
      <c r="AT200" s="262" t="s">
        <v>422</v>
      </c>
      <c r="AU200" s="262" t="s">
        <v>82</v>
      </c>
      <c r="AV200" s="12" t="s">
        <v>82</v>
      </c>
      <c r="AW200" s="12" t="s">
        <v>35</v>
      </c>
      <c r="AX200" s="12" t="s">
        <v>72</v>
      </c>
      <c r="AY200" s="262" t="s">
        <v>215</v>
      </c>
    </row>
    <row r="201" s="14" customFormat="1">
      <c r="B201" s="288"/>
      <c r="C201" s="289"/>
      <c r="D201" s="246" t="s">
        <v>422</v>
      </c>
      <c r="E201" s="290" t="s">
        <v>21</v>
      </c>
      <c r="F201" s="291" t="s">
        <v>2739</v>
      </c>
      <c r="G201" s="289"/>
      <c r="H201" s="290" t="s">
        <v>21</v>
      </c>
      <c r="I201" s="292"/>
      <c r="J201" s="289"/>
      <c r="K201" s="289"/>
      <c r="L201" s="293"/>
      <c r="M201" s="294"/>
      <c r="N201" s="295"/>
      <c r="O201" s="295"/>
      <c r="P201" s="295"/>
      <c r="Q201" s="295"/>
      <c r="R201" s="295"/>
      <c r="S201" s="295"/>
      <c r="T201" s="296"/>
      <c r="AT201" s="297" t="s">
        <v>422</v>
      </c>
      <c r="AU201" s="297" t="s">
        <v>82</v>
      </c>
      <c r="AV201" s="14" t="s">
        <v>80</v>
      </c>
      <c r="AW201" s="14" t="s">
        <v>35</v>
      </c>
      <c r="AX201" s="14" t="s">
        <v>72</v>
      </c>
      <c r="AY201" s="297" t="s">
        <v>215</v>
      </c>
    </row>
    <row r="202" s="12" customFormat="1">
      <c r="B202" s="252"/>
      <c r="C202" s="253"/>
      <c r="D202" s="246" t="s">
        <v>422</v>
      </c>
      <c r="E202" s="254" t="s">
        <v>21</v>
      </c>
      <c r="F202" s="255" t="s">
        <v>2740</v>
      </c>
      <c r="G202" s="253"/>
      <c r="H202" s="256">
        <v>27.265999999999998</v>
      </c>
      <c r="I202" s="257"/>
      <c r="J202" s="253"/>
      <c r="K202" s="253"/>
      <c r="L202" s="258"/>
      <c r="M202" s="259"/>
      <c r="N202" s="260"/>
      <c r="O202" s="260"/>
      <c r="P202" s="260"/>
      <c r="Q202" s="260"/>
      <c r="R202" s="260"/>
      <c r="S202" s="260"/>
      <c r="T202" s="261"/>
      <c r="AT202" s="262" t="s">
        <v>422</v>
      </c>
      <c r="AU202" s="262" t="s">
        <v>82</v>
      </c>
      <c r="AV202" s="12" t="s">
        <v>82</v>
      </c>
      <c r="AW202" s="12" t="s">
        <v>35</v>
      </c>
      <c r="AX202" s="12" t="s">
        <v>72</v>
      </c>
      <c r="AY202" s="262" t="s">
        <v>215</v>
      </c>
    </row>
    <row r="203" s="13" customFormat="1">
      <c r="B203" s="263"/>
      <c r="C203" s="264"/>
      <c r="D203" s="246" t="s">
        <v>422</v>
      </c>
      <c r="E203" s="265" t="s">
        <v>21</v>
      </c>
      <c r="F203" s="266" t="s">
        <v>439</v>
      </c>
      <c r="G203" s="264"/>
      <c r="H203" s="267">
        <v>90.751000000000005</v>
      </c>
      <c r="I203" s="268"/>
      <c r="J203" s="264"/>
      <c r="K203" s="264"/>
      <c r="L203" s="269"/>
      <c r="M203" s="270"/>
      <c r="N203" s="271"/>
      <c r="O203" s="271"/>
      <c r="P203" s="271"/>
      <c r="Q203" s="271"/>
      <c r="R203" s="271"/>
      <c r="S203" s="271"/>
      <c r="T203" s="272"/>
      <c r="AT203" s="273" t="s">
        <v>422</v>
      </c>
      <c r="AU203" s="273" t="s">
        <v>82</v>
      </c>
      <c r="AV203" s="13" t="s">
        <v>232</v>
      </c>
      <c r="AW203" s="13" t="s">
        <v>35</v>
      </c>
      <c r="AX203" s="13" t="s">
        <v>80</v>
      </c>
      <c r="AY203" s="273" t="s">
        <v>215</v>
      </c>
    </row>
    <row r="204" s="1" customFormat="1" ht="25.5" customHeight="1">
      <c r="B204" s="47"/>
      <c r="C204" s="234" t="s">
        <v>316</v>
      </c>
      <c r="D204" s="234" t="s">
        <v>218</v>
      </c>
      <c r="E204" s="235" t="s">
        <v>2741</v>
      </c>
      <c r="F204" s="236" t="s">
        <v>2742</v>
      </c>
      <c r="G204" s="237" t="s">
        <v>376</v>
      </c>
      <c r="H204" s="238">
        <v>2.976</v>
      </c>
      <c r="I204" s="239"/>
      <c r="J204" s="240">
        <f>ROUND(I204*H204,2)</f>
        <v>0</v>
      </c>
      <c r="K204" s="236" t="s">
        <v>222</v>
      </c>
      <c r="L204" s="73"/>
      <c r="M204" s="241" t="s">
        <v>21</v>
      </c>
      <c r="N204" s="242" t="s">
        <v>43</v>
      </c>
      <c r="O204" s="48"/>
      <c r="P204" s="243">
        <f>O204*H204</f>
        <v>0</v>
      </c>
      <c r="Q204" s="243">
        <v>0</v>
      </c>
      <c r="R204" s="243">
        <f>Q204*H204</f>
        <v>0</v>
      </c>
      <c r="S204" s="243">
        <v>0</v>
      </c>
      <c r="T204" s="244">
        <f>S204*H204</f>
        <v>0</v>
      </c>
      <c r="AR204" s="25" t="s">
        <v>232</v>
      </c>
      <c r="AT204" s="25" t="s">
        <v>218</v>
      </c>
      <c r="AU204" s="25" t="s">
        <v>82</v>
      </c>
      <c r="AY204" s="25" t="s">
        <v>215</v>
      </c>
      <c r="BE204" s="245">
        <f>IF(N204="základní",J204,0)</f>
        <v>0</v>
      </c>
      <c r="BF204" s="245">
        <f>IF(N204="snížená",J204,0)</f>
        <v>0</v>
      </c>
      <c r="BG204" s="245">
        <f>IF(N204="zákl. přenesená",J204,0)</f>
        <v>0</v>
      </c>
      <c r="BH204" s="245">
        <f>IF(N204="sníž. přenesená",J204,0)</f>
        <v>0</v>
      </c>
      <c r="BI204" s="245">
        <f>IF(N204="nulová",J204,0)</f>
        <v>0</v>
      </c>
      <c r="BJ204" s="25" t="s">
        <v>80</v>
      </c>
      <c r="BK204" s="245">
        <f>ROUND(I204*H204,2)</f>
        <v>0</v>
      </c>
      <c r="BL204" s="25" t="s">
        <v>232</v>
      </c>
      <c r="BM204" s="25" t="s">
        <v>2743</v>
      </c>
    </row>
    <row r="205" s="12" customFormat="1">
      <c r="B205" s="252"/>
      <c r="C205" s="253"/>
      <c r="D205" s="246" t="s">
        <v>422</v>
      </c>
      <c r="E205" s="254" t="s">
        <v>21</v>
      </c>
      <c r="F205" s="255" t="s">
        <v>2623</v>
      </c>
      <c r="G205" s="253"/>
      <c r="H205" s="256">
        <v>2.976</v>
      </c>
      <c r="I205" s="257"/>
      <c r="J205" s="253"/>
      <c r="K205" s="253"/>
      <c r="L205" s="258"/>
      <c r="M205" s="259"/>
      <c r="N205" s="260"/>
      <c r="O205" s="260"/>
      <c r="P205" s="260"/>
      <c r="Q205" s="260"/>
      <c r="R205" s="260"/>
      <c r="S205" s="260"/>
      <c r="T205" s="261"/>
      <c r="AT205" s="262" t="s">
        <v>422</v>
      </c>
      <c r="AU205" s="262" t="s">
        <v>82</v>
      </c>
      <c r="AV205" s="12" t="s">
        <v>82</v>
      </c>
      <c r="AW205" s="12" t="s">
        <v>35</v>
      </c>
      <c r="AX205" s="12" t="s">
        <v>80</v>
      </c>
      <c r="AY205" s="262" t="s">
        <v>215</v>
      </c>
    </row>
    <row r="206" s="1" customFormat="1" ht="16.5" customHeight="1">
      <c r="B206" s="47"/>
      <c r="C206" s="234" t="s">
        <v>321</v>
      </c>
      <c r="D206" s="234" t="s">
        <v>218</v>
      </c>
      <c r="E206" s="235" t="s">
        <v>998</v>
      </c>
      <c r="F206" s="236" t="s">
        <v>999</v>
      </c>
      <c r="G206" s="237" t="s">
        <v>376</v>
      </c>
      <c r="H206" s="238">
        <v>121.886</v>
      </c>
      <c r="I206" s="239"/>
      <c r="J206" s="240">
        <f>ROUND(I206*H206,2)</f>
        <v>0</v>
      </c>
      <c r="K206" s="236" t="s">
        <v>222</v>
      </c>
      <c r="L206" s="73"/>
      <c r="M206" s="241" t="s">
        <v>21</v>
      </c>
      <c r="N206" s="242" t="s">
        <v>43</v>
      </c>
      <c r="O206" s="48"/>
      <c r="P206" s="243">
        <f>O206*H206</f>
        <v>0</v>
      </c>
      <c r="Q206" s="243">
        <v>0</v>
      </c>
      <c r="R206" s="243">
        <f>Q206*H206</f>
        <v>0</v>
      </c>
      <c r="S206" s="243">
        <v>0</v>
      </c>
      <c r="T206" s="244">
        <f>S206*H206</f>
        <v>0</v>
      </c>
      <c r="AR206" s="25" t="s">
        <v>232</v>
      </c>
      <c r="AT206" s="25" t="s">
        <v>218</v>
      </c>
      <c r="AU206" s="25" t="s">
        <v>82</v>
      </c>
      <c r="AY206" s="25" t="s">
        <v>215</v>
      </c>
      <c r="BE206" s="245">
        <f>IF(N206="základní",J206,0)</f>
        <v>0</v>
      </c>
      <c r="BF206" s="245">
        <f>IF(N206="snížená",J206,0)</f>
        <v>0</v>
      </c>
      <c r="BG206" s="245">
        <f>IF(N206="zákl. přenesená",J206,0)</f>
        <v>0</v>
      </c>
      <c r="BH206" s="245">
        <f>IF(N206="sníž. přenesená",J206,0)</f>
        <v>0</v>
      </c>
      <c r="BI206" s="245">
        <f>IF(N206="nulová",J206,0)</f>
        <v>0</v>
      </c>
      <c r="BJ206" s="25" t="s">
        <v>80</v>
      </c>
      <c r="BK206" s="245">
        <f>ROUND(I206*H206,2)</f>
        <v>0</v>
      </c>
      <c r="BL206" s="25" t="s">
        <v>232</v>
      </c>
      <c r="BM206" s="25" t="s">
        <v>2744</v>
      </c>
    </row>
    <row r="207" s="14" customFormat="1">
      <c r="B207" s="288"/>
      <c r="C207" s="289"/>
      <c r="D207" s="246" t="s">
        <v>422</v>
      </c>
      <c r="E207" s="290" t="s">
        <v>21</v>
      </c>
      <c r="F207" s="291" t="s">
        <v>2745</v>
      </c>
      <c r="G207" s="289"/>
      <c r="H207" s="290" t="s">
        <v>21</v>
      </c>
      <c r="I207" s="292"/>
      <c r="J207" s="289"/>
      <c r="K207" s="289"/>
      <c r="L207" s="293"/>
      <c r="M207" s="294"/>
      <c r="N207" s="295"/>
      <c r="O207" s="295"/>
      <c r="P207" s="295"/>
      <c r="Q207" s="295"/>
      <c r="R207" s="295"/>
      <c r="S207" s="295"/>
      <c r="T207" s="296"/>
      <c r="AT207" s="297" t="s">
        <v>422</v>
      </c>
      <c r="AU207" s="297" t="s">
        <v>82</v>
      </c>
      <c r="AV207" s="14" t="s">
        <v>80</v>
      </c>
      <c r="AW207" s="14" t="s">
        <v>35</v>
      </c>
      <c r="AX207" s="14" t="s">
        <v>72</v>
      </c>
      <c r="AY207" s="297" t="s">
        <v>215</v>
      </c>
    </row>
    <row r="208" s="14" customFormat="1">
      <c r="B208" s="288"/>
      <c r="C208" s="289"/>
      <c r="D208" s="246" t="s">
        <v>422</v>
      </c>
      <c r="E208" s="290" t="s">
        <v>21</v>
      </c>
      <c r="F208" s="291" t="s">
        <v>2746</v>
      </c>
      <c r="G208" s="289"/>
      <c r="H208" s="290" t="s">
        <v>21</v>
      </c>
      <c r="I208" s="292"/>
      <c r="J208" s="289"/>
      <c r="K208" s="289"/>
      <c r="L208" s="293"/>
      <c r="M208" s="294"/>
      <c r="N208" s="295"/>
      <c r="O208" s="295"/>
      <c r="P208" s="295"/>
      <c r="Q208" s="295"/>
      <c r="R208" s="295"/>
      <c r="S208" s="295"/>
      <c r="T208" s="296"/>
      <c r="AT208" s="297" t="s">
        <v>422</v>
      </c>
      <c r="AU208" s="297" t="s">
        <v>82</v>
      </c>
      <c r="AV208" s="14" t="s">
        <v>80</v>
      </c>
      <c r="AW208" s="14" t="s">
        <v>35</v>
      </c>
      <c r="AX208" s="14" t="s">
        <v>72</v>
      </c>
      <c r="AY208" s="297" t="s">
        <v>215</v>
      </c>
    </row>
    <row r="209" s="12" customFormat="1">
      <c r="B209" s="252"/>
      <c r="C209" s="253"/>
      <c r="D209" s="246" t="s">
        <v>422</v>
      </c>
      <c r="E209" s="254" t="s">
        <v>21</v>
      </c>
      <c r="F209" s="255" t="s">
        <v>2747</v>
      </c>
      <c r="G209" s="253"/>
      <c r="H209" s="256">
        <v>55.561999999999998</v>
      </c>
      <c r="I209" s="257"/>
      <c r="J209" s="253"/>
      <c r="K209" s="253"/>
      <c r="L209" s="258"/>
      <c r="M209" s="259"/>
      <c r="N209" s="260"/>
      <c r="O209" s="260"/>
      <c r="P209" s="260"/>
      <c r="Q209" s="260"/>
      <c r="R209" s="260"/>
      <c r="S209" s="260"/>
      <c r="T209" s="261"/>
      <c r="AT209" s="262" t="s">
        <v>422</v>
      </c>
      <c r="AU209" s="262" t="s">
        <v>82</v>
      </c>
      <c r="AV209" s="12" t="s">
        <v>82</v>
      </c>
      <c r="AW209" s="12" t="s">
        <v>35</v>
      </c>
      <c r="AX209" s="12" t="s">
        <v>72</v>
      </c>
      <c r="AY209" s="262" t="s">
        <v>215</v>
      </c>
    </row>
    <row r="210" s="14" customFormat="1">
      <c r="B210" s="288"/>
      <c r="C210" s="289"/>
      <c r="D210" s="246" t="s">
        <v>422</v>
      </c>
      <c r="E210" s="290" t="s">
        <v>21</v>
      </c>
      <c r="F210" s="291" t="s">
        <v>2748</v>
      </c>
      <c r="G210" s="289"/>
      <c r="H210" s="290" t="s">
        <v>21</v>
      </c>
      <c r="I210" s="292"/>
      <c r="J210" s="289"/>
      <c r="K210" s="289"/>
      <c r="L210" s="293"/>
      <c r="M210" s="294"/>
      <c r="N210" s="295"/>
      <c r="O210" s="295"/>
      <c r="P210" s="295"/>
      <c r="Q210" s="295"/>
      <c r="R210" s="295"/>
      <c r="S210" s="295"/>
      <c r="T210" s="296"/>
      <c r="AT210" s="297" t="s">
        <v>422</v>
      </c>
      <c r="AU210" s="297" t="s">
        <v>82</v>
      </c>
      <c r="AV210" s="14" t="s">
        <v>80</v>
      </c>
      <c r="AW210" s="14" t="s">
        <v>35</v>
      </c>
      <c r="AX210" s="14" t="s">
        <v>72</v>
      </c>
      <c r="AY210" s="297" t="s">
        <v>215</v>
      </c>
    </row>
    <row r="211" s="12" customFormat="1">
      <c r="B211" s="252"/>
      <c r="C211" s="253"/>
      <c r="D211" s="246" t="s">
        <v>422</v>
      </c>
      <c r="E211" s="254" t="s">
        <v>21</v>
      </c>
      <c r="F211" s="255" t="s">
        <v>2749</v>
      </c>
      <c r="G211" s="253"/>
      <c r="H211" s="256">
        <v>12.960000000000001</v>
      </c>
      <c r="I211" s="257"/>
      <c r="J211" s="253"/>
      <c r="K211" s="253"/>
      <c r="L211" s="258"/>
      <c r="M211" s="259"/>
      <c r="N211" s="260"/>
      <c r="O211" s="260"/>
      <c r="P211" s="260"/>
      <c r="Q211" s="260"/>
      <c r="R211" s="260"/>
      <c r="S211" s="260"/>
      <c r="T211" s="261"/>
      <c r="AT211" s="262" t="s">
        <v>422</v>
      </c>
      <c r="AU211" s="262" t="s">
        <v>82</v>
      </c>
      <c r="AV211" s="12" t="s">
        <v>82</v>
      </c>
      <c r="AW211" s="12" t="s">
        <v>35</v>
      </c>
      <c r="AX211" s="12" t="s">
        <v>72</v>
      </c>
      <c r="AY211" s="262" t="s">
        <v>215</v>
      </c>
    </row>
    <row r="212" s="14" customFormat="1">
      <c r="B212" s="288"/>
      <c r="C212" s="289"/>
      <c r="D212" s="246" t="s">
        <v>422</v>
      </c>
      <c r="E212" s="290" t="s">
        <v>21</v>
      </c>
      <c r="F212" s="291" t="s">
        <v>2646</v>
      </c>
      <c r="G212" s="289"/>
      <c r="H212" s="290" t="s">
        <v>21</v>
      </c>
      <c r="I212" s="292"/>
      <c r="J212" s="289"/>
      <c r="K212" s="289"/>
      <c r="L212" s="293"/>
      <c r="M212" s="294"/>
      <c r="N212" s="295"/>
      <c r="O212" s="295"/>
      <c r="P212" s="295"/>
      <c r="Q212" s="295"/>
      <c r="R212" s="295"/>
      <c r="S212" s="295"/>
      <c r="T212" s="296"/>
      <c r="AT212" s="297" t="s">
        <v>422</v>
      </c>
      <c r="AU212" s="297" t="s">
        <v>82</v>
      </c>
      <c r="AV212" s="14" t="s">
        <v>80</v>
      </c>
      <c r="AW212" s="14" t="s">
        <v>35</v>
      </c>
      <c r="AX212" s="14" t="s">
        <v>72</v>
      </c>
      <c r="AY212" s="297" t="s">
        <v>215</v>
      </c>
    </row>
    <row r="213" s="12" customFormat="1">
      <c r="B213" s="252"/>
      <c r="C213" s="253"/>
      <c r="D213" s="246" t="s">
        <v>422</v>
      </c>
      <c r="E213" s="254" t="s">
        <v>21</v>
      </c>
      <c r="F213" s="255" t="s">
        <v>2750</v>
      </c>
      <c r="G213" s="253"/>
      <c r="H213" s="256">
        <v>24.923999999999999</v>
      </c>
      <c r="I213" s="257"/>
      <c r="J213" s="253"/>
      <c r="K213" s="253"/>
      <c r="L213" s="258"/>
      <c r="M213" s="259"/>
      <c r="N213" s="260"/>
      <c r="O213" s="260"/>
      <c r="P213" s="260"/>
      <c r="Q213" s="260"/>
      <c r="R213" s="260"/>
      <c r="S213" s="260"/>
      <c r="T213" s="261"/>
      <c r="AT213" s="262" t="s">
        <v>422</v>
      </c>
      <c r="AU213" s="262" t="s">
        <v>82</v>
      </c>
      <c r="AV213" s="12" t="s">
        <v>82</v>
      </c>
      <c r="AW213" s="12" t="s">
        <v>35</v>
      </c>
      <c r="AX213" s="12" t="s">
        <v>72</v>
      </c>
      <c r="AY213" s="262" t="s">
        <v>215</v>
      </c>
    </row>
    <row r="214" s="14" customFormat="1">
      <c r="B214" s="288"/>
      <c r="C214" s="289"/>
      <c r="D214" s="246" t="s">
        <v>422</v>
      </c>
      <c r="E214" s="290" t="s">
        <v>21</v>
      </c>
      <c r="F214" s="291" t="s">
        <v>2751</v>
      </c>
      <c r="G214" s="289"/>
      <c r="H214" s="290" t="s">
        <v>21</v>
      </c>
      <c r="I214" s="292"/>
      <c r="J214" s="289"/>
      <c r="K214" s="289"/>
      <c r="L214" s="293"/>
      <c r="M214" s="294"/>
      <c r="N214" s="295"/>
      <c r="O214" s="295"/>
      <c r="P214" s="295"/>
      <c r="Q214" s="295"/>
      <c r="R214" s="295"/>
      <c r="S214" s="295"/>
      <c r="T214" s="296"/>
      <c r="AT214" s="297" t="s">
        <v>422</v>
      </c>
      <c r="AU214" s="297" t="s">
        <v>82</v>
      </c>
      <c r="AV214" s="14" t="s">
        <v>80</v>
      </c>
      <c r="AW214" s="14" t="s">
        <v>35</v>
      </c>
      <c r="AX214" s="14" t="s">
        <v>72</v>
      </c>
      <c r="AY214" s="297" t="s">
        <v>215</v>
      </c>
    </row>
    <row r="215" s="12" customFormat="1">
      <c r="B215" s="252"/>
      <c r="C215" s="253"/>
      <c r="D215" s="246" t="s">
        <v>422</v>
      </c>
      <c r="E215" s="254" t="s">
        <v>21</v>
      </c>
      <c r="F215" s="255" t="s">
        <v>2752</v>
      </c>
      <c r="G215" s="253"/>
      <c r="H215" s="256">
        <v>6</v>
      </c>
      <c r="I215" s="257"/>
      <c r="J215" s="253"/>
      <c r="K215" s="253"/>
      <c r="L215" s="258"/>
      <c r="M215" s="259"/>
      <c r="N215" s="260"/>
      <c r="O215" s="260"/>
      <c r="P215" s="260"/>
      <c r="Q215" s="260"/>
      <c r="R215" s="260"/>
      <c r="S215" s="260"/>
      <c r="T215" s="261"/>
      <c r="AT215" s="262" t="s">
        <v>422</v>
      </c>
      <c r="AU215" s="262" t="s">
        <v>82</v>
      </c>
      <c r="AV215" s="12" t="s">
        <v>82</v>
      </c>
      <c r="AW215" s="12" t="s">
        <v>35</v>
      </c>
      <c r="AX215" s="12" t="s">
        <v>72</v>
      </c>
      <c r="AY215" s="262" t="s">
        <v>215</v>
      </c>
    </row>
    <row r="216" s="14" customFormat="1">
      <c r="B216" s="288"/>
      <c r="C216" s="289"/>
      <c r="D216" s="246" t="s">
        <v>422</v>
      </c>
      <c r="E216" s="290" t="s">
        <v>21</v>
      </c>
      <c r="F216" s="291" t="s">
        <v>2753</v>
      </c>
      <c r="G216" s="289"/>
      <c r="H216" s="290" t="s">
        <v>21</v>
      </c>
      <c r="I216" s="292"/>
      <c r="J216" s="289"/>
      <c r="K216" s="289"/>
      <c r="L216" s="293"/>
      <c r="M216" s="294"/>
      <c r="N216" s="295"/>
      <c r="O216" s="295"/>
      <c r="P216" s="295"/>
      <c r="Q216" s="295"/>
      <c r="R216" s="295"/>
      <c r="S216" s="295"/>
      <c r="T216" s="296"/>
      <c r="AT216" s="297" t="s">
        <v>422</v>
      </c>
      <c r="AU216" s="297" t="s">
        <v>82</v>
      </c>
      <c r="AV216" s="14" t="s">
        <v>80</v>
      </c>
      <c r="AW216" s="14" t="s">
        <v>35</v>
      </c>
      <c r="AX216" s="14" t="s">
        <v>72</v>
      </c>
      <c r="AY216" s="297" t="s">
        <v>215</v>
      </c>
    </row>
    <row r="217" s="12" customFormat="1">
      <c r="B217" s="252"/>
      <c r="C217" s="253"/>
      <c r="D217" s="246" t="s">
        <v>422</v>
      </c>
      <c r="E217" s="254" t="s">
        <v>21</v>
      </c>
      <c r="F217" s="255" t="s">
        <v>2754</v>
      </c>
      <c r="G217" s="253"/>
      <c r="H217" s="256">
        <v>22.440000000000001</v>
      </c>
      <c r="I217" s="257"/>
      <c r="J217" s="253"/>
      <c r="K217" s="253"/>
      <c r="L217" s="258"/>
      <c r="M217" s="259"/>
      <c r="N217" s="260"/>
      <c r="O217" s="260"/>
      <c r="P217" s="260"/>
      <c r="Q217" s="260"/>
      <c r="R217" s="260"/>
      <c r="S217" s="260"/>
      <c r="T217" s="261"/>
      <c r="AT217" s="262" t="s">
        <v>422</v>
      </c>
      <c r="AU217" s="262" t="s">
        <v>82</v>
      </c>
      <c r="AV217" s="12" t="s">
        <v>82</v>
      </c>
      <c r="AW217" s="12" t="s">
        <v>35</v>
      </c>
      <c r="AX217" s="12" t="s">
        <v>72</v>
      </c>
      <c r="AY217" s="262" t="s">
        <v>215</v>
      </c>
    </row>
    <row r="218" s="13" customFormat="1">
      <c r="B218" s="263"/>
      <c r="C218" s="264"/>
      <c r="D218" s="246" t="s">
        <v>422</v>
      </c>
      <c r="E218" s="265" t="s">
        <v>21</v>
      </c>
      <c r="F218" s="266" t="s">
        <v>439</v>
      </c>
      <c r="G218" s="264"/>
      <c r="H218" s="267">
        <v>121.886</v>
      </c>
      <c r="I218" s="268"/>
      <c r="J218" s="264"/>
      <c r="K218" s="264"/>
      <c r="L218" s="269"/>
      <c r="M218" s="270"/>
      <c r="N218" s="271"/>
      <c r="O218" s="271"/>
      <c r="P218" s="271"/>
      <c r="Q218" s="271"/>
      <c r="R218" s="271"/>
      <c r="S218" s="271"/>
      <c r="T218" s="272"/>
      <c r="AT218" s="273" t="s">
        <v>422</v>
      </c>
      <c r="AU218" s="273" t="s">
        <v>82</v>
      </c>
      <c r="AV218" s="13" t="s">
        <v>232</v>
      </c>
      <c r="AW218" s="13" t="s">
        <v>35</v>
      </c>
      <c r="AX218" s="13" t="s">
        <v>80</v>
      </c>
      <c r="AY218" s="273" t="s">
        <v>215</v>
      </c>
    </row>
    <row r="219" s="11" customFormat="1" ht="29.88" customHeight="1">
      <c r="B219" s="218"/>
      <c r="C219" s="219"/>
      <c r="D219" s="220" t="s">
        <v>71</v>
      </c>
      <c r="E219" s="232" t="s">
        <v>82</v>
      </c>
      <c r="F219" s="232" t="s">
        <v>547</v>
      </c>
      <c r="G219" s="219"/>
      <c r="H219" s="219"/>
      <c r="I219" s="222"/>
      <c r="J219" s="233">
        <f>BK219</f>
        <v>0</v>
      </c>
      <c r="K219" s="219"/>
      <c r="L219" s="224"/>
      <c r="M219" s="225"/>
      <c r="N219" s="226"/>
      <c r="O219" s="226"/>
      <c r="P219" s="227">
        <f>SUM(P220:P243)</f>
        <v>0</v>
      </c>
      <c r="Q219" s="226"/>
      <c r="R219" s="227">
        <f>SUM(R220:R243)</f>
        <v>6.6264800000000008</v>
      </c>
      <c r="S219" s="226"/>
      <c r="T219" s="228">
        <f>SUM(T220:T243)</f>
        <v>0</v>
      </c>
      <c r="AR219" s="229" t="s">
        <v>80</v>
      </c>
      <c r="AT219" s="230" t="s">
        <v>71</v>
      </c>
      <c r="AU219" s="230" t="s">
        <v>80</v>
      </c>
      <c r="AY219" s="229" t="s">
        <v>215</v>
      </c>
      <c r="BK219" s="231">
        <f>SUM(BK220:BK243)</f>
        <v>0</v>
      </c>
    </row>
    <row r="220" s="1" customFormat="1" ht="16.5" customHeight="1">
      <c r="B220" s="47"/>
      <c r="C220" s="234" t="s">
        <v>326</v>
      </c>
      <c r="D220" s="234" t="s">
        <v>218</v>
      </c>
      <c r="E220" s="235" t="s">
        <v>2755</v>
      </c>
      <c r="F220" s="236" t="s">
        <v>2756</v>
      </c>
      <c r="G220" s="237" t="s">
        <v>381</v>
      </c>
      <c r="H220" s="238">
        <v>0.29999999999999999</v>
      </c>
      <c r="I220" s="239"/>
      <c r="J220" s="240">
        <f>ROUND(I220*H220,2)</f>
        <v>0</v>
      </c>
      <c r="K220" s="236" t="s">
        <v>222</v>
      </c>
      <c r="L220" s="73"/>
      <c r="M220" s="241" t="s">
        <v>21</v>
      </c>
      <c r="N220" s="242" t="s">
        <v>43</v>
      </c>
      <c r="O220" s="48"/>
      <c r="P220" s="243">
        <f>O220*H220</f>
        <v>0</v>
      </c>
      <c r="Q220" s="243">
        <v>2.2563399999999998</v>
      </c>
      <c r="R220" s="243">
        <f>Q220*H220</f>
        <v>0.67690199999999989</v>
      </c>
      <c r="S220" s="243">
        <v>0</v>
      </c>
      <c r="T220" s="244">
        <f>S220*H220</f>
        <v>0</v>
      </c>
      <c r="AR220" s="25" t="s">
        <v>232</v>
      </c>
      <c r="AT220" s="25" t="s">
        <v>218</v>
      </c>
      <c r="AU220" s="25" t="s">
        <v>82</v>
      </c>
      <c r="AY220" s="25" t="s">
        <v>215</v>
      </c>
      <c r="BE220" s="245">
        <f>IF(N220="základní",J220,0)</f>
        <v>0</v>
      </c>
      <c r="BF220" s="245">
        <f>IF(N220="snížená",J220,0)</f>
        <v>0</v>
      </c>
      <c r="BG220" s="245">
        <f>IF(N220="zákl. přenesená",J220,0)</f>
        <v>0</v>
      </c>
      <c r="BH220" s="245">
        <f>IF(N220="sníž. přenesená",J220,0)</f>
        <v>0</v>
      </c>
      <c r="BI220" s="245">
        <f>IF(N220="nulová",J220,0)</f>
        <v>0</v>
      </c>
      <c r="BJ220" s="25" t="s">
        <v>80</v>
      </c>
      <c r="BK220" s="245">
        <f>ROUND(I220*H220,2)</f>
        <v>0</v>
      </c>
      <c r="BL220" s="25" t="s">
        <v>232</v>
      </c>
      <c r="BM220" s="25" t="s">
        <v>2757</v>
      </c>
    </row>
    <row r="221" s="14" customFormat="1">
      <c r="B221" s="288"/>
      <c r="C221" s="289"/>
      <c r="D221" s="246" t="s">
        <v>422</v>
      </c>
      <c r="E221" s="290" t="s">
        <v>21</v>
      </c>
      <c r="F221" s="291" t="s">
        <v>2758</v>
      </c>
      <c r="G221" s="289"/>
      <c r="H221" s="290" t="s">
        <v>21</v>
      </c>
      <c r="I221" s="292"/>
      <c r="J221" s="289"/>
      <c r="K221" s="289"/>
      <c r="L221" s="293"/>
      <c r="M221" s="294"/>
      <c r="N221" s="295"/>
      <c r="O221" s="295"/>
      <c r="P221" s="295"/>
      <c r="Q221" s="295"/>
      <c r="R221" s="295"/>
      <c r="S221" s="295"/>
      <c r="T221" s="296"/>
      <c r="AT221" s="297" t="s">
        <v>422</v>
      </c>
      <c r="AU221" s="297" t="s">
        <v>82</v>
      </c>
      <c r="AV221" s="14" t="s">
        <v>80</v>
      </c>
      <c r="AW221" s="14" t="s">
        <v>35</v>
      </c>
      <c r="AX221" s="14" t="s">
        <v>72</v>
      </c>
      <c r="AY221" s="297" t="s">
        <v>215</v>
      </c>
    </row>
    <row r="222" s="12" customFormat="1">
      <c r="B222" s="252"/>
      <c r="C222" s="253"/>
      <c r="D222" s="246" t="s">
        <v>422</v>
      </c>
      <c r="E222" s="254" t="s">
        <v>21</v>
      </c>
      <c r="F222" s="255" t="s">
        <v>2759</v>
      </c>
      <c r="G222" s="253"/>
      <c r="H222" s="256">
        <v>0.29999999999999999</v>
      </c>
      <c r="I222" s="257"/>
      <c r="J222" s="253"/>
      <c r="K222" s="253"/>
      <c r="L222" s="258"/>
      <c r="M222" s="259"/>
      <c r="N222" s="260"/>
      <c r="O222" s="260"/>
      <c r="P222" s="260"/>
      <c r="Q222" s="260"/>
      <c r="R222" s="260"/>
      <c r="S222" s="260"/>
      <c r="T222" s="261"/>
      <c r="AT222" s="262" t="s">
        <v>422</v>
      </c>
      <c r="AU222" s="262" t="s">
        <v>82</v>
      </c>
      <c r="AV222" s="12" t="s">
        <v>82</v>
      </c>
      <c r="AW222" s="12" t="s">
        <v>35</v>
      </c>
      <c r="AX222" s="12" t="s">
        <v>72</v>
      </c>
      <c r="AY222" s="262" t="s">
        <v>215</v>
      </c>
    </row>
    <row r="223" s="13" customFormat="1">
      <c r="B223" s="263"/>
      <c r="C223" s="264"/>
      <c r="D223" s="246" t="s">
        <v>422</v>
      </c>
      <c r="E223" s="265" t="s">
        <v>21</v>
      </c>
      <c r="F223" s="266" t="s">
        <v>439</v>
      </c>
      <c r="G223" s="264"/>
      <c r="H223" s="267">
        <v>0.29999999999999999</v>
      </c>
      <c r="I223" s="268"/>
      <c r="J223" s="264"/>
      <c r="K223" s="264"/>
      <c r="L223" s="269"/>
      <c r="M223" s="270"/>
      <c r="N223" s="271"/>
      <c r="O223" s="271"/>
      <c r="P223" s="271"/>
      <c r="Q223" s="271"/>
      <c r="R223" s="271"/>
      <c r="S223" s="271"/>
      <c r="T223" s="272"/>
      <c r="AT223" s="273" t="s">
        <v>422</v>
      </c>
      <c r="AU223" s="273" t="s">
        <v>82</v>
      </c>
      <c r="AV223" s="13" t="s">
        <v>232</v>
      </c>
      <c r="AW223" s="13" t="s">
        <v>35</v>
      </c>
      <c r="AX223" s="13" t="s">
        <v>80</v>
      </c>
      <c r="AY223" s="273" t="s">
        <v>215</v>
      </c>
    </row>
    <row r="224" s="1" customFormat="1" ht="16.5" customHeight="1">
      <c r="B224" s="47"/>
      <c r="C224" s="234" t="s">
        <v>331</v>
      </c>
      <c r="D224" s="234" t="s">
        <v>218</v>
      </c>
      <c r="E224" s="235" t="s">
        <v>2760</v>
      </c>
      <c r="F224" s="236" t="s">
        <v>2761</v>
      </c>
      <c r="G224" s="237" t="s">
        <v>381</v>
      </c>
      <c r="H224" s="238">
        <v>1.4450000000000001</v>
      </c>
      <c r="I224" s="239"/>
      <c r="J224" s="240">
        <f>ROUND(I224*H224,2)</f>
        <v>0</v>
      </c>
      <c r="K224" s="236" t="s">
        <v>222</v>
      </c>
      <c r="L224" s="73"/>
      <c r="M224" s="241" t="s">
        <v>21</v>
      </c>
      <c r="N224" s="242" t="s">
        <v>43</v>
      </c>
      <c r="O224" s="48"/>
      <c r="P224" s="243">
        <f>O224*H224</f>
        <v>0</v>
      </c>
      <c r="Q224" s="243">
        <v>2.45329</v>
      </c>
      <c r="R224" s="243">
        <f>Q224*H224</f>
        <v>3.5450040500000002</v>
      </c>
      <c r="S224" s="243">
        <v>0</v>
      </c>
      <c r="T224" s="244">
        <f>S224*H224</f>
        <v>0</v>
      </c>
      <c r="AR224" s="25" t="s">
        <v>232</v>
      </c>
      <c r="AT224" s="25" t="s">
        <v>218</v>
      </c>
      <c r="AU224" s="25" t="s">
        <v>82</v>
      </c>
      <c r="AY224" s="25" t="s">
        <v>215</v>
      </c>
      <c r="BE224" s="245">
        <f>IF(N224="základní",J224,0)</f>
        <v>0</v>
      </c>
      <c r="BF224" s="245">
        <f>IF(N224="snížená",J224,0)</f>
        <v>0</v>
      </c>
      <c r="BG224" s="245">
        <f>IF(N224="zákl. přenesená",J224,0)</f>
        <v>0</v>
      </c>
      <c r="BH224" s="245">
        <f>IF(N224="sníž. přenesená",J224,0)</f>
        <v>0</v>
      </c>
      <c r="BI224" s="245">
        <f>IF(N224="nulová",J224,0)</f>
        <v>0</v>
      </c>
      <c r="BJ224" s="25" t="s">
        <v>80</v>
      </c>
      <c r="BK224" s="245">
        <f>ROUND(I224*H224,2)</f>
        <v>0</v>
      </c>
      <c r="BL224" s="25" t="s">
        <v>232</v>
      </c>
      <c r="BM224" s="25" t="s">
        <v>2762</v>
      </c>
    </row>
    <row r="225" s="1" customFormat="1">
      <c r="B225" s="47"/>
      <c r="C225" s="75"/>
      <c r="D225" s="246" t="s">
        <v>225</v>
      </c>
      <c r="E225" s="75"/>
      <c r="F225" s="247" t="s">
        <v>2763</v>
      </c>
      <c r="G225" s="75"/>
      <c r="H225" s="75"/>
      <c r="I225" s="204"/>
      <c r="J225" s="75"/>
      <c r="K225" s="75"/>
      <c r="L225" s="73"/>
      <c r="M225" s="248"/>
      <c r="N225" s="48"/>
      <c r="O225" s="48"/>
      <c r="P225" s="48"/>
      <c r="Q225" s="48"/>
      <c r="R225" s="48"/>
      <c r="S225" s="48"/>
      <c r="T225" s="96"/>
      <c r="AT225" s="25" t="s">
        <v>225</v>
      </c>
      <c r="AU225" s="25" t="s">
        <v>82</v>
      </c>
    </row>
    <row r="226" s="14" customFormat="1">
      <c r="B226" s="288"/>
      <c r="C226" s="289"/>
      <c r="D226" s="246" t="s">
        <v>422</v>
      </c>
      <c r="E226" s="290" t="s">
        <v>21</v>
      </c>
      <c r="F226" s="291" t="s">
        <v>2764</v>
      </c>
      <c r="G226" s="289"/>
      <c r="H226" s="290" t="s">
        <v>21</v>
      </c>
      <c r="I226" s="292"/>
      <c r="J226" s="289"/>
      <c r="K226" s="289"/>
      <c r="L226" s="293"/>
      <c r="M226" s="294"/>
      <c r="N226" s="295"/>
      <c r="O226" s="295"/>
      <c r="P226" s="295"/>
      <c r="Q226" s="295"/>
      <c r="R226" s="295"/>
      <c r="S226" s="295"/>
      <c r="T226" s="296"/>
      <c r="AT226" s="297" t="s">
        <v>422</v>
      </c>
      <c r="AU226" s="297" t="s">
        <v>82</v>
      </c>
      <c r="AV226" s="14" t="s">
        <v>80</v>
      </c>
      <c r="AW226" s="14" t="s">
        <v>35</v>
      </c>
      <c r="AX226" s="14" t="s">
        <v>72</v>
      </c>
      <c r="AY226" s="297" t="s">
        <v>215</v>
      </c>
    </row>
    <row r="227" s="12" customFormat="1">
      <c r="B227" s="252"/>
      <c r="C227" s="253"/>
      <c r="D227" s="246" t="s">
        <v>422</v>
      </c>
      <c r="E227" s="254" t="s">
        <v>21</v>
      </c>
      <c r="F227" s="255" t="s">
        <v>2765</v>
      </c>
      <c r="G227" s="253"/>
      <c r="H227" s="256">
        <v>0.245</v>
      </c>
      <c r="I227" s="257"/>
      <c r="J227" s="253"/>
      <c r="K227" s="253"/>
      <c r="L227" s="258"/>
      <c r="M227" s="259"/>
      <c r="N227" s="260"/>
      <c r="O227" s="260"/>
      <c r="P227" s="260"/>
      <c r="Q227" s="260"/>
      <c r="R227" s="260"/>
      <c r="S227" s="260"/>
      <c r="T227" s="261"/>
      <c r="AT227" s="262" t="s">
        <v>422</v>
      </c>
      <c r="AU227" s="262" t="s">
        <v>82</v>
      </c>
      <c r="AV227" s="12" t="s">
        <v>82</v>
      </c>
      <c r="AW227" s="12" t="s">
        <v>35</v>
      </c>
      <c r="AX227" s="12" t="s">
        <v>72</v>
      </c>
      <c r="AY227" s="262" t="s">
        <v>215</v>
      </c>
    </row>
    <row r="228" s="14" customFormat="1">
      <c r="B228" s="288"/>
      <c r="C228" s="289"/>
      <c r="D228" s="246" t="s">
        <v>422</v>
      </c>
      <c r="E228" s="290" t="s">
        <v>21</v>
      </c>
      <c r="F228" s="291" t="s">
        <v>2766</v>
      </c>
      <c r="G228" s="289"/>
      <c r="H228" s="290" t="s">
        <v>21</v>
      </c>
      <c r="I228" s="292"/>
      <c r="J228" s="289"/>
      <c r="K228" s="289"/>
      <c r="L228" s="293"/>
      <c r="M228" s="294"/>
      <c r="N228" s="295"/>
      <c r="O228" s="295"/>
      <c r="P228" s="295"/>
      <c r="Q228" s="295"/>
      <c r="R228" s="295"/>
      <c r="S228" s="295"/>
      <c r="T228" s="296"/>
      <c r="AT228" s="297" t="s">
        <v>422</v>
      </c>
      <c r="AU228" s="297" t="s">
        <v>82</v>
      </c>
      <c r="AV228" s="14" t="s">
        <v>80</v>
      </c>
      <c r="AW228" s="14" t="s">
        <v>35</v>
      </c>
      <c r="AX228" s="14" t="s">
        <v>72</v>
      </c>
      <c r="AY228" s="297" t="s">
        <v>215</v>
      </c>
    </row>
    <row r="229" s="12" customFormat="1">
      <c r="B229" s="252"/>
      <c r="C229" s="253"/>
      <c r="D229" s="246" t="s">
        <v>422</v>
      </c>
      <c r="E229" s="254" t="s">
        <v>21</v>
      </c>
      <c r="F229" s="255" t="s">
        <v>2767</v>
      </c>
      <c r="G229" s="253"/>
      <c r="H229" s="256">
        <v>1.2</v>
      </c>
      <c r="I229" s="257"/>
      <c r="J229" s="253"/>
      <c r="K229" s="253"/>
      <c r="L229" s="258"/>
      <c r="M229" s="259"/>
      <c r="N229" s="260"/>
      <c r="O229" s="260"/>
      <c r="P229" s="260"/>
      <c r="Q229" s="260"/>
      <c r="R229" s="260"/>
      <c r="S229" s="260"/>
      <c r="T229" s="261"/>
      <c r="AT229" s="262" t="s">
        <v>422</v>
      </c>
      <c r="AU229" s="262" t="s">
        <v>82</v>
      </c>
      <c r="AV229" s="12" t="s">
        <v>82</v>
      </c>
      <c r="AW229" s="12" t="s">
        <v>35</v>
      </c>
      <c r="AX229" s="12" t="s">
        <v>72</v>
      </c>
      <c r="AY229" s="262" t="s">
        <v>215</v>
      </c>
    </row>
    <row r="230" s="13" customFormat="1">
      <c r="B230" s="263"/>
      <c r="C230" s="264"/>
      <c r="D230" s="246" t="s">
        <v>422</v>
      </c>
      <c r="E230" s="265" t="s">
        <v>21</v>
      </c>
      <c r="F230" s="266" t="s">
        <v>439</v>
      </c>
      <c r="G230" s="264"/>
      <c r="H230" s="267">
        <v>1.4450000000000001</v>
      </c>
      <c r="I230" s="268"/>
      <c r="J230" s="264"/>
      <c r="K230" s="264"/>
      <c r="L230" s="269"/>
      <c r="M230" s="270"/>
      <c r="N230" s="271"/>
      <c r="O230" s="271"/>
      <c r="P230" s="271"/>
      <c r="Q230" s="271"/>
      <c r="R230" s="271"/>
      <c r="S230" s="271"/>
      <c r="T230" s="272"/>
      <c r="AT230" s="273" t="s">
        <v>422</v>
      </c>
      <c r="AU230" s="273" t="s">
        <v>82</v>
      </c>
      <c r="AV230" s="13" t="s">
        <v>232</v>
      </c>
      <c r="AW230" s="13" t="s">
        <v>35</v>
      </c>
      <c r="AX230" s="13" t="s">
        <v>80</v>
      </c>
      <c r="AY230" s="273" t="s">
        <v>215</v>
      </c>
    </row>
    <row r="231" s="1" customFormat="1" ht="16.5" customHeight="1">
      <c r="B231" s="47"/>
      <c r="C231" s="234" t="s">
        <v>499</v>
      </c>
      <c r="D231" s="234" t="s">
        <v>218</v>
      </c>
      <c r="E231" s="235" t="s">
        <v>2768</v>
      </c>
      <c r="F231" s="236" t="s">
        <v>2769</v>
      </c>
      <c r="G231" s="237" t="s">
        <v>381</v>
      </c>
      <c r="H231" s="238">
        <v>0.88200000000000001</v>
      </c>
      <c r="I231" s="239"/>
      <c r="J231" s="240">
        <f>ROUND(I231*H231,2)</f>
        <v>0</v>
      </c>
      <c r="K231" s="236" t="s">
        <v>222</v>
      </c>
      <c r="L231" s="73"/>
      <c r="M231" s="241" t="s">
        <v>21</v>
      </c>
      <c r="N231" s="242" t="s">
        <v>43</v>
      </c>
      <c r="O231" s="48"/>
      <c r="P231" s="243">
        <f>O231*H231</f>
        <v>0</v>
      </c>
      <c r="Q231" s="243">
        <v>2.45329</v>
      </c>
      <c r="R231" s="243">
        <f>Q231*H231</f>
        <v>2.16380178</v>
      </c>
      <c r="S231" s="243">
        <v>0</v>
      </c>
      <c r="T231" s="244">
        <f>S231*H231</f>
        <v>0</v>
      </c>
      <c r="AR231" s="25" t="s">
        <v>232</v>
      </c>
      <c r="AT231" s="25" t="s">
        <v>218</v>
      </c>
      <c r="AU231" s="25" t="s">
        <v>82</v>
      </c>
      <c r="AY231" s="25" t="s">
        <v>215</v>
      </c>
      <c r="BE231" s="245">
        <f>IF(N231="základní",J231,0)</f>
        <v>0</v>
      </c>
      <c r="BF231" s="245">
        <f>IF(N231="snížená",J231,0)</f>
        <v>0</v>
      </c>
      <c r="BG231" s="245">
        <f>IF(N231="zákl. přenesená",J231,0)</f>
        <v>0</v>
      </c>
      <c r="BH231" s="245">
        <f>IF(N231="sníž. přenesená",J231,0)</f>
        <v>0</v>
      </c>
      <c r="BI231" s="245">
        <f>IF(N231="nulová",J231,0)</f>
        <v>0</v>
      </c>
      <c r="BJ231" s="25" t="s">
        <v>80</v>
      </c>
      <c r="BK231" s="245">
        <f>ROUND(I231*H231,2)</f>
        <v>0</v>
      </c>
      <c r="BL231" s="25" t="s">
        <v>232</v>
      </c>
      <c r="BM231" s="25" t="s">
        <v>2770</v>
      </c>
    </row>
    <row r="232" s="14" customFormat="1">
      <c r="B232" s="288"/>
      <c r="C232" s="289"/>
      <c r="D232" s="246" t="s">
        <v>422</v>
      </c>
      <c r="E232" s="290" t="s">
        <v>21</v>
      </c>
      <c r="F232" s="291" t="s">
        <v>2771</v>
      </c>
      <c r="G232" s="289"/>
      <c r="H232" s="290" t="s">
        <v>21</v>
      </c>
      <c r="I232" s="292"/>
      <c r="J232" s="289"/>
      <c r="K232" s="289"/>
      <c r="L232" s="293"/>
      <c r="M232" s="294"/>
      <c r="N232" s="295"/>
      <c r="O232" s="295"/>
      <c r="P232" s="295"/>
      <c r="Q232" s="295"/>
      <c r="R232" s="295"/>
      <c r="S232" s="295"/>
      <c r="T232" s="296"/>
      <c r="AT232" s="297" t="s">
        <v>422</v>
      </c>
      <c r="AU232" s="297" t="s">
        <v>82</v>
      </c>
      <c r="AV232" s="14" t="s">
        <v>80</v>
      </c>
      <c r="AW232" s="14" t="s">
        <v>35</v>
      </c>
      <c r="AX232" s="14" t="s">
        <v>72</v>
      </c>
      <c r="AY232" s="297" t="s">
        <v>215</v>
      </c>
    </row>
    <row r="233" s="12" customFormat="1">
      <c r="B233" s="252"/>
      <c r="C233" s="253"/>
      <c r="D233" s="246" t="s">
        <v>422</v>
      </c>
      <c r="E233" s="254" t="s">
        <v>21</v>
      </c>
      <c r="F233" s="255" t="s">
        <v>2772</v>
      </c>
      <c r="G233" s="253"/>
      <c r="H233" s="256">
        <v>0.88200000000000001</v>
      </c>
      <c r="I233" s="257"/>
      <c r="J233" s="253"/>
      <c r="K233" s="253"/>
      <c r="L233" s="258"/>
      <c r="M233" s="259"/>
      <c r="N233" s="260"/>
      <c r="O233" s="260"/>
      <c r="P233" s="260"/>
      <c r="Q233" s="260"/>
      <c r="R233" s="260"/>
      <c r="S233" s="260"/>
      <c r="T233" s="261"/>
      <c r="AT233" s="262" t="s">
        <v>422</v>
      </c>
      <c r="AU233" s="262" t="s">
        <v>82</v>
      </c>
      <c r="AV233" s="12" t="s">
        <v>82</v>
      </c>
      <c r="AW233" s="12" t="s">
        <v>35</v>
      </c>
      <c r="AX233" s="12" t="s">
        <v>80</v>
      </c>
      <c r="AY233" s="262" t="s">
        <v>215</v>
      </c>
    </row>
    <row r="234" s="1" customFormat="1" ht="16.5" customHeight="1">
      <c r="B234" s="47"/>
      <c r="C234" s="274" t="s">
        <v>503</v>
      </c>
      <c r="D234" s="274" t="s">
        <v>470</v>
      </c>
      <c r="E234" s="275" t="s">
        <v>2773</v>
      </c>
      <c r="F234" s="276" t="s">
        <v>2774</v>
      </c>
      <c r="G234" s="277" t="s">
        <v>298</v>
      </c>
      <c r="H234" s="278">
        <v>2</v>
      </c>
      <c r="I234" s="279"/>
      <c r="J234" s="280">
        <f>ROUND(I234*H234,2)</f>
        <v>0</v>
      </c>
      <c r="K234" s="276" t="s">
        <v>21</v>
      </c>
      <c r="L234" s="281"/>
      <c r="M234" s="282" t="s">
        <v>21</v>
      </c>
      <c r="N234" s="283" t="s">
        <v>43</v>
      </c>
      <c r="O234" s="48"/>
      <c r="P234" s="243">
        <f>O234*H234</f>
        <v>0</v>
      </c>
      <c r="Q234" s="243">
        <v>0.00165</v>
      </c>
      <c r="R234" s="243">
        <f>Q234*H234</f>
        <v>0.0033</v>
      </c>
      <c r="S234" s="243">
        <v>0</v>
      </c>
      <c r="T234" s="244">
        <f>S234*H234</f>
        <v>0</v>
      </c>
      <c r="AR234" s="25" t="s">
        <v>405</v>
      </c>
      <c r="AT234" s="25" t="s">
        <v>470</v>
      </c>
      <c r="AU234" s="25" t="s">
        <v>82</v>
      </c>
      <c r="AY234" s="25" t="s">
        <v>215</v>
      </c>
      <c r="BE234" s="245">
        <f>IF(N234="základní",J234,0)</f>
        <v>0</v>
      </c>
      <c r="BF234" s="245">
        <f>IF(N234="snížená",J234,0)</f>
        <v>0</v>
      </c>
      <c r="BG234" s="245">
        <f>IF(N234="zákl. přenesená",J234,0)</f>
        <v>0</v>
      </c>
      <c r="BH234" s="245">
        <f>IF(N234="sníž. přenesená",J234,0)</f>
        <v>0</v>
      </c>
      <c r="BI234" s="245">
        <f>IF(N234="nulová",J234,0)</f>
        <v>0</v>
      </c>
      <c r="BJ234" s="25" t="s">
        <v>80</v>
      </c>
      <c r="BK234" s="245">
        <f>ROUND(I234*H234,2)</f>
        <v>0</v>
      </c>
      <c r="BL234" s="25" t="s">
        <v>232</v>
      </c>
      <c r="BM234" s="25" t="s">
        <v>2775</v>
      </c>
    </row>
    <row r="235" s="1" customFormat="1">
      <c r="B235" s="47"/>
      <c r="C235" s="75"/>
      <c r="D235" s="246" t="s">
        <v>225</v>
      </c>
      <c r="E235" s="75"/>
      <c r="F235" s="247" t="s">
        <v>2776</v>
      </c>
      <c r="G235" s="75"/>
      <c r="H235" s="75"/>
      <c r="I235" s="204"/>
      <c r="J235" s="75"/>
      <c r="K235" s="75"/>
      <c r="L235" s="73"/>
      <c r="M235" s="248"/>
      <c r="N235" s="48"/>
      <c r="O235" s="48"/>
      <c r="P235" s="48"/>
      <c r="Q235" s="48"/>
      <c r="R235" s="48"/>
      <c r="S235" s="48"/>
      <c r="T235" s="96"/>
      <c r="AT235" s="25" t="s">
        <v>225</v>
      </c>
      <c r="AU235" s="25" t="s">
        <v>82</v>
      </c>
    </row>
    <row r="236" s="12" customFormat="1">
      <c r="B236" s="252"/>
      <c r="C236" s="253"/>
      <c r="D236" s="246" t="s">
        <v>422</v>
      </c>
      <c r="E236" s="254" t="s">
        <v>21</v>
      </c>
      <c r="F236" s="255" t="s">
        <v>82</v>
      </c>
      <c r="G236" s="253"/>
      <c r="H236" s="256">
        <v>2</v>
      </c>
      <c r="I236" s="257"/>
      <c r="J236" s="253"/>
      <c r="K236" s="253"/>
      <c r="L236" s="258"/>
      <c r="M236" s="259"/>
      <c r="N236" s="260"/>
      <c r="O236" s="260"/>
      <c r="P236" s="260"/>
      <c r="Q236" s="260"/>
      <c r="R236" s="260"/>
      <c r="S236" s="260"/>
      <c r="T236" s="261"/>
      <c r="AT236" s="262" t="s">
        <v>422</v>
      </c>
      <c r="AU236" s="262" t="s">
        <v>82</v>
      </c>
      <c r="AV236" s="12" t="s">
        <v>82</v>
      </c>
      <c r="AW236" s="12" t="s">
        <v>35</v>
      </c>
      <c r="AX236" s="12" t="s">
        <v>80</v>
      </c>
      <c r="AY236" s="262" t="s">
        <v>215</v>
      </c>
    </row>
    <row r="237" s="1" customFormat="1" ht="16.5" customHeight="1">
      <c r="B237" s="47"/>
      <c r="C237" s="274" t="s">
        <v>338</v>
      </c>
      <c r="D237" s="274" t="s">
        <v>470</v>
      </c>
      <c r="E237" s="275" t="s">
        <v>2777</v>
      </c>
      <c r="F237" s="276" t="s">
        <v>2778</v>
      </c>
      <c r="G237" s="277" t="s">
        <v>298</v>
      </c>
      <c r="H237" s="278">
        <v>1</v>
      </c>
      <c r="I237" s="279"/>
      <c r="J237" s="280">
        <f>ROUND(I237*H237,2)</f>
        <v>0</v>
      </c>
      <c r="K237" s="276" t="s">
        <v>222</v>
      </c>
      <c r="L237" s="281"/>
      <c r="M237" s="282" t="s">
        <v>21</v>
      </c>
      <c r="N237" s="283" t="s">
        <v>43</v>
      </c>
      <c r="O237" s="48"/>
      <c r="P237" s="243">
        <f>O237*H237</f>
        <v>0</v>
      </c>
      <c r="Q237" s="243">
        <v>0.0025999999999999999</v>
      </c>
      <c r="R237" s="243">
        <f>Q237*H237</f>
        <v>0.0025999999999999999</v>
      </c>
      <c r="S237" s="243">
        <v>0</v>
      </c>
      <c r="T237" s="244">
        <f>S237*H237</f>
        <v>0</v>
      </c>
      <c r="AR237" s="25" t="s">
        <v>405</v>
      </c>
      <c r="AT237" s="25" t="s">
        <v>470</v>
      </c>
      <c r="AU237" s="25" t="s">
        <v>82</v>
      </c>
      <c r="AY237" s="25" t="s">
        <v>215</v>
      </c>
      <c r="BE237" s="245">
        <f>IF(N237="základní",J237,0)</f>
        <v>0</v>
      </c>
      <c r="BF237" s="245">
        <f>IF(N237="snížená",J237,0)</f>
        <v>0</v>
      </c>
      <c r="BG237" s="245">
        <f>IF(N237="zákl. přenesená",J237,0)</f>
        <v>0</v>
      </c>
      <c r="BH237" s="245">
        <f>IF(N237="sníž. přenesená",J237,0)</f>
        <v>0</v>
      </c>
      <c r="BI237" s="245">
        <f>IF(N237="nulová",J237,0)</f>
        <v>0</v>
      </c>
      <c r="BJ237" s="25" t="s">
        <v>80</v>
      </c>
      <c r="BK237" s="245">
        <f>ROUND(I237*H237,2)</f>
        <v>0</v>
      </c>
      <c r="BL237" s="25" t="s">
        <v>232</v>
      </c>
      <c r="BM237" s="25" t="s">
        <v>2779</v>
      </c>
    </row>
    <row r="238" s="1" customFormat="1">
      <c r="B238" s="47"/>
      <c r="C238" s="75"/>
      <c r="D238" s="246" t="s">
        <v>225</v>
      </c>
      <c r="E238" s="75"/>
      <c r="F238" s="247" t="s">
        <v>2780</v>
      </c>
      <c r="G238" s="75"/>
      <c r="H238" s="75"/>
      <c r="I238" s="204"/>
      <c r="J238" s="75"/>
      <c r="K238" s="75"/>
      <c r="L238" s="73"/>
      <c r="M238" s="248"/>
      <c r="N238" s="48"/>
      <c r="O238" s="48"/>
      <c r="P238" s="48"/>
      <c r="Q238" s="48"/>
      <c r="R238" s="48"/>
      <c r="S238" s="48"/>
      <c r="T238" s="96"/>
      <c r="AT238" s="25" t="s">
        <v>225</v>
      </c>
      <c r="AU238" s="25" t="s">
        <v>82</v>
      </c>
    </row>
    <row r="239" s="14" customFormat="1">
      <c r="B239" s="288"/>
      <c r="C239" s="289"/>
      <c r="D239" s="246" t="s">
        <v>422</v>
      </c>
      <c r="E239" s="290" t="s">
        <v>21</v>
      </c>
      <c r="F239" s="291" t="s">
        <v>2781</v>
      </c>
      <c r="G239" s="289"/>
      <c r="H239" s="290" t="s">
        <v>21</v>
      </c>
      <c r="I239" s="292"/>
      <c r="J239" s="289"/>
      <c r="K239" s="289"/>
      <c r="L239" s="293"/>
      <c r="M239" s="294"/>
      <c r="N239" s="295"/>
      <c r="O239" s="295"/>
      <c r="P239" s="295"/>
      <c r="Q239" s="295"/>
      <c r="R239" s="295"/>
      <c r="S239" s="295"/>
      <c r="T239" s="296"/>
      <c r="AT239" s="297" t="s">
        <v>422</v>
      </c>
      <c r="AU239" s="297" t="s">
        <v>82</v>
      </c>
      <c r="AV239" s="14" t="s">
        <v>80</v>
      </c>
      <c r="AW239" s="14" t="s">
        <v>35</v>
      </c>
      <c r="AX239" s="14" t="s">
        <v>72</v>
      </c>
      <c r="AY239" s="297" t="s">
        <v>215</v>
      </c>
    </row>
    <row r="240" s="12" customFormat="1">
      <c r="B240" s="252"/>
      <c r="C240" s="253"/>
      <c r="D240" s="246" t="s">
        <v>422</v>
      </c>
      <c r="E240" s="254" t="s">
        <v>21</v>
      </c>
      <c r="F240" s="255" t="s">
        <v>80</v>
      </c>
      <c r="G240" s="253"/>
      <c r="H240" s="256">
        <v>1</v>
      </c>
      <c r="I240" s="257"/>
      <c r="J240" s="253"/>
      <c r="K240" s="253"/>
      <c r="L240" s="258"/>
      <c r="M240" s="259"/>
      <c r="N240" s="260"/>
      <c r="O240" s="260"/>
      <c r="P240" s="260"/>
      <c r="Q240" s="260"/>
      <c r="R240" s="260"/>
      <c r="S240" s="260"/>
      <c r="T240" s="261"/>
      <c r="AT240" s="262" t="s">
        <v>422</v>
      </c>
      <c r="AU240" s="262" t="s">
        <v>82</v>
      </c>
      <c r="AV240" s="12" t="s">
        <v>82</v>
      </c>
      <c r="AW240" s="12" t="s">
        <v>35</v>
      </c>
      <c r="AX240" s="12" t="s">
        <v>80</v>
      </c>
      <c r="AY240" s="262" t="s">
        <v>215</v>
      </c>
    </row>
    <row r="241" s="1" customFormat="1" ht="16.5" customHeight="1">
      <c r="B241" s="47"/>
      <c r="C241" s="234" t="s">
        <v>343</v>
      </c>
      <c r="D241" s="234" t="s">
        <v>218</v>
      </c>
      <c r="E241" s="235" t="s">
        <v>2782</v>
      </c>
      <c r="F241" s="236" t="s">
        <v>2783</v>
      </c>
      <c r="G241" s="237" t="s">
        <v>473</v>
      </c>
      <c r="H241" s="238">
        <v>0.221</v>
      </c>
      <c r="I241" s="239"/>
      <c r="J241" s="240">
        <f>ROUND(I241*H241,2)</f>
        <v>0</v>
      </c>
      <c r="K241" s="236" t="s">
        <v>222</v>
      </c>
      <c r="L241" s="73"/>
      <c r="M241" s="241" t="s">
        <v>21</v>
      </c>
      <c r="N241" s="242" t="s">
        <v>43</v>
      </c>
      <c r="O241" s="48"/>
      <c r="P241" s="243">
        <f>O241*H241</f>
        <v>0</v>
      </c>
      <c r="Q241" s="243">
        <v>1.06277</v>
      </c>
      <c r="R241" s="243">
        <f>Q241*H241</f>
        <v>0.23487216999999999</v>
      </c>
      <c r="S241" s="243">
        <v>0</v>
      </c>
      <c r="T241" s="244">
        <f>S241*H241</f>
        <v>0</v>
      </c>
      <c r="AR241" s="25" t="s">
        <v>232</v>
      </c>
      <c r="AT241" s="25" t="s">
        <v>218</v>
      </c>
      <c r="AU241" s="25" t="s">
        <v>82</v>
      </c>
      <c r="AY241" s="25" t="s">
        <v>215</v>
      </c>
      <c r="BE241" s="245">
        <f>IF(N241="základní",J241,0)</f>
        <v>0</v>
      </c>
      <c r="BF241" s="245">
        <f>IF(N241="snížená",J241,0)</f>
        <v>0</v>
      </c>
      <c r="BG241" s="245">
        <f>IF(N241="zákl. přenesená",J241,0)</f>
        <v>0</v>
      </c>
      <c r="BH241" s="245">
        <f>IF(N241="sníž. přenesená",J241,0)</f>
        <v>0</v>
      </c>
      <c r="BI241" s="245">
        <f>IF(N241="nulová",J241,0)</f>
        <v>0</v>
      </c>
      <c r="BJ241" s="25" t="s">
        <v>80</v>
      </c>
      <c r="BK241" s="245">
        <f>ROUND(I241*H241,2)</f>
        <v>0</v>
      </c>
      <c r="BL241" s="25" t="s">
        <v>232</v>
      </c>
      <c r="BM241" s="25" t="s">
        <v>2784</v>
      </c>
    </row>
    <row r="242" s="14" customFormat="1">
      <c r="B242" s="288"/>
      <c r="C242" s="289"/>
      <c r="D242" s="246" t="s">
        <v>422</v>
      </c>
      <c r="E242" s="290" t="s">
        <v>21</v>
      </c>
      <c r="F242" s="291" t="s">
        <v>2785</v>
      </c>
      <c r="G242" s="289"/>
      <c r="H242" s="290" t="s">
        <v>21</v>
      </c>
      <c r="I242" s="292"/>
      <c r="J242" s="289"/>
      <c r="K242" s="289"/>
      <c r="L242" s="293"/>
      <c r="M242" s="294"/>
      <c r="N242" s="295"/>
      <c r="O242" s="295"/>
      <c r="P242" s="295"/>
      <c r="Q242" s="295"/>
      <c r="R242" s="295"/>
      <c r="S242" s="295"/>
      <c r="T242" s="296"/>
      <c r="AT242" s="297" t="s">
        <v>422</v>
      </c>
      <c r="AU242" s="297" t="s">
        <v>82</v>
      </c>
      <c r="AV242" s="14" t="s">
        <v>80</v>
      </c>
      <c r="AW242" s="14" t="s">
        <v>35</v>
      </c>
      <c r="AX242" s="14" t="s">
        <v>72</v>
      </c>
      <c r="AY242" s="297" t="s">
        <v>215</v>
      </c>
    </row>
    <row r="243" s="12" customFormat="1">
      <c r="B243" s="252"/>
      <c r="C243" s="253"/>
      <c r="D243" s="246" t="s">
        <v>422</v>
      </c>
      <c r="E243" s="254" t="s">
        <v>21</v>
      </c>
      <c r="F243" s="255" t="s">
        <v>2786</v>
      </c>
      <c r="G243" s="253"/>
      <c r="H243" s="256">
        <v>0.221</v>
      </c>
      <c r="I243" s="257"/>
      <c r="J243" s="253"/>
      <c r="K243" s="253"/>
      <c r="L243" s="258"/>
      <c r="M243" s="259"/>
      <c r="N243" s="260"/>
      <c r="O243" s="260"/>
      <c r="P243" s="260"/>
      <c r="Q243" s="260"/>
      <c r="R243" s="260"/>
      <c r="S243" s="260"/>
      <c r="T243" s="261"/>
      <c r="AT243" s="262" t="s">
        <v>422</v>
      </c>
      <c r="AU243" s="262" t="s">
        <v>82</v>
      </c>
      <c r="AV243" s="12" t="s">
        <v>82</v>
      </c>
      <c r="AW243" s="12" t="s">
        <v>35</v>
      </c>
      <c r="AX243" s="12" t="s">
        <v>80</v>
      </c>
      <c r="AY243" s="262" t="s">
        <v>215</v>
      </c>
    </row>
    <row r="244" s="11" customFormat="1" ht="29.88" customHeight="1">
      <c r="B244" s="218"/>
      <c r="C244" s="219"/>
      <c r="D244" s="220" t="s">
        <v>71</v>
      </c>
      <c r="E244" s="232" t="s">
        <v>227</v>
      </c>
      <c r="F244" s="232" t="s">
        <v>1163</v>
      </c>
      <c r="G244" s="219"/>
      <c r="H244" s="219"/>
      <c r="I244" s="222"/>
      <c r="J244" s="233">
        <f>BK244</f>
        <v>0</v>
      </c>
      <c r="K244" s="219"/>
      <c r="L244" s="224"/>
      <c r="M244" s="225"/>
      <c r="N244" s="226"/>
      <c r="O244" s="226"/>
      <c r="P244" s="227">
        <f>SUM(P245:P255)</f>
        <v>0</v>
      </c>
      <c r="Q244" s="226"/>
      <c r="R244" s="227">
        <f>SUM(R245:R255)</f>
        <v>0.061060000000000003</v>
      </c>
      <c r="S244" s="226"/>
      <c r="T244" s="228">
        <f>SUM(T245:T255)</f>
        <v>0</v>
      </c>
      <c r="AR244" s="229" t="s">
        <v>80</v>
      </c>
      <c r="AT244" s="230" t="s">
        <v>71</v>
      </c>
      <c r="AU244" s="230" t="s">
        <v>80</v>
      </c>
      <c r="AY244" s="229" t="s">
        <v>215</v>
      </c>
      <c r="BK244" s="231">
        <f>SUM(BK245:BK255)</f>
        <v>0</v>
      </c>
    </row>
    <row r="245" s="1" customFormat="1" ht="16.5" customHeight="1">
      <c r="B245" s="47"/>
      <c r="C245" s="274" t="s">
        <v>348</v>
      </c>
      <c r="D245" s="274" t="s">
        <v>470</v>
      </c>
      <c r="E245" s="275" t="s">
        <v>2787</v>
      </c>
      <c r="F245" s="276" t="s">
        <v>2788</v>
      </c>
      <c r="G245" s="277" t="s">
        <v>298</v>
      </c>
      <c r="H245" s="278">
        <v>1</v>
      </c>
      <c r="I245" s="279"/>
      <c r="J245" s="280">
        <f>ROUND(I245*H245,2)</f>
        <v>0</v>
      </c>
      <c r="K245" s="276" t="s">
        <v>21</v>
      </c>
      <c r="L245" s="281"/>
      <c r="M245" s="282" t="s">
        <v>21</v>
      </c>
      <c r="N245" s="283" t="s">
        <v>43</v>
      </c>
      <c r="O245" s="48"/>
      <c r="P245" s="243">
        <f>O245*H245</f>
        <v>0</v>
      </c>
      <c r="Q245" s="243">
        <v>0.057000000000000002</v>
      </c>
      <c r="R245" s="243">
        <f>Q245*H245</f>
        <v>0.057000000000000002</v>
      </c>
      <c r="S245" s="243">
        <v>0</v>
      </c>
      <c r="T245" s="244">
        <f>S245*H245</f>
        <v>0</v>
      </c>
      <c r="AR245" s="25" t="s">
        <v>405</v>
      </c>
      <c r="AT245" s="25" t="s">
        <v>470</v>
      </c>
      <c r="AU245" s="25" t="s">
        <v>82</v>
      </c>
      <c r="AY245" s="25" t="s">
        <v>215</v>
      </c>
      <c r="BE245" s="245">
        <f>IF(N245="základní",J245,0)</f>
        <v>0</v>
      </c>
      <c r="BF245" s="245">
        <f>IF(N245="snížená",J245,0)</f>
        <v>0</v>
      </c>
      <c r="BG245" s="245">
        <f>IF(N245="zákl. přenesená",J245,0)</f>
        <v>0</v>
      </c>
      <c r="BH245" s="245">
        <f>IF(N245="sníž. přenesená",J245,0)</f>
        <v>0</v>
      </c>
      <c r="BI245" s="245">
        <f>IF(N245="nulová",J245,0)</f>
        <v>0</v>
      </c>
      <c r="BJ245" s="25" t="s">
        <v>80</v>
      </c>
      <c r="BK245" s="245">
        <f>ROUND(I245*H245,2)</f>
        <v>0</v>
      </c>
      <c r="BL245" s="25" t="s">
        <v>232</v>
      </c>
      <c r="BM245" s="25" t="s">
        <v>2789</v>
      </c>
    </row>
    <row r="246" s="1" customFormat="1">
      <c r="B246" s="47"/>
      <c r="C246" s="75"/>
      <c r="D246" s="246" t="s">
        <v>225</v>
      </c>
      <c r="E246" s="75"/>
      <c r="F246" s="247" t="s">
        <v>2790</v>
      </c>
      <c r="G246" s="75"/>
      <c r="H246" s="75"/>
      <c r="I246" s="204"/>
      <c r="J246" s="75"/>
      <c r="K246" s="75"/>
      <c r="L246" s="73"/>
      <c r="M246" s="248"/>
      <c r="N246" s="48"/>
      <c r="O246" s="48"/>
      <c r="P246" s="48"/>
      <c r="Q246" s="48"/>
      <c r="R246" s="48"/>
      <c r="S246" s="48"/>
      <c r="T246" s="96"/>
      <c r="AT246" s="25" t="s">
        <v>225</v>
      </c>
      <c r="AU246" s="25" t="s">
        <v>82</v>
      </c>
    </row>
    <row r="247" s="12" customFormat="1">
      <c r="B247" s="252"/>
      <c r="C247" s="253"/>
      <c r="D247" s="246" t="s">
        <v>422</v>
      </c>
      <c r="E247" s="254" t="s">
        <v>21</v>
      </c>
      <c r="F247" s="255" t="s">
        <v>80</v>
      </c>
      <c r="G247" s="253"/>
      <c r="H247" s="256">
        <v>1</v>
      </c>
      <c r="I247" s="257"/>
      <c r="J247" s="253"/>
      <c r="K247" s="253"/>
      <c r="L247" s="258"/>
      <c r="M247" s="259"/>
      <c r="N247" s="260"/>
      <c r="O247" s="260"/>
      <c r="P247" s="260"/>
      <c r="Q247" s="260"/>
      <c r="R247" s="260"/>
      <c r="S247" s="260"/>
      <c r="T247" s="261"/>
      <c r="AT247" s="262" t="s">
        <v>422</v>
      </c>
      <c r="AU247" s="262" t="s">
        <v>82</v>
      </c>
      <c r="AV247" s="12" t="s">
        <v>82</v>
      </c>
      <c r="AW247" s="12" t="s">
        <v>35</v>
      </c>
      <c r="AX247" s="12" t="s">
        <v>80</v>
      </c>
      <c r="AY247" s="262" t="s">
        <v>215</v>
      </c>
    </row>
    <row r="248" s="1" customFormat="1" ht="16.5" customHeight="1">
      <c r="B248" s="47"/>
      <c r="C248" s="274" t="s">
        <v>353</v>
      </c>
      <c r="D248" s="274" t="s">
        <v>470</v>
      </c>
      <c r="E248" s="275" t="s">
        <v>2791</v>
      </c>
      <c r="F248" s="276" t="s">
        <v>2792</v>
      </c>
      <c r="G248" s="277" t="s">
        <v>298</v>
      </c>
      <c r="H248" s="278">
        <v>1</v>
      </c>
      <c r="I248" s="279"/>
      <c r="J248" s="280">
        <f>ROUND(I248*H248,2)</f>
        <v>0</v>
      </c>
      <c r="K248" s="276" t="s">
        <v>21</v>
      </c>
      <c r="L248" s="281"/>
      <c r="M248" s="282" t="s">
        <v>21</v>
      </c>
      <c r="N248" s="283" t="s">
        <v>43</v>
      </c>
      <c r="O248" s="48"/>
      <c r="P248" s="243">
        <f>O248*H248</f>
        <v>0</v>
      </c>
      <c r="Q248" s="243">
        <v>0.0040600000000000002</v>
      </c>
      <c r="R248" s="243">
        <f>Q248*H248</f>
        <v>0.0040600000000000002</v>
      </c>
      <c r="S248" s="243">
        <v>0</v>
      </c>
      <c r="T248" s="244">
        <f>S248*H248</f>
        <v>0</v>
      </c>
      <c r="AR248" s="25" t="s">
        <v>405</v>
      </c>
      <c r="AT248" s="25" t="s">
        <v>470</v>
      </c>
      <c r="AU248" s="25" t="s">
        <v>82</v>
      </c>
      <c r="AY248" s="25" t="s">
        <v>215</v>
      </c>
      <c r="BE248" s="245">
        <f>IF(N248="základní",J248,0)</f>
        <v>0</v>
      </c>
      <c r="BF248" s="245">
        <f>IF(N248="snížená",J248,0)</f>
        <v>0</v>
      </c>
      <c r="BG248" s="245">
        <f>IF(N248="zákl. přenesená",J248,0)</f>
        <v>0</v>
      </c>
      <c r="BH248" s="245">
        <f>IF(N248="sníž. přenesená",J248,0)</f>
        <v>0</v>
      </c>
      <c r="BI248" s="245">
        <f>IF(N248="nulová",J248,0)</f>
        <v>0</v>
      </c>
      <c r="BJ248" s="25" t="s">
        <v>80</v>
      </c>
      <c r="BK248" s="245">
        <f>ROUND(I248*H248,2)</f>
        <v>0</v>
      </c>
      <c r="BL248" s="25" t="s">
        <v>232</v>
      </c>
      <c r="BM248" s="25" t="s">
        <v>2793</v>
      </c>
    </row>
    <row r="249" s="1" customFormat="1">
      <c r="B249" s="47"/>
      <c r="C249" s="75"/>
      <c r="D249" s="246" t="s">
        <v>225</v>
      </c>
      <c r="E249" s="75"/>
      <c r="F249" s="247" t="s">
        <v>2794</v>
      </c>
      <c r="G249" s="75"/>
      <c r="H249" s="75"/>
      <c r="I249" s="204"/>
      <c r="J249" s="75"/>
      <c r="K249" s="75"/>
      <c r="L249" s="73"/>
      <c r="M249" s="248"/>
      <c r="N249" s="48"/>
      <c r="O249" s="48"/>
      <c r="P249" s="48"/>
      <c r="Q249" s="48"/>
      <c r="R249" s="48"/>
      <c r="S249" s="48"/>
      <c r="T249" s="96"/>
      <c r="AT249" s="25" t="s">
        <v>225</v>
      </c>
      <c r="AU249" s="25" t="s">
        <v>82</v>
      </c>
    </row>
    <row r="250" s="12" customFormat="1">
      <c r="B250" s="252"/>
      <c r="C250" s="253"/>
      <c r="D250" s="246" t="s">
        <v>422</v>
      </c>
      <c r="E250" s="254" t="s">
        <v>21</v>
      </c>
      <c r="F250" s="255" t="s">
        <v>80</v>
      </c>
      <c r="G250" s="253"/>
      <c r="H250" s="256">
        <v>1</v>
      </c>
      <c r="I250" s="257"/>
      <c r="J250" s="253"/>
      <c r="K250" s="253"/>
      <c r="L250" s="258"/>
      <c r="M250" s="259"/>
      <c r="N250" s="260"/>
      <c r="O250" s="260"/>
      <c r="P250" s="260"/>
      <c r="Q250" s="260"/>
      <c r="R250" s="260"/>
      <c r="S250" s="260"/>
      <c r="T250" s="261"/>
      <c r="AT250" s="262" t="s">
        <v>422</v>
      </c>
      <c r="AU250" s="262" t="s">
        <v>82</v>
      </c>
      <c r="AV250" s="12" t="s">
        <v>82</v>
      </c>
      <c r="AW250" s="12" t="s">
        <v>35</v>
      </c>
      <c r="AX250" s="12" t="s">
        <v>80</v>
      </c>
      <c r="AY250" s="262" t="s">
        <v>215</v>
      </c>
    </row>
    <row r="251" s="1" customFormat="1" ht="16.5" customHeight="1">
      <c r="B251" s="47"/>
      <c r="C251" s="234" t="s">
        <v>1571</v>
      </c>
      <c r="D251" s="234" t="s">
        <v>218</v>
      </c>
      <c r="E251" s="235" t="s">
        <v>2795</v>
      </c>
      <c r="F251" s="236" t="s">
        <v>2796</v>
      </c>
      <c r="G251" s="237" t="s">
        <v>452</v>
      </c>
      <c r="H251" s="238">
        <v>160.88</v>
      </c>
      <c r="I251" s="239"/>
      <c r="J251" s="240">
        <f>ROUND(I251*H251,2)</f>
        <v>0</v>
      </c>
      <c r="K251" s="236" t="s">
        <v>222</v>
      </c>
      <c r="L251" s="73"/>
      <c r="M251" s="241" t="s">
        <v>21</v>
      </c>
      <c r="N251" s="242" t="s">
        <v>43</v>
      </c>
      <c r="O251" s="48"/>
      <c r="P251" s="243">
        <f>O251*H251</f>
        <v>0</v>
      </c>
      <c r="Q251" s="243">
        <v>0</v>
      </c>
      <c r="R251" s="243">
        <f>Q251*H251</f>
        <v>0</v>
      </c>
      <c r="S251" s="243">
        <v>0</v>
      </c>
      <c r="T251" s="244">
        <f>S251*H251</f>
        <v>0</v>
      </c>
      <c r="AR251" s="25" t="s">
        <v>232</v>
      </c>
      <c r="AT251" s="25" t="s">
        <v>218</v>
      </c>
      <c r="AU251" s="25" t="s">
        <v>82</v>
      </c>
      <c r="AY251" s="25" t="s">
        <v>215</v>
      </c>
      <c r="BE251" s="245">
        <f>IF(N251="základní",J251,0)</f>
        <v>0</v>
      </c>
      <c r="BF251" s="245">
        <f>IF(N251="snížená",J251,0)</f>
        <v>0</v>
      </c>
      <c r="BG251" s="245">
        <f>IF(N251="zákl. přenesená",J251,0)</f>
        <v>0</v>
      </c>
      <c r="BH251" s="245">
        <f>IF(N251="sníž. přenesená",J251,0)</f>
        <v>0</v>
      </c>
      <c r="BI251" s="245">
        <f>IF(N251="nulová",J251,0)</f>
        <v>0</v>
      </c>
      <c r="BJ251" s="25" t="s">
        <v>80</v>
      </c>
      <c r="BK251" s="245">
        <f>ROUND(I251*H251,2)</f>
        <v>0</v>
      </c>
      <c r="BL251" s="25" t="s">
        <v>232</v>
      </c>
      <c r="BM251" s="25" t="s">
        <v>2797</v>
      </c>
    </row>
    <row r="252" s="12" customFormat="1">
      <c r="B252" s="252"/>
      <c r="C252" s="253"/>
      <c r="D252" s="246" t="s">
        <v>422</v>
      </c>
      <c r="E252" s="254" t="s">
        <v>21</v>
      </c>
      <c r="F252" s="255" t="s">
        <v>2798</v>
      </c>
      <c r="G252" s="253"/>
      <c r="H252" s="256">
        <v>160.88</v>
      </c>
      <c r="I252" s="257"/>
      <c r="J252" s="253"/>
      <c r="K252" s="253"/>
      <c r="L252" s="258"/>
      <c r="M252" s="259"/>
      <c r="N252" s="260"/>
      <c r="O252" s="260"/>
      <c r="P252" s="260"/>
      <c r="Q252" s="260"/>
      <c r="R252" s="260"/>
      <c r="S252" s="260"/>
      <c r="T252" s="261"/>
      <c r="AT252" s="262" t="s">
        <v>422</v>
      </c>
      <c r="AU252" s="262" t="s">
        <v>82</v>
      </c>
      <c r="AV252" s="12" t="s">
        <v>82</v>
      </c>
      <c r="AW252" s="12" t="s">
        <v>35</v>
      </c>
      <c r="AX252" s="12" t="s">
        <v>80</v>
      </c>
      <c r="AY252" s="262" t="s">
        <v>215</v>
      </c>
    </row>
    <row r="253" s="1" customFormat="1" ht="16.5" customHeight="1">
      <c r="B253" s="47"/>
      <c r="C253" s="234" t="s">
        <v>358</v>
      </c>
      <c r="D253" s="234" t="s">
        <v>218</v>
      </c>
      <c r="E253" s="235" t="s">
        <v>2799</v>
      </c>
      <c r="F253" s="236" t="s">
        <v>2800</v>
      </c>
      <c r="G253" s="237" t="s">
        <v>298</v>
      </c>
      <c r="H253" s="238">
        <v>1</v>
      </c>
      <c r="I253" s="239"/>
      <c r="J253" s="240">
        <f>ROUND(I253*H253,2)</f>
        <v>0</v>
      </c>
      <c r="K253" s="236" t="s">
        <v>222</v>
      </c>
      <c r="L253" s="73"/>
      <c r="M253" s="241" t="s">
        <v>21</v>
      </c>
      <c r="N253" s="242" t="s">
        <v>43</v>
      </c>
      <c r="O253" s="48"/>
      <c r="P253" s="243">
        <f>O253*H253</f>
        <v>0</v>
      </c>
      <c r="Q253" s="243">
        <v>0</v>
      </c>
      <c r="R253" s="243">
        <f>Q253*H253</f>
        <v>0</v>
      </c>
      <c r="S253" s="243">
        <v>0</v>
      </c>
      <c r="T253" s="244">
        <f>S253*H253</f>
        <v>0</v>
      </c>
      <c r="AR253" s="25" t="s">
        <v>232</v>
      </c>
      <c r="AT253" s="25" t="s">
        <v>218</v>
      </c>
      <c r="AU253" s="25" t="s">
        <v>82</v>
      </c>
      <c r="AY253" s="25" t="s">
        <v>215</v>
      </c>
      <c r="BE253" s="245">
        <f>IF(N253="základní",J253,0)</f>
        <v>0</v>
      </c>
      <c r="BF253" s="245">
        <f>IF(N253="snížená",J253,0)</f>
        <v>0</v>
      </c>
      <c r="BG253" s="245">
        <f>IF(N253="zákl. přenesená",J253,0)</f>
        <v>0</v>
      </c>
      <c r="BH253" s="245">
        <f>IF(N253="sníž. přenesená",J253,0)</f>
        <v>0</v>
      </c>
      <c r="BI253" s="245">
        <f>IF(N253="nulová",J253,0)</f>
        <v>0</v>
      </c>
      <c r="BJ253" s="25" t="s">
        <v>80</v>
      </c>
      <c r="BK253" s="245">
        <f>ROUND(I253*H253,2)</f>
        <v>0</v>
      </c>
      <c r="BL253" s="25" t="s">
        <v>232</v>
      </c>
      <c r="BM253" s="25" t="s">
        <v>2801</v>
      </c>
    </row>
    <row r="254" s="1" customFormat="1">
      <c r="B254" s="47"/>
      <c r="C254" s="75"/>
      <c r="D254" s="246" t="s">
        <v>225</v>
      </c>
      <c r="E254" s="75"/>
      <c r="F254" s="247" t="s">
        <v>2802</v>
      </c>
      <c r="G254" s="75"/>
      <c r="H254" s="75"/>
      <c r="I254" s="204"/>
      <c r="J254" s="75"/>
      <c r="K254" s="75"/>
      <c r="L254" s="73"/>
      <c r="M254" s="248"/>
      <c r="N254" s="48"/>
      <c r="O254" s="48"/>
      <c r="P254" s="48"/>
      <c r="Q254" s="48"/>
      <c r="R254" s="48"/>
      <c r="S254" s="48"/>
      <c r="T254" s="96"/>
      <c r="AT254" s="25" t="s">
        <v>225</v>
      </c>
      <c r="AU254" s="25" t="s">
        <v>82</v>
      </c>
    </row>
    <row r="255" s="12" customFormat="1">
      <c r="B255" s="252"/>
      <c r="C255" s="253"/>
      <c r="D255" s="246" t="s">
        <v>422</v>
      </c>
      <c r="E255" s="254" t="s">
        <v>21</v>
      </c>
      <c r="F255" s="255" t="s">
        <v>80</v>
      </c>
      <c r="G255" s="253"/>
      <c r="H255" s="256">
        <v>1</v>
      </c>
      <c r="I255" s="257"/>
      <c r="J255" s="253"/>
      <c r="K255" s="253"/>
      <c r="L255" s="258"/>
      <c r="M255" s="259"/>
      <c r="N255" s="260"/>
      <c r="O255" s="260"/>
      <c r="P255" s="260"/>
      <c r="Q255" s="260"/>
      <c r="R255" s="260"/>
      <c r="S255" s="260"/>
      <c r="T255" s="261"/>
      <c r="AT255" s="262" t="s">
        <v>422</v>
      </c>
      <c r="AU255" s="262" t="s">
        <v>82</v>
      </c>
      <c r="AV255" s="12" t="s">
        <v>82</v>
      </c>
      <c r="AW255" s="12" t="s">
        <v>35</v>
      </c>
      <c r="AX255" s="12" t="s">
        <v>80</v>
      </c>
      <c r="AY255" s="262" t="s">
        <v>215</v>
      </c>
    </row>
    <row r="256" s="11" customFormat="1" ht="29.88" customHeight="1">
      <c r="B256" s="218"/>
      <c r="C256" s="219"/>
      <c r="D256" s="220" t="s">
        <v>71</v>
      </c>
      <c r="E256" s="232" t="s">
        <v>232</v>
      </c>
      <c r="F256" s="232" t="s">
        <v>1592</v>
      </c>
      <c r="G256" s="219"/>
      <c r="H256" s="219"/>
      <c r="I256" s="222"/>
      <c r="J256" s="233">
        <f>BK256</f>
        <v>0</v>
      </c>
      <c r="K256" s="219"/>
      <c r="L256" s="224"/>
      <c r="M256" s="225"/>
      <c r="N256" s="226"/>
      <c r="O256" s="226"/>
      <c r="P256" s="227">
        <f>SUM(P257:P273)</f>
        <v>0</v>
      </c>
      <c r="Q256" s="226"/>
      <c r="R256" s="227">
        <f>SUM(R257:R273)</f>
        <v>0.32777499999999998</v>
      </c>
      <c r="S256" s="226"/>
      <c r="T256" s="228">
        <f>SUM(T257:T273)</f>
        <v>0</v>
      </c>
      <c r="AR256" s="229" t="s">
        <v>80</v>
      </c>
      <c r="AT256" s="230" t="s">
        <v>71</v>
      </c>
      <c r="AU256" s="230" t="s">
        <v>80</v>
      </c>
      <c r="AY256" s="229" t="s">
        <v>215</v>
      </c>
      <c r="BK256" s="231">
        <f>SUM(BK257:BK273)</f>
        <v>0</v>
      </c>
    </row>
    <row r="257" s="1" customFormat="1" ht="16.5" customHeight="1">
      <c r="B257" s="47"/>
      <c r="C257" s="234" t="s">
        <v>527</v>
      </c>
      <c r="D257" s="234" t="s">
        <v>218</v>
      </c>
      <c r="E257" s="235" t="s">
        <v>2803</v>
      </c>
      <c r="F257" s="236" t="s">
        <v>2804</v>
      </c>
      <c r="G257" s="237" t="s">
        <v>376</v>
      </c>
      <c r="H257" s="238">
        <v>1.75</v>
      </c>
      <c r="I257" s="239"/>
      <c r="J257" s="240">
        <f>ROUND(I257*H257,2)</f>
        <v>0</v>
      </c>
      <c r="K257" s="236" t="s">
        <v>222</v>
      </c>
      <c r="L257" s="73"/>
      <c r="M257" s="241" t="s">
        <v>21</v>
      </c>
      <c r="N257" s="242" t="s">
        <v>43</v>
      </c>
      <c r="O257" s="48"/>
      <c r="P257" s="243">
        <f>O257*H257</f>
        <v>0</v>
      </c>
      <c r="Q257" s="243">
        <v>0.18729999999999999</v>
      </c>
      <c r="R257" s="243">
        <f>Q257*H257</f>
        <v>0.32777499999999998</v>
      </c>
      <c r="S257" s="243">
        <v>0</v>
      </c>
      <c r="T257" s="244">
        <f>S257*H257</f>
        <v>0</v>
      </c>
      <c r="AR257" s="25" t="s">
        <v>232</v>
      </c>
      <c r="AT257" s="25" t="s">
        <v>218</v>
      </c>
      <c r="AU257" s="25" t="s">
        <v>82</v>
      </c>
      <c r="AY257" s="25" t="s">
        <v>215</v>
      </c>
      <c r="BE257" s="245">
        <f>IF(N257="základní",J257,0)</f>
        <v>0</v>
      </c>
      <c r="BF257" s="245">
        <f>IF(N257="snížená",J257,0)</f>
        <v>0</v>
      </c>
      <c r="BG257" s="245">
        <f>IF(N257="zákl. přenesená",J257,0)</f>
        <v>0</v>
      </c>
      <c r="BH257" s="245">
        <f>IF(N257="sníž. přenesená",J257,0)</f>
        <v>0</v>
      </c>
      <c r="BI257" s="245">
        <f>IF(N257="nulová",J257,0)</f>
        <v>0</v>
      </c>
      <c r="BJ257" s="25" t="s">
        <v>80</v>
      </c>
      <c r="BK257" s="245">
        <f>ROUND(I257*H257,2)</f>
        <v>0</v>
      </c>
      <c r="BL257" s="25" t="s">
        <v>232</v>
      </c>
      <c r="BM257" s="25" t="s">
        <v>2805</v>
      </c>
    </row>
    <row r="258" s="1" customFormat="1">
      <c r="B258" s="47"/>
      <c r="C258" s="75"/>
      <c r="D258" s="246" t="s">
        <v>225</v>
      </c>
      <c r="E258" s="75"/>
      <c r="F258" s="247" t="s">
        <v>2806</v>
      </c>
      <c r="G258" s="75"/>
      <c r="H258" s="75"/>
      <c r="I258" s="204"/>
      <c r="J258" s="75"/>
      <c r="K258" s="75"/>
      <c r="L258" s="73"/>
      <c r="M258" s="248"/>
      <c r="N258" s="48"/>
      <c r="O258" s="48"/>
      <c r="P258" s="48"/>
      <c r="Q258" s="48"/>
      <c r="R258" s="48"/>
      <c r="S258" s="48"/>
      <c r="T258" s="96"/>
      <c r="AT258" s="25" t="s">
        <v>225</v>
      </c>
      <c r="AU258" s="25" t="s">
        <v>82</v>
      </c>
    </row>
    <row r="259" s="14" customFormat="1">
      <c r="B259" s="288"/>
      <c r="C259" s="289"/>
      <c r="D259" s="246" t="s">
        <v>422</v>
      </c>
      <c r="E259" s="290" t="s">
        <v>21</v>
      </c>
      <c r="F259" s="291" t="s">
        <v>2807</v>
      </c>
      <c r="G259" s="289"/>
      <c r="H259" s="290" t="s">
        <v>21</v>
      </c>
      <c r="I259" s="292"/>
      <c r="J259" s="289"/>
      <c r="K259" s="289"/>
      <c r="L259" s="293"/>
      <c r="M259" s="294"/>
      <c r="N259" s="295"/>
      <c r="O259" s="295"/>
      <c r="P259" s="295"/>
      <c r="Q259" s="295"/>
      <c r="R259" s="295"/>
      <c r="S259" s="295"/>
      <c r="T259" s="296"/>
      <c r="AT259" s="297" t="s">
        <v>422</v>
      </c>
      <c r="AU259" s="297" t="s">
        <v>82</v>
      </c>
      <c r="AV259" s="14" t="s">
        <v>80</v>
      </c>
      <c r="AW259" s="14" t="s">
        <v>35</v>
      </c>
      <c r="AX259" s="14" t="s">
        <v>72</v>
      </c>
      <c r="AY259" s="297" t="s">
        <v>215</v>
      </c>
    </row>
    <row r="260" s="12" customFormat="1">
      <c r="B260" s="252"/>
      <c r="C260" s="253"/>
      <c r="D260" s="246" t="s">
        <v>422</v>
      </c>
      <c r="E260" s="254" t="s">
        <v>21</v>
      </c>
      <c r="F260" s="255" t="s">
        <v>2808</v>
      </c>
      <c r="G260" s="253"/>
      <c r="H260" s="256">
        <v>1.75</v>
      </c>
      <c r="I260" s="257"/>
      <c r="J260" s="253"/>
      <c r="K260" s="253"/>
      <c r="L260" s="258"/>
      <c r="M260" s="259"/>
      <c r="N260" s="260"/>
      <c r="O260" s="260"/>
      <c r="P260" s="260"/>
      <c r="Q260" s="260"/>
      <c r="R260" s="260"/>
      <c r="S260" s="260"/>
      <c r="T260" s="261"/>
      <c r="AT260" s="262" t="s">
        <v>422</v>
      </c>
      <c r="AU260" s="262" t="s">
        <v>82</v>
      </c>
      <c r="AV260" s="12" t="s">
        <v>82</v>
      </c>
      <c r="AW260" s="12" t="s">
        <v>35</v>
      </c>
      <c r="AX260" s="12" t="s">
        <v>72</v>
      </c>
      <c r="AY260" s="262" t="s">
        <v>215</v>
      </c>
    </row>
    <row r="261" s="1" customFormat="1" ht="16.5" customHeight="1">
      <c r="B261" s="47"/>
      <c r="C261" s="234" t="s">
        <v>532</v>
      </c>
      <c r="D261" s="234" t="s">
        <v>218</v>
      </c>
      <c r="E261" s="235" t="s">
        <v>2809</v>
      </c>
      <c r="F261" s="236" t="s">
        <v>2810</v>
      </c>
      <c r="G261" s="237" t="s">
        <v>381</v>
      </c>
      <c r="H261" s="238">
        <v>36.582000000000001</v>
      </c>
      <c r="I261" s="239"/>
      <c r="J261" s="240">
        <f>ROUND(I261*H261,2)</f>
        <v>0</v>
      </c>
      <c r="K261" s="236" t="s">
        <v>222</v>
      </c>
      <c r="L261" s="73"/>
      <c r="M261" s="241" t="s">
        <v>21</v>
      </c>
      <c r="N261" s="242" t="s">
        <v>43</v>
      </c>
      <c r="O261" s="48"/>
      <c r="P261" s="243">
        <f>O261*H261</f>
        <v>0</v>
      </c>
      <c r="Q261" s="243">
        <v>0</v>
      </c>
      <c r="R261" s="243">
        <f>Q261*H261</f>
        <v>0</v>
      </c>
      <c r="S261" s="243">
        <v>0</v>
      </c>
      <c r="T261" s="244">
        <f>S261*H261</f>
        <v>0</v>
      </c>
      <c r="AR261" s="25" t="s">
        <v>232</v>
      </c>
      <c r="AT261" s="25" t="s">
        <v>218</v>
      </c>
      <c r="AU261" s="25" t="s">
        <v>82</v>
      </c>
      <c r="AY261" s="25" t="s">
        <v>215</v>
      </c>
      <c r="BE261" s="245">
        <f>IF(N261="základní",J261,0)</f>
        <v>0</v>
      </c>
      <c r="BF261" s="245">
        <f>IF(N261="snížená",J261,0)</f>
        <v>0</v>
      </c>
      <c r="BG261" s="245">
        <f>IF(N261="zákl. přenesená",J261,0)</f>
        <v>0</v>
      </c>
      <c r="BH261" s="245">
        <f>IF(N261="sníž. přenesená",J261,0)</f>
        <v>0</v>
      </c>
      <c r="BI261" s="245">
        <f>IF(N261="nulová",J261,0)</f>
        <v>0</v>
      </c>
      <c r="BJ261" s="25" t="s">
        <v>80</v>
      </c>
      <c r="BK261" s="245">
        <f>ROUND(I261*H261,2)</f>
        <v>0</v>
      </c>
      <c r="BL261" s="25" t="s">
        <v>232</v>
      </c>
      <c r="BM261" s="25" t="s">
        <v>2811</v>
      </c>
    </row>
    <row r="262" s="1" customFormat="1">
      <c r="B262" s="47"/>
      <c r="C262" s="75"/>
      <c r="D262" s="246" t="s">
        <v>225</v>
      </c>
      <c r="E262" s="75"/>
      <c r="F262" s="247" t="s">
        <v>2812</v>
      </c>
      <c r="G262" s="75"/>
      <c r="H262" s="75"/>
      <c r="I262" s="204"/>
      <c r="J262" s="75"/>
      <c r="K262" s="75"/>
      <c r="L262" s="73"/>
      <c r="M262" s="248"/>
      <c r="N262" s="48"/>
      <c r="O262" s="48"/>
      <c r="P262" s="48"/>
      <c r="Q262" s="48"/>
      <c r="R262" s="48"/>
      <c r="S262" s="48"/>
      <c r="T262" s="96"/>
      <c r="AT262" s="25" t="s">
        <v>225</v>
      </c>
      <c r="AU262" s="25" t="s">
        <v>82</v>
      </c>
    </row>
    <row r="263" s="14" customFormat="1">
      <c r="B263" s="288"/>
      <c r="C263" s="289"/>
      <c r="D263" s="246" t="s">
        <v>422</v>
      </c>
      <c r="E263" s="290" t="s">
        <v>21</v>
      </c>
      <c r="F263" s="291" t="s">
        <v>2813</v>
      </c>
      <c r="G263" s="289"/>
      <c r="H263" s="290" t="s">
        <v>21</v>
      </c>
      <c r="I263" s="292"/>
      <c r="J263" s="289"/>
      <c r="K263" s="289"/>
      <c r="L263" s="293"/>
      <c r="M263" s="294"/>
      <c r="N263" s="295"/>
      <c r="O263" s="295"/>
      <c r="P263" s="295"/>
      <c r="Q263" s="295"/>
      <c r="R263" s="295"/>
      <c r="S263" s="295"/>
      <c r="T263" s="296"/>
      <c r="AT263" s="297" t="s">
        <v>422</v>
      </c>
      <c r="AU263" s="297" t="s">
        <v>82</v>
      </c>
      <c r="AV263" s="14" t="s">
        <v>80</v>
      </c>
      <c r="AW263" s="14" t="s">
        <v>35</v>
      </c>
      <c r="AX263" s="14" t="s">
        <v>72</v>
      </c>
      <c r="AY263" s="297" t="s">
        <v>215</v>
      </c>
    </row>
    <row r="264" s="14" customFormat="1">
      <c r="B264" s="288"/>
      <c r="C264" s="289"/>
      <c r="D264" s="246" t="s">
        <v>422</v>
      </c>
      <c r="E264" s="290" t="s">
        <v>21</v>
      </c>
      <c r="F264" s="291" t="s">
        <v>2814</v>
      </c>
      <c r="G264" s="289"/>
      <c r="H264" s="290" t="s">
        <v>21</v>
      </c>
      <c r="I264" s="292"/>
      <c r="J264" s="289"/>
      <c r="K264" s="289"/>
      <c r="L264" s="293"/>
      <c r="M264" s="294"/>
      <c r="N264" s="295"/>
      <c r="O264" s="295"/>
      <c r="P264" s="295"/>
      <c r="Q264" s="295"/>
      <c r="R264" s="295"/>
      <c r="S264" s="295"/>
      <c r="T264" s="296"/>
      <c r="AT264" s="297" t="s">
        <v>422</v>
      </c>
      <c r="AU264" s="297" t="s">
        <v>82</v>
      </c>
      <c r="AV264" s="14" t="s">
        <v>80</v>
      </c>
      <c r="AW264" s="14" t="s">
        <v>35</v>
      </c>
      <c r="AX264" s="14" t="s">
        <v>72</v>
      </c>
      <c r="AY264" s="297" t="s">
        <v>215</v>
      </c>
    </row>
    <row r="265" s="12" customFormat="1">
      <c r="B265" s="252"/>
      <c r="C265" s="253"/>
      <c r="D265" s="246" t="s">
        <v>422</v>
      </c>
      <c r="E265" s="254" t="s">
        <v>21</v>
      </c>
      <c r="F265" s="255" t="s">
        <v>2815</v>
      </c>
      <c r="G265" s="253"/>
      <c r="H265" s="256">
        <v>17.314</v>
      </c>
      <c r="I265" s="257"/>
      <c r="J265" s="253"/>
      <c r="K265" s="253"/>
      <c r="L265" s="258"/>
      <c r="M265" s="259"/>
      <c r="N265" s="260"/>
      <c r="O265" s="260"/>
      <c r="P265" s="260"/>
      <c r="Q265" s="260"/>
      <c r="R265" s="260"/>
      <c r="S265" s="260"/>
      <c r="T265" s="261"/>
      <c r="AT265" s="262" t="s">
        <v>422</v>
      </c>
      <c r="AU265" s="262" t="s">
        <v>82</v>
      </c>
      <c r="AV265" s="12" t="s">
        <v>82</v>
      </c>
      <c r="AW265" s="12" t="s">
        <v>35</v>
      </c>
      <c r="AX265" s="12" t="s">
        <v>72</v>
      </c>
      <c r="AY265" s="262" t="s">
        <v>215</v>
      </c>
    </row>
    <row r="266" s="14" customFormat="1">
      <c r="B266" s="288"/>
      <c r="C266" s="289"/>
      <c r="D266" s="246" t="s">
        <v>422</v>
      </c>
      <c r="E266" s="290" t="s">
        <v>21</v>
      </c>
      <c r="F266" s="291" t="s">
        <v>2753</v>
      </c>
      <c r="G266" s="289"/>
      <c r="H266" s="290" t="s">
        <v>21</v>
      </c>
      <c r="I266" s="292"/>
      <c r="J266" s="289"/>
      <c r="K266" s="289"/>
      <c r="L266" s="293"/>
      <c r="M266" s="294"/>
      <c r="N266" s="295"/>
      <c r="O266" s="295"/>
      <c r="P266" s="295"/>
      <c r="Q266" s="295"/>
      <c r="R266" s="295"/>
      <c r="S266" s="295"/>
      <c r="T266" s="296"/>
      <c r="AT266" s="297" t="s">
        <v>422</v>
      </c>
      <c r="AU266" s="297" t="s">
        <v>82</v>
      </c>
      <c r="AV266" s="14" t="s">
        <v>80</v>
      </c>
      <c r="AW266" s="14" t="s">
        <v>35</v>
      </c>
      <c r="AX266" s="14" t="s">
        <v>72</v>
      </c>
      <c r="AY266" s="297" t="s">
        <v>215</v>
      </c>
    </row>
    <row r="267" s="12" customFormat="1">
      <c r="B267" s="252"/>
      <c r="C267" s="253"/>
      <c r="D267" s="246" t="s">
        <v>422</v>
      </c>
      <c r="E267" s="254" t="s">
        <v>21</v>
      </c>
      <c r="F267" s="255" t="s">
        <v>2816</v>
      </c>
      <c r="G267" s="253"/>
      <c r="H267" s="256">
        <v>9.0890000000000004</v>
      </c>
      <c r="I267" s="257"/>
      <c r="J267" s="253"/>
      <c r="K267" s="253"/>
      <c r="L267" s="258"/>
      <c r="M267" s="259"/>
      <c r="N267" s="260"/>
      <c r="O267" s="260"/>
      <c r="P267" s="260"/>
      <c r="Q267" s="260"/>
      <c r="R267" s="260"/>
      <c r="S267" s="260"/>
      <c r="T267" s="261"/>
      <c r="AT267" s="262" t="s">
        <v>422</v>
      </c>
      <c r="AU267" s="262" t="s">
        <v>82</v>
      </c>
      <c r="AV267" s="12" t="s">
        <v>82</v>
      </c>
      <c r="AW267" s="12" t="s">
        <v>35</v>
      </c>
      <c r="AX267" s="12" t="s">
        <v>72</v>
      </c>
      <c r="AY267" s="262" t="s">
        <v>215</v>
      </c>
    </row>
    <row r="268" s="14" customFormat="1">
      <c r="B268" s="288"/>
      <c r="C268" s="289"/>
      <c r="D268" s="246" t="s">
        <v>422</v>
      </c>
      <c r="E268" s="290" t="s">
        <v>21</v>
      </c>
      <c r="F268" s="291" t="s">
        <v>2817</v>
      </c>
      <c r="G268" s="289"/>
      <c r="H268" s="290" t="s">
        <v>21</v>
      </c>
      <c r="I268" s="292"/>
      <c r="J268" s="289"/>
      <c r="K268" s="289"/>
      <c r="L268" s="293"/>
      <c r="M268" s="294"/>
      <c r="N268" s="295"/>
      <c r="O268" s="295"/>
      <c r="P268" s="295"/>
      <c r="Q268" s="295"/>
      <c r="R268" s="295"/>
      <c r="S268" s="295"/>
      <c r="T268" s="296"/>
      <c r="AT268" s="297" t="s">
        <v>422</v>
      </c>
      <c r="AU268" s="297" t="s">
        <v>82</v>
      </c>
      <c r="AV268" s="14" t="s">
        <v>80</v>
      </c>
      <c r="AW268" s="14" t="s">
        <v>35</v>
      </c>
      <c r="AX268" s="14" t="s">
        <v>72</v>
      </c>
      <c r="AY268" s="297" t="s">
        <v>215</v>
      </c>
    </row>
    <row r="269" s="12" customFormat="1">
      <c r="B269" s="252"/>
      <c r="C269" s="253"/>
      <c r="D269" s="246" t="s">
        <v>422</v>
      </c>
      <c r="E269" s="254" t="s">
        <v>21</v>
      </c>
      <c r="F269" s="255" t="s">
        <v>2818</v>
      </c>
      <c r="G269" s="253"/>
      <c r="H269" s="256">
        <v>8.1739999999999995</v>
      </c>
      <c r="I269" s="257"/>
      <c r="J269" s="253"/>
      <c r="K269" s="253"/>
      <c r="L269" s="258"/>
      <c r="M269" s="259"/>
      <c r="N269" s="260"/>
      <c r="O269" s="260"/>
      <c r="P269" s="260"/>
      <c r="Q269" s="260"/>
      <c r="R269" s="260"/>
      <c r="S269" s="260"/>
      <c r="T269" s="261"/>
      <c r="AT269" s="262" t="s">
        <v>422</v>
      </c>
      <c r="AU269" s="262" t="s">
        <v>82</v>
      </c>
      <c r="AV269" s="12" t="s">
        <v>82</v>
      </c>
      <c r="AW269" s="12" t="s">
        <v>35</v>
      </c>
      <c r="AX269" s="12" t="s">
        <v>72</v>
      </c>
      <c r="AY269" s="262" t="s">
        <v>215</v>
      </c>
    </row>
    <row r="270" s="14" customFormat="1">
      <c r="B270" s="288"/>
      <c r="C270" s="289"/>
      <c r="D270" s="246" t="s">
        <v>422</v>
      </c>
      <c r="E270" s="290" t="s">
        <v>21</v>
      </c>
      <c r="F270" s="291" t="s">
        <v>2819</v>
      </c>
      <c r="G270" s="289"/>
      <c r="H270" s="290" t="s">
        <v>21</v>
      </c>
      <c r="I270" s="292"/>
      <c r="J270" s="289"/>
      <c r="K270" s="289"/>
      <c r="L270" s="293"/>
      <c r="M270" s="294"/>
      <c r="N270" s="295"/>
      <c r="O270" s="295"/>
      <c r="P270" s="295"/>
      <c r="Q270" s="295"/>
      <c r="R270" s="295"/>
      <c r="S270" s="295"/>
      <c r="T270" s="296"/>
      <c r="AT270" s="297" t="s">
        <v>422</v>
      </c>
      <c r="AU270" s="297" t="s">
        <v>82</v>
      </c>
      <c r="AV270" s="14" t="s">
        <v>80</v>
      </c>
      <c r="AW270" s="14" t="s">
        <v>35</v>
      </c>
      <c r="AX270" s="14" t="s">
        <v>72</v>
      </c>
      <c r="AY270" s="297" t="s">
        <v>215</v>
      </c>
    </row>
    <row r="271" s="12" customFormat="1">
      <c r="B271" s="252"/>
      <c r="C271" s="253"/>
      <c r="D271" s="246" t="s">
        <v>422</v>
      </c>
      <c r="E271" s="254" t="s">
        <v>21</v>
      </c>
      <c r="F271" s="255" t="s">
        <v>2820</v>
      </c>
      <c r="G271" s="253"/>
      <c r="H271" s="256">
        <v>0.441</v>
      </c>
      <c r="I271" s="257"/>
      <c r="J271" s="253"/>
      <c r="K271" s="253"/>
      <c r="L271" s="258"/>
      <c r="M271" s="259"/>
      <c r="N271" s="260"/>
      <c r="O271" s="260"/>
      <c r="P271" s="260"/>
      <c r="Q271" s="260"/>
      <c r="R271" s="260"/>
      <c r="S271" s="260"/>
      <c r="T271" s="261"/>
      <c r="AT271" s="262" t="s">
        <v>422</v>
      </c>
      <c r="AU271" s="262" t="s">
        <v>82</v>
      </c>
      <c r="AV271" s="12" t="s">
        <v>82</v>
      </c>
      <c r="AW271" s="12" t="s">
        <v>35</v>
      </c>
      <c r="AX271" s="12" t="s">
        <v>72</v>
      </c>
      <c r="AY271" s="262" t="s">
        <v>215</v>
      </c>
    </row>
    <row r="272" s="14" customFormat="1">
      <c r="B272" s="288"/>
      <c r="C272" s="289"/>
      <c r="D272" s="246" t="s">
        <v>422</v>
      </c>
      <c r="E272" s="290" t="s">
        <v>21</v>
      </c>
      <c r="F272" s="291" t="s">
        <v>2821</v>
      </c>
      <c r="G272" s="289"/>
      <c r="H272" s="290" t="s">
        <v>21</v>
      </c>
      <c r="I272" s="292"/>
      <c r="J272" s="289"/>
      <c r="K272" s="289"/>
      <c r="L272" s="293"/>
      <c r="M272" s="294"/>
      <c r="N272" s="295"/>
      <c r="O272" s="295"/>
      <c r="P272" s="295"/>
      <c r="Q272" s="295"/>
      <c r="R272" s="295"/>
      <c r="S272" s="295"/>
      <c r="T272" s="296"/>
      <c r="AT272" s="297" t="s">
        <v>422</v>
      </c>
      <c r="AU272" s="297" t="s">
        <v>82</v>
      </c>
      <c r="AV272" s="14" t="s">
        <v>80</v>
      </c>
      <c r="AW272" s="14" t="s">
        <v>35</v>
      </c>
      <c r="AX272" s="14" t="s">
        <v>72</v>
      </c>
      <c r="AY272" s="297" t="s">
        <v>215</v>
      </c>
    </row>
    <row r="273" s="12" customFormat="1">
      <c r="B273" s="252"/>
      <c r="C273" s="253"/>
      <c r="D273" s="246" t="s">
        <v>422</v>
      </c>
      <c r="E273" s="254" t="s">
        <v>21</v>
      </c>
      <c r="F273" s="255" t="s">
        <v>2822</v>
      </c>
      <c r="G273" s="253"/>
      <c r="H273" s="256">
        <v>1.5640000000000001</v>
      </c>
      <c r="I273" s="257"/>
      <c r="J273" s="253"/>
      <c r="K273" s="253"/>
      <c r="L273" s="258"/>
      <c r="M273" s="259"/>
      <c r="N273" s="260"/>
      <c r="O273" s="260"/>
      <c r="P273" s="260"/>
      <c r="Q273" s="260"/>
      <c r="R273" s="260"/>
      <c r="S273" s="260"/>
      <c r="T273" s="261"/>
      <c r="AT273" s="262" t="s">
        <v>422</v>
      </c>
      <c r="AU273" s="262" t="s">
        <v>82</v>
      </c>
      <c r="AV273" s="12" t="s">
        <v>82</v>
      </c>
      <c r="AW273" s="12" t="s">
        <v>35</v>
      </c>
      <c r="AX273" s="12" t="s">
        <v>72</v>
      </c>
      <c r="AY273" s="262" t="s">
        <v>215</v>
      </c>
    </row>
    <row r="274" s="11" customFormat="1" ht="29.88" customHeight="1">
      <c r="B274" s="218"/>
      <c r="C274" s="219"/>
      <c r="D274" s="220" t="s">
        <v>71</v>
      </c>
      <c r="E274" s="232" t="s">
        <v>214</v>
      </c>
      <c r="F274" s="232" t="s">
        <v>1026</v>
      </c>
      <c r="G274" s="219"/>
      <c r="H274" s="219"/>
      <c r="I274" s="222"/>
      <c r="J274" s="233">
        <f>BK274</f>
        <v>0</v>
      </c>
      <c r="K274" s="219"/>
      <c r="L274" s="224"/>
      <c r="M274" s="225"/>
      <c r="N274" s="226"/>
      <c r="O274" s="226"/>
      <c r="P274" s="227">
        <f>SUM(P275:P300)</f>
        <v>0</v>
      </c>
      <c r="Q274" s="226"/>
      <c r="R274" s="227">
        <f>SUM(R275:R300)</f>
        <v>0</v>
      </c>
      <c r="S274" s="226"/>
      <c r="T274" s="228">
        <f>SUM(T275:T300)</f>
        <v>0</v>
      </c>
      <c r="AR274" s="229" t="s">
        <v>80</v>
      </c>
      <c r="AT274" s="230" t="s">
        <v>71</v>
      </c>
      <c r="AU274" s="230" t="s">
        <v>80</v>
      </c>
      <c r="AY274" s="229" t="s">
        <v>215</v>
      </c>
      <c r="BK274" s="231">
        <f>SUM(BK275:BK300)</f>
        <v>0</v>
      </c>
    </row>
    <row r="275" s="1" customFormat="1" ht="16.5" customHeight="1">
      <c r="B275" s="47"/>
      <c r="C275" s="234" t="s">
        <v>537</v>
      </c>
      <c r="D275" s="234" t="s">
        <v>218</v>
      </c>
      <c r="E275" s="235" t="s">
        <v>1656</v>
      </c>
      <c r="F275" s="236" t="s">
        <v>1657</v>
      </c>
      <c r="G275" s="237" t="s">
        <v>376</v>
      </c>
      <c r="H275" s="238">
        <v>243.77099999999999</v>
      </c>
      <c r="I275" s="239"/>
      <c r="J275" s="240">
        <f>ROUND(I275*H275,2)</f>
        <v>0</v>
      </c>
      <c r="K275" s="236" t="s">
        <v>222</v>
      </c>
      <c r="L275" s="73"/>
      <c r="M275" s="241" t="s">
        <v>21</v>
      </c>
      <c r="N275" s="242" t="s">
        <v>43</v>
      </c>
      <c r="O275" s="48"/>
      <c r="P275" s="243">
        <f>O275*H275</f>
        <v>0</v>
      </c>
      <c r="Q275" s="243">
        <v>0</v>
      </c>
      <c r="R275" s="243">
        <f>Q275*H275</f>
        <v>0</v>
      </c>
      <c r="S275" s="243">
        <v>0</v>
      </c>
      <c r="T275" s="244">
        <f>S275*H275</f>
        <v>0</v>
      </c>
      <c r="AR275" s="25" t="s">
        <v>232</v>
      </c>
      <c r="AT275" s="25" t="s">
        <v>218</v>
      </c>
      <c r="AU275" s="25" t="s">
        <v>82</v>
      </c>
      <c r="AY275" s="25" t="s">
        <v>215</v>
      </c>
      <c r="BE275" s="245">
        <f>IF(N275="základní",J275,0)</f>
        <v>0</v>
      </c>
      <c r="BF275" s="245">
        <f>IF(N275="snížená",J275,0)</f>
        <v>0</v>
      </c>
      <c r="BG275" s="245">
        <f>IF(N275="zákl. přenesená",J275,0)</f>
        <v>0</v>
      </c>
      <c r="BH275" s="245">
        <f>IF(N275="sníž. přenesená",J275,0)</f>
        <v>0</v>
      </c>
      <c r="BI275" s="245">
        <f>IF(N275="nulová",J275,0)</f>
        <v>0</v>
      </c>
      <c r="BJ275" s="25" t="s">
        <v>80</v>
      </c>
      <c r="BK275" s="245">
        <f>ROUND(I275*H275,2)</f>
        <v>0</v>
      </c>
      <c r="BL275" s="25" t="s">
        <v>232</v>
      </c>
      <c r="BM275" s="25" t="s">
        <v>2823</v>
      </c>
    </row>
    <row r="276" s="14" customFormat="1">
      <c r="B276" s="288"/>
      <c r="C276" s="289"/>
      <c r="D276" s="246" t="s">
        <v>422</v>
      </c>
      <c r="E276" s="290" t="s">
        <v>21</v>
      </c>
      <c r="F276" s="291" t="s">
        <v>2824</v>
      </c>
      <c r="G276" s="289"/>
      <c r="H276" s="290" t="s">
        <v>21</v>
      </c>
      <c r="I276" s="292"/>
      <c r="J276" s="289"/>
      <c r="K276" s="289"/>
      <c r="L276" s="293"/>
      <c r="M276" s="294"/>
      <c r="N276" s="295"/>
      <c r="O276" s="295"/>
      <c r="P276" s="295"/>
      <c r="Q276" s="295"/>
      <c r="R276" s="295"/>
      <c r="S276" s="295"/>
      <c r="T276" s="296"/>
      <c r="AT276" s="297" t="s">
        <v>422</v>
      </c>
      <c r="AU276" s="297" t="s">
        <v>82</v>
      </c>
      <c r="AV276" s="14" t="s">
        <v>80</v>
      </c>
      <c r="AW276" s="14" t="s">
        <v>35</v>
      </c>
      <c r="AX276" s="14" t="s">
        <v>72</v>
      </c>
      <c r="AY276" s="297" t="s">
        <v>215</v>
      </c>
    </row>
    <row r="277" s="14" customFormat="1">
      <c r="B277" s="288"/>
      <c r="C277" s="289"/>
      <c r="D277" s="246" t="s">
        <v>422</v>
      </c>
      <c r="E277" s="290" t="s">
        <v>21</v>
      </c>
      <c r="F277" s="291" t="s">
        <v>2746</v>
      </c>
      <c r="G277" s="289"/>
      <c r="H277" s="290" t="s">
        <v>21</v>
      </c>
      <c r="I277" s="292"/>
      <c r="J277" s="289"/>
      <c r="K277" s="289"/>
      <c r="L277" s="293"/>
      <c r="M277" s="294"/>
      <c r="N277" s="295"/>
      <c r="O277" s="295"/>
      <c r="P277" s="295"/>
      <c r="Q277" s="295"/>
      <c r="R277" s="295"/>
      <c r="S277" s="295"/>
      <c r="T277" s="296"/>
      <c r="AT277" s="297" t="s">
        <v>422</v>
      </c>
      <c r="AU277" s="297" t="s">
        <v>82</v>
      </c>
      <c r="AV277" s="14" t="s">
        <v>80</v>
      </c>
      <c r="AW277" s="14" t="s">
        <v>35</v>
      </c>
      <c r="AX277" s="14" t="s">
        <v>72</v>
      </c>
      <c r="AY277" s="297" t="s">
        <v>215</v>
      </c>
    </row>
    <row r="278" s="12" customFormat="1">
      <c r="B278" s="252"/>
      <c r="C278" s="253"/>
      <c r="D278" s="246" t="s">
        <v>422</v>
      </c>
      <c r="E278" s="254" t="s">
        <v>21</v>
      </c>
      <c r="F278" s="255" t="s">
        <v>2825</v>
      </c>
      <c r="G278" s="253"/>
      <c r="H278" s="256">
        <v>111.12300000000001</v>
      </c>
      <c r="I278" s="257"/>
      <c r="J278" s="253"/>
      <c r="K278" s="253"/>
      <c r="L278" s="258"/>
      <c r="M278" s="259"/>
      <c r="N278" s="260"/>
      <c r="O278" s="260"/>
      <c r="P278" s="260"/>
      <c r="Q278" s="260"/>
      <c r="R278" s="260"/>
      <c r="S278" s="260"/>
      <c r="T278" s="261"/>
      <c r="AT278" s="262" t="s">
        <v>422</v>
      </c>
      <c r="AU278" s="262" t="s">
        <v>82</v>
      </c>
      <c r="AV278" s="12" t="s">
        <v>82</v>
      </c>
      <c r="AW278" s="12" t="s">
        <v>35</v>
      </c>
      <c r="AX278" s="12" t="s">
        <v>72</v>
      </c>
      <c r="AY278" s="262" t="s">
        <v>215</v>
      </c>
    </row>
    <row r="279" s="14" customFormat="1">
      <c r="B279" s="288"/>
      <c r="C279" s="289"/>
      <c r="D279" s="246" t="s">
        <v>422</v>
      </c>
      <c r="E279" s="290" t="s">
        <v>21</v>
      </c>
      <c r="F279" s="291" t="s">
        <v>2748</v>
      </c>
      <c r="G279" s="289"/>
      <c r="H279" s="290" t="s">
        <v>21</v>
      </c>
      <c r="I279" s="292"/>
      <c r="J279" s="289"/>
      <c r="K279" s="289"/>
      <c r="L279" s="293"/>
      <c r="M279" s="294"/>
      <c r="N279" s="295"/>
      <c r="O279" s="295"/>
      <c r="P279" s="295"/>
      <c r="Q279" s="295"/>
      <c r="R279" s="295"/>
      <c r="S279" s="295"/>
      <c r="T279" s="296"/>
      <c r="AT279" s="297" t="s">
        <v>422</v>
      </c>
      <c r="AU279" s="297" t="s">
        <v>82</v>
      </c>
      <c r="AV279" s="14" t="s">
        <v>80</v>
      </c>
      <c r="AW279" s="14" t="s">
        <v>35</v>
      </c>
      <c r="AX279" s="14" t="s">
        <v>72</v>
      </c>
      <c r="AY279" s="297" t="s">
        <v>215</v>
      </c>
    </row>
    <row r="280" s="12" customFormat="1">
      <c r="B280" s="252"/>
      <c r="C280" s="253"/>
      <c r="D280" s="246" t="s">
        <v>422</v>
      </c>
      <c r="E280" s="254" t="s">
        <v>21</v>
      </c>
      <c r="F280" s="255" t="s">
        <v>2826</v>
      </c>
      <c r="G280" s="253"/>
      <c r="H280" s="256">
        <v>25.920000000000002</v>
      </c>
      <c r="I280" s="257"/>
      <c r="J280" s="253"/>
      <c r="K280" s="253"/>
      <c r="L280" s="258"/>
      <c r="M280" s="259"/>
      <c r="N280" s="260"/>
      <c r="O280" s="260"/>
      <c r="P280" s="260"/>
      <c r="Q280" s="260"/>
      <c r="R280" s="260"/>
      <c r="S280" s="260"/>
      <c r="T280" s="261"/>
      <c r="AT280" s="262" t="s">
        <v>422</v>
      </c>
      <c r="AU280" s="262" t="s">
        <v>82</v>
      </c>
      <c r="AV280" s="12" t="s">
        <v>82</v>
      </c>
      <c r="AW280" s="12" t="s">
        <v>35</v>
      </c>
      <c r="AX280" s="12" t="s">
        <v>72</v>
      </c>
      <c r="AY280" s="262" t="s">
        <v>215</v>
      </c>
    </row>
    <row r="281" s="14" customFormat="1">
      <c r="B281" s="288"/>
      <c r="C281" s="289"/>
      <c r="D281" s="246" t="s">
        <v>422</v>
      </c>
      <c r="E281" s="290" t="s">
        <v>21</v>
      </c>
      <c r="F281" s="291" t="s">
        <v>2646</v>
      </c>
      <c r="G281" s="289"/>
      <c r="H281" s="290" t="s">
        <v>21</v>
      </c>
      <c r="I281" s="292"/>
      <c r="J281" s="289"/>
      <c r="K281" s="289"/>
      <c r="L281" s="293"/>
      <c r="M281" s="294"/>
      <c r="N281" s="295"/>
      <c r="O281" s="295"/>
      <c r="P281" s="295"/>
      <c r="Q281" s="295"/>
      <c r="R281" s="295"/>
      <c r="S281" s="295"/>
      <c r="T281" s="296"/>
      <c r="AT281" s="297" t="s">
        <v>422</v>
      </c>
      <c r="AU281" s="297" t="s">
        <v>82</v>
      </c>
      <c r="AV281" s="14" t="s">
        <v>80</v>
      </c>
      <c r="AW281" s="14" t="s">
        <v>35</v>
      </c>
      <c r="AX281" s="14" t="s">
        <v>72</v>
      </c>
      <c r="AY281" s="297" t="s">
        <v>215</v>
      </c>
    </row>
    <row r="282" s="12" customFormat="1">
      <c r="B282" s="252"/>
      <c r="C282" s="253"/>
      <c r="D282" s="246" t="s">
        <v>422</v>
      </c>
      <c r="E282" s="254" t="s">
        <v>21</v>
      </c>
      <c r="F282" s="255" t="s">
        <v>2827</v>
      </c>
      <c r="G282" s="253"/>
      <c r="H282" s="256">
        <v>49.847999999999999</v>
      </c>
      <c r="I282" s="257"/>
      <c r="J282" s="253"/>
      <c r="K282" s="253"/>
      <c r="L282" s="258"/>
      <c r="M282" s="259"/>
      <c r="N282" s="260"/>
      <c r="O282" s="260"/>
      <c r="P282" s="260"/>
      <c r="Q282" s="260"/>
      <c r="R282" s="260"/>
      <c r="S282" s="260"/>
      <c r="T282" s="261"/>
      <c r="AT282" s="262" t="s">
        <v>422</v>
      </c>
      <c r="AU282" s="262" t="s">
        <v>82</v>
      </c>
      <c r="AV282" s="12" t="s">
        <v>82</v>
      </c>
      <c r="AW282" s="12" t="s">
        <v>35</v>
      </c>
      <c r="AX282" s="12" t="s">
        <v>72</v>
      </c>
      <c r="AY282" s="262" t="s">
        <v>215</v>
      </c>
    </row>
    <row r="283" s="14" customFormat="1">
      <c r="B283" s="288"/>
      <c r="C283" s="289"/>
      <c r="D283" s="246" t="s">
        <v>422</v>
      </c>
      <c r="E283" s="290" t="s">
        <v>21</v>
      </c>
      <c r="F283" s="291" t="s">
        <v>2751</v>
      </c>
      <c r="G283" s="289"/>
      <c r="H283" s="290" t="s">
        <v>21</v>
      </c>
      <c r="I283" s="292"/>
      <c r="J283" s="289"/>
      <c r="K283" s="289"/>
      <c r="L283" s="293"/>
      <c r="M283" s="294"/>
      <c r="N283" s="295"/>
      <c r="O283" s="295"/>
      <c r="P283" s="295"/>
      <c r="Q283" s="295"/>
      <c r="R283" s="295"/>
      <c r="S283" s="295"/>
      <c r="T283" s="296"/>
      <c r="AT283" s="297" t="s">
        <v>422</v>
      </c>
      <c r="AU283" s="297" t="s">
        <v>82</v>
      </c>
      <c r="AV283" s="14" t="s">
        <v>80</v>
      </c>
      <c r="AW283" s="14" t="s">
        <v>35</v>
      </c>
      <c r="AX283" s="14" t="s">
        <v>72</v>
      </c>
      <c r="AY283" s="297" t="s">
        <v>215</v>
      </c>
    </row>
    <row r="284" s="12" customFormat="1">
      <c r="B284" s="252"/>
      <c r="C284" s="253"/>
      <c r="D284" s="246" t="s">
        <v>422</v>
      </c>
      <c r="E284" s="254" t="s">
        <v>21</v>
      </c>
      <c r="F284" s="255" t="s">
        <v>2828</v>
      </c>
      <c r="G284" s="253"/>
      <c r="H284" s="256">
        <v>12</v>
      </c>
      <c r="I284" s="257"/>
      <c r="J284" s="253"/>
      <c r="K284" s="253"/>
      <c r="L284" s="258"/>
      <c r="M284" s="259"/>
      <c r="N284" s="260"/>
      <c r="O284" s="260"/>
      <c r="P284" s="260"/>
      <c r="Q284" s="260"/>
      <c r="R284" s="260"/>
      <c r="S284" s="260"/>
      <c r="T284" s="261"/>
      <c r="AT284" s="262" t="s">
        <v>422</v>
      </c>
      <c r="AU284" s="262" t="s">
        <v>82</v>
      </c>
      <c r="AV284" s="12" t="s">
        <v>82</v>
      </c>
      <c r="AW284" s="12" t="s">
        <v>35</v>
      </c>
      <c r="AX284" s="12" t="s">
        <v>72</v>
      </c>
      <c r="AY284" s="262" t="s">
        <v>215</v>
      </c>
    </row>
    <row r="285" s="14" customFormat="1">
      <c r="B285" s="288"/>
      <c r="C285" s="289"/>
      <c r="D285" s="246" t="s">
        <v>422</v>
      </c>
      <c r="E285" s="290" t="s">
        <v>21</v>
      </c>
      <c r="F285" s="291" t="s">
        <v>2753</v>
      </c>
      <c r="G285" s="289"/>
      <c r="H285" s="290" t="s">
        <v>21</v>
      </c>
      <c r="I285" s="292"/>
      <c r="J285" s="289"/>
      <c r="K285" s="289"/>
      <c r="L285" s="293"/>
      <c r="M285" s="294"/>
      <c r="N285" s="295"/>
      <c r="O285" s="295"/>
      <c r="P285" s="295"/>
      <c r="Q285" s="295"/>
      <c r="R285" s="295"/>
      <c r="S285" s="295"/>
      <c r="T285" s="296"/>
      <c r="AT285" s="297" t="s">
        <v>422</v>
      </c>
      <c r="AU285" s="297" t="s">
        <v>82</v>
      </c>
      <c r="AV285" s="14" t="s">
        <v>80</v>
      </c>
      <c r="AW285" s="14" t="s">
        <v>35</v>
      </c>
      <c r="AX285" s="14" t="s">
        <v>72</v>
      </c>
      <c r="AY285" s="297" t="s">
        <v>215</v>
      </c>
    </row>
    <row r="286" s="12" customFormat="1">
      <c r="B286" s="252"/>
      <c r="C286" s="253"/>
      <c r="D286" s="246" t="s">
        <v>422</v>
      </c>
      <c r="E286" s="254" t="s">
        <v>21</v>
      </c>
      <c r="F286" s="255" t="s">
        <v>2829</v>
      </c>
      <c r="G286" s="253"/>
      <c r="H286" s="256">
        <v>44.880000000000003</v>
      </c>
      <c r="I286" s="257"/>
      <c r="J286" s="253"/>
      <c r="K286" s="253"/>
      <c r="L286" s="258"/>
      <c r="M286" s="259"/>
      <c r="N286" s="260"/>
      <c r="O286" s="260"/>
      <c r="P286" s="260"/>
      <c r="Q286" s="260"/>
      <c r="R286" s="260"/>
      <c r="S286" s="260"/>
      <c r="T286" s="261"/>
      <c r="AT286" s="262" t="s">
        <v>422</v>
      </c>
      <c r="AU286" s="262" t="s">
        <v>82</v>
      </c>
      <c r="AV286" s="12" t="s">
        <v>82</v>
      </c>
      <c r="AW286" s="12" t="s">
        <v>35</v>
      </c>
      <c r="AX286" s="12" t="s">
        <v>72</v>
      </c>
      <c r="AY286" s="262" t="s">
        <v>215</v>
      </c>
    </row>
    <row r="287" s="13" customFormat="1">
      <c r="B287" s="263"/>
      <c r="C287" s="264"/>
      <c r="D287" s="246" t="s">
        <v>422</v>
      </c>
      <c r="E287" s="265" t="s">
        <v>21</v>
      </c>
      <c r="F287" s="266" t="s">
        <v>439</v>
      </c>
      <c r="G287" s="264"/>
      <c r="H287" s="267">
        <v>243.77099999999999</v>
      </c>
      <c r="I287" s="268"/>
      <c r="J287" s="264"/>
      <c r="K287" s="264"/>
      <c r="L287" s="269"/>
      <c r="M287" s="270"/>
      <c r="N287" s="271"/>
      <c r="O287" s="271"/>
      <c r="P287" s="271"/>
      <c r="Q287" s="271"/>
      <c r="R287" s="271"/>
      <c r="S287" s="271"/>
      <c r="T287" s="272"/>
      <c r="AT287" s="273" t="s">
        <v>422</v>
      </c>
      <c r="AU287" s="273" t="s">
        <v>82</v>
      </c>
      <c r="AV287" s="13" t="s">
        <v>232</v>
      </c>
      <c r="AW287" s="13" t="s">
        <v>35</v>
      </c>
      <c r="AX287" s="13" t="s">
        <v>80</v>
      </c>
      <c r="AY287" s="273" t="s">
        <v>215</v>
      </c>
    </row>
    <row r="288" s="1" customFormat="1" ht="16.5" customHeight="1">
      <c r="B288" s="47"/>
      <c r="C288" s="234" t="s">
        <v>542</v>
      </c>
      <c r="D288" s="234" t="s">
        <v>218</v>
      </c>
      <c r="E288" s="235" t="s">
        <v>2539</v>
      </c>
      <c r="F288" s="236" t="s">
        <v>2540</v>
      </c>
      <c r="G288" s="237" t="s">
        <v>376</v>
      </c>
      <c r="H288" s="238">
        <v>121.886</v>
      </c>
      <c r="I288" s="239"/>
      <c r="J288" s="240">
        <f>ROUND(I288*H288,2)</f>
        <v>0</v>
      </c>
      <c r="K288" s="236" t="s">
        <v>222</v>
      </c>
      <c r="L288" s="73"/>
      <c r="M288" s="241" t="s">
        <v>21</v>
      </c>
      <c r="N288" s="242" t="s">
        <v>43</v>
      </c>
      <c r="O288" s="48"/>
      <c r="P288" s="243">
        <f>O288*H288</f>
        <v>0</v>
      </c>
      <c r="Q288" s="243">
        <v>0</v>
      </c>
      <c r="R288" s="243">
        <f>Q288*H288</f>
        <v>0</v>
      </c>
      <c r="S288" s="243">
        <v>0</v>
      </c>
      <c r="T288" s="244">
        <f>S288*H288</f>
        <v>0</v>
      </c>
      <c r="AR288" s="25" t="s">
        <v>232</v>
      </c>
      <c r="AT288" s="25" t="s">
        <v>218</v>
      </c>
      <c r="AU288" s="25" t="s">
        <v>82</v>
      </c>
      <c r="AY288" s="25" t="s">
        <v>215</v>
      </c>
      <c r="BE288" s="245">
        <f>IF(N288="základní",J288,0)</f>
        <v>0</v>
      </c>
      <c r="BF288" s="245">
        <f>IF(N288="snížená",J288,0)</f>
        <v>0</v>
      </c>
      <c r="BG288" s="245">
        <f>IF(N288="zákl. přenesená",J288,0)</f>
        <v>0</v>
      </c>
      <c r="BH288" s="245">
        <f>IF(N288="sníž. přenesená",J288,0)</f>
        <v>0</v>
      </c>
      <c r="BI288" s="245">
        <f>IF(N288="nulová",J288,0)</f>
        <v>0</v>
      </c>
      <c r="BJ288" s="25" t="s">
        <v>80</v>
      </c>
      <c r="BK288" s="245">
        <f>ROUND(I288*H288,2)</f>
        <v>0</v>
      </c>
      <c r="BL288" s="25" t="s">
        <v>232</v>
      </c>
      <c r="BM288" s="25" t="s">
        <v>2830</v>
      </c>
    </row>
    <row r="289" s="14" customFormat="1">
      <c r="B289" s="288"/>
      <c r="C289" s="289"/>
      <c r="D289" s="246" t="s">
        <v>422</v>
      </c>
      <c r="E289" s="290" t="s">
        <v>21</v>
      </c>
      <c r="F289" s="291" t="s">
        <v>2831</v>
      </c>
      <c r="G289" s="289"/>
      <c r="H289" s="290" t="s">
        <v>21</v>
      </c>
      <c r="I289" s="292"/>
      <c r="J289" s="289"/>
      <c r="K289" s="289"/>
      <c r="L289" s="293"/>
      <c r="M289" s="294"/>
      <c r="N289" s="295"/>
      <c r="O289" s="295"/>
      <c r="P289" s="295"/>
      <c r="Q289" s="295"/>
      <c r="R289" s="295"/>
      <c r="S289" s="295"/>
      <c r="T289" s="296"/>
      <c r="AT289" s="297" t="s">
        <v>422</v>
      </c>
      <c r="AU289" s="297" t="s">
        <v>82</v>
      </c>
      <c r="AV289" s="14" t="s">
        <v>80</v>
      </c>
      <c r="AW289" s="14" t="s">
        <v>35</v>
      </c>
      <c r="AX289" s="14" t="s">
        <v>72</v>
      </c>
      <c r="AY289" s="297" t="s">
        <v>215</v>
      </c>
    </row>
    <row r="290" s="14" customFormat="1">
      <c r="B290" s="288"/>
      <c r="C290" s="289"/>
      <c r="D290" s="246" t="s">
        <v>422</v>
      </c>
      <c r="E290" s="290" t="s">
        <v>21</v>
      </c>
      <c r="F290" s="291" t="s">
        <v>2746</v>
      </c>
      <c r="G290" s="289"/>
      <c r="H290" s="290" t="s">
        <v>21</v>
      </c>
      <c r="I290" s="292"/>
      <c r="J290" s="289"/>
      <c r="K290" s="289"/>
      <c r="L290" s="293"/>
      <c r="M290" s="294"/>
      <c r="N290" s="295"/>
      <c r="O290" s="295"/>
      <c r="P290" s="295"/>
      <c r="Q290" s="295"/>
      <c r="R290" s="295"/>
      <c r="S290" s="295"/>
      <c r="T290" s="296"/>
      <c r="AT290" s="297" t="s">
        <v>422</v>
      </c>
      <c r="AU290" s="297" t="s">
        <v>82</v>
      </c>
      <c r="AV290" s="14" t="s">
        <v>80</v>
      </c>
      <c r="AW290" s="14" t="s">
        <v>35</v>
      </c>
      <c r="AX290" s="14" t="s">
        <v>72</v>
      </c>
      <c r="AY290" s="297" t="s">
        <v>215</v>
      </c>
    </row>
    <row r="291" s="12" customFormat="1">
      <c r="B291" s="252"/>
      <c r="C291" s="253"/>
      <c r="D291" s="246" t="s">
        <v>422</v>
      </c>
      <c r="E291" s="254" t="s">
        <v>21</v>
      </c>
      <c r="F291" s="255" t="s">
        <v>2747</v>
      </c>
      <c r="G291" s="253"/>
      <c r="H291" s="256">
        <v>55.561999999999998</v>
      </c>
      <c r="I291" s="257"/>
      <c r="J291" s="253"/>
      <c r="K291" s="253"/>
      <c r="L291" s="258"/>
      <c r="M291" s="259"/>
      <c r="N291" s="260"/>
      <c r="O291" s="260"/>
      <c r="P291" s="260"/>
      <c r="Q291" s="260"/>
      <c r="R291" s="260"/>
      <c r="S291" s="260"/>
      <c r="T291" s="261"/>
      <c r="AT291" s="262" t="s">
        <v>422</v>
      </c>
      <c r="AU291" s="262" t="s">
        <v>82</v>
      </c>
      <c r="AV291" s="12" t="s">
        <v>82</v>
      </c>
      <c r="AW291" s="12" t="s">
        <v>35</v>
      </c>
      <c r="AX291" s="12" t="s">
        <v>72</v>
      </c>
      <c r="AY291" s="262" t="s">
        <v>215</v>
      </c>
    </row>
    <row r="292" s="14" customFormat="1">
      <c r="B292" s="288"/>
      <c r="C292" s="289"/>
      <c r="D292" s="246" t="s">
        <v>422</v>
      </c>
      <c r="E292" s="290" t="s">
        <v>21</v>
      </c>
      <c r="F292" s="291" t="s">
        <v>2748</v>
      </c>
      <c r="G292" s="289"/>
      <c r="H292" s="290" t="s">
        <v>21</v>
      </c>
      <c r="I292" s="292"/>
      <c r="J292" s="289"/>
      <c r="K292" s="289"/>
      <c r="L292" s="293"/>
      <c r="M292" s="294"/>
      <c r="N292" s="295"/>
      <c r="O292" s="295"/>
      <c r="P292" s="295"/>
      <c r="Q292" s="295"/>
      <c r="R292" s="295"/>
      <c r="S292" s="295"/>
      <c r="T292" s="296"/>
      <c r="AT292" s="297" t="s">
        <v>422</v>
      </c>
      <c r="AU292" s="297" t="s">
        <v>82</v>
      </c>
      <c r="AV292" s="14" t="s">
        <v>80</v>
      </c>
      <c r="AW292" s="14" t="s">
        <v>35</v>
      </c>
      <c r="AX292" s="14" t="s">
        <v>72</v>
      </c>
      <c r="AY292" s="297" t="s">
        <v>215</v>
      </c>
    </row>
    <row r="293" s="12" customFormat="1">
      <c r="B293" s="252"/>
      <c r="C293" s="253"/>
      <c r="D293" s="246" t="s">
        <v>422</v>
      </c>
      <c r="E293" s="254" t="s">
        <v>21</v>
      </c>
      <c r="F293" s="255" t="s">
        <v>2749</v>
      </c>
      <c r="G293" s="253"/>
      <c r="H293" s="256">
        <v>12.960000000000001</v>
      </c>
      <c r="I293" s="257"/>
      <c r="J293" s="253"/>
      <c r="K293" s="253"/>
      <c r="L293" s="258"/>
      <c r="M293" s="259"/>
      <c r="N293" s="260"/>
      <c r="O293" s="260"/>
      <c r="P293" s="260"/>
      <c r="Q293" s="260"/>
      <c r="R293" s="260"/>
      <c r="S293" s="260"/>
      <c r="T293" s="261"/>
      <c r="AT293" s="262" t="s">
        <v>422</v>
      </c>
      <c r="AU293" s="262" t="s">
        <v>82</v>
      </c>
      <c r="AV293" s="12" t="s">
        <v>82</v>
      </c>
      <c r="AW293" s="12" t="s">
        <v>35</v>
      </c>
      <c r="AX293" s="12" t="s">
        <v>72</v>
      </c>
      <c r="AY293" s="262" t="s">
        <v>215</v>
      </c>
    </row>
    <row r="294" s="14" customFormat="1">
      <c r="B294" s="288"/>
      <c r="C294" s="289"/>
      <c r="D294" s="246" t="s">
        <v>422</v>
      </c>
      <c r="E294" s="290" t="s">
        <v>21</v>
      </c>
      <c r="F294" s="291" t="s">
        <v>2646</v>
      </c>
      <c r="G294" s="289"/>
      <c r="H294" s="290" t="s">
        <v>21</v>
      </c>
      <c r="I294" s="292"/>
      <c r="J294" s="289"/>
      <c r="K294" s="289"/>
      <c r="L294" s="293"/>
      <c r="M294" s="294"/>
      <c r="N294" s="295"/>
      <c r="O294" s="295"/>
      <c r="P294" s="295"/>
      <c r="Q294" s="295"/>
      <c r="R294" s="295"/>
      <c r="S294" s="295"/>
      <c r="T294" s="296"/>
      <c r="AT294" s="297" t="s">
        <v>422</v>
      </c>
      <c r="AU294" s="297" t="s">
        <v>82</v>
      </c>
      <c r="AV294" s="14" t="s">
        <v>80</v>
      </c>
      <c r="AW294" s="14" t="s">
        <v>35</v>
      </c>
      <c r="AX294" s="14" t="s">
        <v>72</v>
      </c>
      <c r="AY294" s="297" t="s">
        <v>215</v>
      </c>
    </row>
    <row r="295" s="12" customFormat="1">
      <c r="B295" s="252"/>
      <c r="C295" s="253"/>
      <c r="D295" s="246" t="s">
        <v>422</v>
      </c>
      <c r="E295" s="254" t="s">
        <v>21</v>
      </c>
      <c r="F295" s="255" t="s">
        <v>2750</v>
      </c>
      <c r="G295" s="253"/>
      <c r="H295" s="256">
        <v>24.923999999999999</v>
      </c>
      <c r="I295" s="257"/>
      <c r="J295" s="253"/>
      <c r="K295" s="253"/>
      <c r="L295" s="258"/>
      <c r="M295" s="259"/>
      <c r="N295" s="260"/>
      <c r="O295" s="260"/>
      <c r="P295" s="260"/>
      <c r="Q295" s="260"/>
      <c r="R295" s="260"/>
      <c r="S295" s="260"/>
      <c r="T295" s="261"/>
      <c r="AT295" s="262" t="s">
        <v>422</v>
      </c>
      <c r="AU295" s="262" t="s">
        <v>82</v>
      </c>
      <c r="AV295" s="12" t="s">
        <v>82</v>
      </c>
      <c r="AW295" s="12" t="s">
        <v>35</v>
      </c>
      <c r="AX295" s="12" t="s">
        <v>72</v>
      </c>
      <c r="AY295" s="262" t="s">
        <v>215</v>
      </c>
    </row>
    <row r="296" s="14" customFormat="1">
      <c r="B296" s="288"/>
      <c r="C296" s="289"/>
      <c r="D296" s="246" t="s">
        <v>422</v>
      </c>
      <c r="E296" s="290" t="s">
        <v>21</v>
      </c>
      <c r="F296" s="291" t="s">
        <v>2751</v>
      </c>
      <c r="G296" s="289"/>
      <c r="H296" s="290" t="s">
        <v>21</v>
      </c>
      <c r="I296" s="292"/>
      <c r="J296" s="289"/>
      <c r="K296" s="289"/>
      <c r="L296" s="293"/>
      <c r="M296" s="294"/>
      <c r="N296" s="295"/>
      <c r="O296" s="295"/>
      <c r="P296" s="295"/>
      <c r="Q296" s="295"/>
      <c r="R296" s="295"/>
      <c r="S296" s="295"/>
      <c r="T296" s="296"/>
      <c r="AT296" s="297" t="s">
        <v>422</v>
      </c>
      <c r="AU296" s="297" t="s">
        <v>82</v>
      </c>
      <c r="AV296" s="14" t="s">
        <v>80</v>
      </c>
      <c r="AW296" s="14" t="s">
        <v>35</v>
      </c>
      <c r="AX296" s="14" t="s">
        <v>72</v>
      </c>
      <c r="AY296" s="297" t="s">
        <v>215</v>
      </c>
    </row>
    <row r="297" s="12" customFormat="1">
      <c r="B297" s="252"/>
      <c r="C297" s="253"/>
      <c r="D297" s="246" t="s">
        <v>422</v>
      </c>
      <c r="E297" s="254" t="s">
        <v>21</v>
      </c>
      <c r="F297" s="255" t="s">
        <v>2752</v>
      </c>
      <c r="G297" s="253"/>
      <c r="H297" s="256">
        <v>6</v>
      </c>
      <c r="I297" s="257"/>
      <c r="J297" s="253"/>
      <c r="K297" s="253"/>
      <c r="L297" s="258"/>
      <c r="M297" s="259"/>
      <c r="N297" s="260"/>
      <c r="O297" s="260"/>
      <c r="P297" s="260"/>
      <c r="Q297" s="260"/>
      <c r="R297" s="260"/>
      <c r="S297" s="260"/>
      <c r="T297" s="261"/>
      <c r="AT297" s="262" t="s">
        <v>422</v>
      </c>
      <c r="AU297" s="262" t="s">
        <v>82</v>
      </c>
      <c r="AV297" s="12" t="s">
        <v>82</v>
      </c>
      <c r="AW297" s="12" t="s">
        <v>35</v>
      </c>
      <c r="AX297" s="12" t="s">
        <v>72</v>
      </c>
      <c r="AY297" s="262" t="s">
        <v>215</v>
      </c>
    </row>
    <row r="298" s="14" customFormat="1">
      <c r="B298" s="288"/>
      <c r="C298" s="289"/>
      <c r="D298" s="246" t="s">
        <v>422</v>
      </c>
      <c r="E298" s="290" t="s">
        <v>21</v>
      </c>
      <c r="F298" s="291" t="s">
        <v>2832</v>
      </c>
      <c r="G298" s="289"/>
      <c r="H298" s="290" t="s">
        <v>21</v>
      </c>
      <c r="I298" s="292"/>
      <c r="J298" s="289"/>
      <c r="K298" s="289"/>
      <c r="L298" s="293"/>
      <c r="M298" s="294"/>
      <c r="N298" s="295"/>
      <c r="O298" s="295"/>
      <c r="P298" s="295"/>
      <c r="Q298" s="295"/>
      <c r="R298" s="295"/>
      <c r="S298" s="295"/>
      <c r="T298" s="296"/>
      <c r="AT298" s="297" t="s">
        <v>422</v>
      </c>
      <c r="AU298" s="297" t="s">
        <v>82</v>
      </c>
      <c r="AV298" s="14" t="s">
        <v>80</v>
      </c>
      <c r="AW298" s="14" t="s">
        <v>35</v>
      </c>
      <c r="AX298" s="14" t="s">
        <v>72</v>
      </c>
      <c r="AY298" s="297" t="s">
        <v>215</v>
      </c>
    </row>
    <row r="299" s="12" customFormat="1">
      <c r="B299" s="252"/>
      <c r="C299" s="253"/>
      <c r="D299" s="246" t="s">
        <v>422</v>
      </c>
      <c r="E299" s="254" t="s">
        <v>21</v>
      </c>
      <c r="F299" s="255" t="s">
        <v>2833</v>
      </c>
      <c r="G299" s="253"/>
      <c r="H299" s="256">
        <v>22.440000000000001</v>
      </c>
      <c r="I299" s="257"/>
      <c r="J299" s="253"/>
      <c r="K299" s="253"/>
      <c r="L299" s="258"/>
      <c r="M299" s="259"/>
      <c r="N299" s="260"/>
      <c r="O299" s="260"/>
      <c r="P299" s="260"/>
      <c r="Q299" s="260"/>
      <c r="R299" s="260"/>
      <c r="S299" s="260"/>
      <c r="T299" s="261"/>
      <c r="AT299" s="262" t="s">
        <v>422</v>
      </c>
      <c r="AU299" s="262" t="s">
        <v>82</v>
      </c>
      <c r="AV299" s="12" t="s">
        <v>82</v>
      </c>
      <c r="AW299" s="12" t="s">
        <v>35</v>
      </c>
      <c r="AX299" s="12" t="s">
        <v>72</v>
      </c>
      <c r="AY299" s="262" t="s">
        <v>215</v>
      </c>
    </row>
    <row r="300" s="13" customFormat="1">
      <c r="B300" s="263"/>
      <c r="C300" s="264"/>
      <c r="D300" s="246" t="s">
        <v>422</v>
      </c>
      <c r="E300" s="265" t="s">
        <v>21</v>
      </c>
      <c r="F300" s="266" t="s">
        <v>439</v>
      </c>
      <c r="G300" s="264"/>
      <c r="H300" s="267">
        <v>121.886</v>
      </c>
      <c r="I300" s="268"/>
      <c r="J300" s="264"/>
      <c r="K300" s="264"/>
      <c r="L300" s="269"/>
      <c r="M300" s="270"/>
      <c r="N300" s="271"/>
      <c r="O300" s="271"/>
      <c r="P300" s="271"/>
      <c r="Q300" s="271"/>
      <c r="R300" s="271"/>
      <c r="S300" s="271"/>
      <c r="T300" s="272"/>
      <c r="AT300" s="273" t="s">
        <v>422</v>
      </c>
      <c r="AU300" s="273" t="s">
        <v>82</v>
      </c>
      <c r="AV300" s="13" t="s">
        <v>232</v>
      </c>
      <c r="AW300" s="13" t="s">
        <v>35</v>
      </c>
      <c r="AX300" s="13" t="s">
        <v>80</v>
      </c>
      <c r="AY300" s="273" t="s">
        <v>215</v>
      </c>
    </row>
    <row r="301" s="11" customFormat="1" ht="29.88" customHeight="1">
      <c r="B301" s="218"/>
      <c r="C301" s="219"/>
      <c r="D301" s="220" t="s">
        <v>71</v>
      </c>
      <c r="E301" s="232" t="s">
        <v>405</v>
      </c>
      <c r="F301" s="232" t="s">
        <v>894</v>
      </c>
      <c r="G301" s="219"/>
      <c r="H301" s="219"/>
      <c r="I301" s="222"/>
      <c r="J301" s="233">
        <f>BK301</f>
        <v>0</v>
      </c>
      <c r="K301" s="219"/>
      <c r="L301" s="224"/>
      <c r="M301" s="225"/>
      <c r="N301" s="226"/>
      <c r="O301" s="226"/>
      <c r="P301" s="227">
        <f>SUM(P302:P377)</f>
        <v>0</v>
      </c>
      <c r="Q301" s="226"/>
      <c r="R301" s="227">
        <f>SUM(R302:R377)</f>
        <v>115.39685814000001</v>
      </c>
      <c r="S301" s="226"/>
      <c r="T301" s="228">
        <f>SUM(T302:T377)</f>
        <v>0</v>
      </c>
      <c r="AR301" s="229" t="s">
        <v>80</v>
      </c>
      <c r="AT301" s="230" t="s">
        <v>71</v>
      </c>
      <c r="AU301" s="230" t="s">
        <v>80</v>
      </c>
      <c r="AY301" s="229" t="s">
        <v>215</v>
      </c>
      <c r="BK301" s="231">
        <f>SUM(BK302:BK377)</f>
        <v>0</v>
      </c>
    </row>
    <row r="302" s="1" customFormat="1" ht="16.5" customHeight="1">
      <c r="B302" s="47"/>
      <c r="C302" s="234" t="s">
        <v>548</v>
      </c>
      <c r="D302" s="234" t="s">
        <v>218</v>
      </c>
      <c r="E302" s="235" t="s">
        <v>2834</v>
      </c>
      <c r="F302" s="236" t="s">
        <v>2835</v>
      </c>
      <c r="G302" s="237" t="s">
        <v>452</v>
      </c>
      <c r="H302" s="238">
        <v>99.075999999999993</v>
      </c>
      <c r="I302" s="239"/>
      <c r="J302" s="240">
        <f>ROUND(I302*H302,2)</f>
        <v>0</v>
      </c>
      <c r="K302" s="236" t="s">
        <v>222</v>
      </c>
      <c r="L302" s="73"/>
      <c r="M302" s="241" t="s">
        <v>21</v>
      </c>
      <c r="N302" s="242" t="s">
        <v>43</v>
      </c>
      <c r="O302" s="48"/>
      <c r="P302" s="243">
        <f>O302*H302</f>
        <v>0</v>
      </c>
      <c r="Q302" s="243">
        <v>0</v>
      </c>
      <c r="R302" s="243">
        <f>Q302*H302</f>
        <v>0</v>
      </c>
      <c r="S302" s="243">
        <v>0</v>
      </c>
      <c r="T302" s="244">
        <f>S302*H302</f>
        <v>0</v>
      </c>
      <c r="AR302" s="25" t="s">
        <v>232</v>
      </c>
      <c r="AT302" s="25" t="s">
        <v>218</v>
      </c>
      <c r="AU302" s="25" t="s">
        <v>82</v>
      </c>
      <c r="AY302" s="25" t="s">
        <v>215</v>
      </c>
      <c r="BE302" s="245">
        <f>IF(N302="základní",J302,0)</f>
        <v>0</v>
      </c>
      <c r="BF302" s="245">
        <f>IF(N302="snížená",J302,0)</f>
        <v>0</v>
      </c>
      <c r="BG302" s="245">
        <f>IF(N302="zákl. přenesená",J302,0)</f>
        <v>0</v>
      </c>
      <c r="BH302" s="245">
        <f>IF(N302="sníž. přenesená",J302,0)</f>
        <v>0</v>
      </c>
      <c r="BI302" s="245">
        <f>IF(N302="nulová",J302,0)</f>
        <v>0</v>
      </c>
      <c r="BJ302" s="25" t="s">
        <v>80</v>
      </c>
      <c r="BK302" s="245">
        <f>ROUND(I302*H302,2)</f>
        <v>0</v>
      </c>
      <c r="BL302" s="25" t="s">
        <v>232</v>
      </c>
      <c r="BM302" s="25" t="s">
        <v>2836</v>
      </c>
    </row>
    <row r="303" s="1" customFormat="1">
      <c r="B303" s="47"/>
      <c r="C303" s="75"/>
      <c r="D303" s="246" t="s">
        <v>225</v>
      </c>
      <c r="E303" s="75"/>
      <c r="F303" s="247" t="s">
        <v>2837</v>
      </c>
      <c r="G303" s="75"/>
      <c r="H303" s="75"/>
      <c r="I303" s="204"/>
      <c r="J303" s="75"/>
      <c r="K303" s="75"/>
      <c r="L303" s="73"/>
      <c r="M303" s="248"/>
      <c r="N303" s="48"/>
      <c r="O303" s="48"/>
      <c r="P303" s="48"/>
      <c r="Q303" s="48"/>
      <c r="R303" s="48"/>
      <c r="S303" s="48"/>
      <c r="T303" s="96"/>
      <c r="AT303" s="25" t="s">
        <v>225</v>
      </c>
      <c r="AU303" s="25" t="s">
        <v>82</v>
      </c>
    </row>
    <row r="304" s="14" customFormat="1">
      <c r="B304" s="288"/>
      <c r="C304" s="289"/>
      <c r="D304" s="246" t="s">
        <v>422</v>
      </c>
      <c r="E304" s="290" t="s">
        <v>21</v>
      </c>
      <c r="F304" s="291" t="s">
        <v>2838</v>
      </c>
      <c r="G304" s="289"/>
      <c r="H304" s="290" t="s">
        <v>21</v>
      </c>
      <c r="I304" s="292"/>
      <c r="J304" s="289"/>
      <c r="K304" s="289"/>
      <c r="L304" s="293"/>
      <c r="M304" s="294"/>
      <c r="N304" s="295"/>
      <c r="O304" s="295"/>
      <c r="P304" s="295"/>
      <c r="Q304" s="295"/>
      <c r="R304" s="295"/>
      <c r="S304" s="295"/>
      <c r="T304" s="296"/>
      <c r="AT304" s="297" t="s">
        <v>422</v>
      </c>
      <c r="AU304" s="297" t="s">
        <v>82</v>
      </c>
      <c r="AV304" s="14" t="s">
        <v>80</v>
      </c>
      <c r="AW304" s="14" t="s">
        <v>35</v>
      </c>
      <c r="AX304" s="14" t="s">
        <v>72</v>
      </c>
      <c r="AY304" s="297" t="s">
        <v>215</v>
      </c>
    </row>
    <row r="305" s="12" customFormat="1">
      <c r="B305" s="252"/>
      <c r="C305" s="253"/>
      <c r="D305" s="246" t="s">
        <v>422</v>
      </c>
      <c r="E305" s="254" t="s">
        <v>21</v>
      </c>
      <c r="F305" s="255" t="s">
        <v>2839</v>
      </c>
      <c r="G305" s="253"/>
      <c r="H305" s="256">
        <v>96.189999999999998</v>
      </c>
      <c r="I305" s="257"/>
      <c r="J305" s="253"/>
      <c r="K305" s="253"/>
      <c r="L305" s="258"/>
      <c r="M305" s="259"/>
      <c r="N305" s="260"/>
      <c r="O305" s="260"/>
      <c r="P305" s="260"/>
      <c r="Q305" s="260"/>
      <c r="R305" s="260"/>
      <c r="S305" s="260"/>
      <c r="T305" s="261"/>
      <c r="AT305" s="262" t="s">
        <v>422</v>
      </c>
      <c r="AU305" s="262" t="s">
        <v>82</v>
      </c>
      <c r="AV305" s="12" t="s">
        <v>82</v>
      </c>
      <c r="AW305" s="12" t="s">
        <v>35</v>
      </c>
      <c r="AX305" s="12" t="s">
        <v>72</v>
      </c>
      <c r="AY305" s="262" t="s">
        <v>215</v>
      </c>
    </row>
    <row r="306" s="12" customFormat="1">
      <c r="B306" s="252"/>
      <c r="C306" s="253"/>
      <c r="D306" s="246" t="s">
        <v>422</v>
      </c>
      <c r="E306" s="253"/>
      <c r="F306" s="255" t="s">
        <v>2840</v>
      </c>
      <c r="G306" s="253"/>
      <c r="H306" s="256">
        <v>99.075999999999993</v>
      </c>
      <c r="I306" s="257"/>
      <c r="J306" s="253"/>
      <c r="K306" s="253"/>
      <c r="L306" s="258"/>
      <c r="M306" s="259"/>
      <c r="N306" s="260"/>
      <c r="O306" s="260"/>
      <c r="P306" s="260"/>
      <c r="Q306" s="260"/>
      <c r="R306" s="260"/>
      <c r="S306" s="260"/>
      <c r="T306" s="261"/>
      <c r="AT306" s="262" t="s">
        <v>422</v>
      </c>
      <c r="AU306" s="262" t="s">
        <v>82</v>
      </c>
      <c r="AV306" s="12" t="s">
        <v>82</v>
      </c>
      <c r="AW306" s="12" t="s">
        <v>6</v>
      </c>
      <c r="AX306" s="12" t="s">
        <v>80</v>
      </c>
      <c r="AY306" s="262" t="s">
        <v>215</v>
      </c>
    </row>
    <row r="307" s="1" customFormat="1" ht="16.5" customHeight="1">
      <c r="B307" s="47"/>
      <c r="C307" s="274" t="s">
        <v>554</v>
      </c>
      <c r="D307" s="274" t="s">
        <v>470</v>
      </c>
      <c r="E307" s="275" t="s">
        <v>2841</v>
      </c>
      <c r="F307" s="276" t="s">
        <v>2842</v>
      </c>
      <c r="G307" s="277" t="s">
        <v>452</v>
      </c>
      <c r="H307" s="278">
        <v>99.075999999999993</v>
      </c>
      <c r="I307" s="279"/>
      <c r="J307" s="280">
        <f>ROUND(I307*H307,2)</f>
        <v>0</v>
      </c>
      <c r="K307" s="276" t="s">
        <v>222</v>
      </c>
      <c r="L307" s="281"/>
      <c r="M307" s="282" t="s">
        <v>21</v>
      </c>
      <c r="N307" s="283" t="s">
        <v>43</v>
      </c>
      <c r="O307" s="48"/>
      <c r="P307" s="243">
        <f>O307*H307</f>
        <v>0</v>
      </c>
      <c r="Q307" s="243">
        <v>0.00048000000000000001</v>
      </c>
      <c r="R307" s="243">
        <f>Q307*H307</f>
        <v>0.047556479999999998</v>
      </c>
      <c r="S307" s="243">
        <v>0</v>
      </c>
      <c r="T307" s="244">
        <f>S307*H307</f>
        <v>0</v>
      </c>
      <c r="AR307" s="25" t="s">
        <v>405</v>
      </c>
      <c r="AT307" s="25" t="s">
        <v>470</v>
      </c>
      <c r="AU307" s="25" t="s">
        <v>82</v>
      </c>
      <c r="AY307" s="25" t="s">
        <v>215</v>
      </c>
      <c r="BE307" s="245">
        <f>IF(N307="základní",J307,0)</f>
        <v>0</v>
      </c>
      <c r="BF307" s="245">
        <f>IF(N307="snížená",J307,0)</f>
        <v>0</v>
      </c>
      <c r="BG307" s="245">
        <f>IF(N307="zákl. přenesená",J307,0)</f>
        <v>0</v>
      </c>
      <c r="BH307" s="245">
        <f>IF(N307="sníž. přenesená",J307,0)</f>
        <v>0</v>
      </c>
      <c r="BI307" s="245">
        <f>IF(N307="nulová",J307,0)</f>
        <v>0</v>
      </c>
      <c r="BJ307" s="25" t="s">
        <v>80</v>
      </c>
      <c r="BK307" s="245">
        <f>ROUND(I307*H307,2)</f>
        <v>0</v>
      </c>
      <c r="BL307" s="25" t="s">
        <v>232</v>
      </c>
      <c r="BM307" s="25" t="s">
        <v>2843</v>
      </c>
    </row>
    <row r="308" s="12" customFormat="1">
      <c r="B308" s="252"/>
      <c r="C308" s="253"/>
      <c r="D308" s="246" t="s">
        <v>422</v>
      </c>
      <c r="E308" s="254" t="s">
        <v>21</v>
      </c>
      <c r="F308" s="255" t="s">
        <v>2839</v>
      </c>
      <c r="G308" s="253"/>
      <c r="H308" s="256">
        <v>96.189999999999998</v>
      </c>
      <c r="I308" s="257"/>
      <c r="J308" s="253"/>
      <c r="K308" s="253"/>
      <c r="L308" s="258"/>
      <c r="M308" s="259"/>
      <c r="N308" s="260"/>
      <c r="O308" s="260"/>
      <c r="P308" s="260"/>
      <c r="Q308" s="260"/>
      <c r="R308" s="260"/>
      <c r="S308" s="260"/>
      <c r="T308" s="261"/>
      <c r="AT308" s="262" t="s">
        <v>422</v>
      </c>
      <c r="AU308" s="262" t="s">
        <v>82</v>
      </c>
      <c r="AV308" s="12" t="s">
        <v>82</v>
      </c>
      <c r="AW308" s="12" t="s">
        <v>35</v>
      </c>
      <c r="AX308" s="12" t="s">
        <v>72</v>
      </c>
      <c r="AY308" s="262" t="s">
        <v>215</v>
      </c>
    </row>
    <row r="309" s="12" customFormat="1">
      <c r="B309" s="252"/>
      <c r="C309" s="253"/>
      <c r="D309" s="246" t="s">
        <v>422</v>
      </c>
      <c r="E309" s="253"/>
      <c r="F309" s="255" t="s">
        <v>2840</v>
      </c>
      <c r="G309" s="253"/>
      <c r="H309" s="256">
        <v>99.075999999999993</v>
      </c>
      <c r="I309" s="257"/>
      <c r="J309" s="253"/>
      <c r="K309" s="253"/>
      <c r="L309" s="258"/>
      <c r="M309" s="259"/>
      <c r="N309" s="260"/>
      <c r="O309" s="260"/>
      <c r="P309" s="260"/>
      <c r="Q309" s="260"/>
      <c r="R309" s="260"/>
      <c r="S309" s="260"/>
      <c r="T309" s="261"/>
      <c r="AT309" s="262" t="s">
        <v>422</v>
      </c>
      <c r="AU309" s="262" t="s">
        <v>82</v>
      </c>
      <c r="AV309" s="12" t="s">
        <v>82</v>
      </c>
      <c r="AW309" s="12" t="s">
        <v>6</v>
      </c>
      <c r="AX309" s="12" t="s">
        <v>80</v>
      </c>
      <c r="AY309" s="262" t="s">
        <v>215</v>
      </c>
    </row>
    <row r="310" s="1" customFormat="1" ht="25.5" customHeight="1">
      <c r="B310" s="47"/>
      <c r="C310" s="234" t="s">
        <v>559</v>
      </c>
      <c r="D310" s="234" t="s">
        <v>218</v>
      </c>
      <c r="E310" s="235" t="s">
        <v>2844</v>
      </c>
      <c r="F310" s="236" t="s">
        <v>2845</v>
      </c>
      <c r="G310" s="237" t="s">
        <v>452</v>
      </c>
      <c r="H310" s="238">
        <v>65.659999999999997</v>
      </c>
      <c r="I310" s="239"/>
      <c r="J310" s="240">
        <f>ROUND(I310*H310,2)</f>
        <v>0</v>
      </c>
      <c r="K310" s="236" t="s">
        <v>222</v>
      </c>
      <c r="L310" s="73"/>
      <c r="M310" s="241" t="s">
        <v>21</v>
      </c>
      <c r="N310" s="242" t="s">
        <v>43</v>
      </c>
      <c r="O310" s="48"/>
      <c r="P310" s="243">
        <f>O310*H310</f>
        <v>0</v>
      </c>
      <c r="Q310" s="243">
        <v>0</v>
      </c>
      <c r="R310" s="243">
        <f>Q310*H310</f>
        <v>0</v>
      </c>
      <c r="S310" s="243">
        <v>0</v>
      </c>
      <c r="T310" s="244">
        <f>S310*H310</f>
        <v>0</v>
      </c>
      <c r="AR310" s="25" t="s">
        <v>232</v>
      </c>
      <c r="AT310" s="25" t="s">
        <v>218</v>
      </c>
      <c r="AU310" s="25" t="s">
        <v>82</v>
      </c>
      <c r="AY310" s="25" t="s">
        <v>215</v>
      </c>
      <c r="BE310" s="245">
        <f>IF(N310="základní",J310,0)</f>
        <v>0</v>
      </c>
      <c r="BF310" s="245">
        <f>IF(N310="snížená",J310,0)</f>
        <v>0</v>
      </c>
      <c r="BG310" s="245">
        <f>IF(N310="zákl. přenesená",J310,0)</f>
        <v>0</v>
      </c>
      <c r="BH310" s="245">
        <f>IF(N310="sníž. přenesená",J310,0)</f>
        <v>0</v>
      </c>
      <c r="BI310" s="245">
        <f>IF(N310="nulová",J310,0)</f>
        <v>0</v>
      </c>
      <c r="BJ310" s="25" t="s">
        <v>80</v>
      </c>
      <c r="BK310" s="245">
        <f>ROUND(I310*H310,2)</f>
        <v>0</v>
      </c>
      <c r="BL310" s="25" t="s">
        <v>232</v>
      </c>
      <c r="BM310" s="25" t="s">
        <v>2846</v>
      </c>
    </row>
    <row r="311" s="1" customFormat="1">
      <c r="B311" s="47"/>
      <c r="C311" s="75"/>
      <c r="D311" s="246" t="s">
        <v>225</v>
      </c>
      <c r="E311" s="75"/>
      <c r="F311" s="247" t="s">
        <v>2847</v>
      </c>
      <c r="G311" s="75"/>
      <c r="H311" s="75"/>
      <c r="I311" s="204"/>
      <c r="J311" s="75"/>
      <c r="K311" s="75"/>
      <c r="L311" s="73"/>
      <c r="M311" s="248"/>
      <c r="N311" s="48"/>
      <c r="O311" s="48"/>
      <c r="P311" s="48"/>
      <c r="Q311" s="48"/>
      <c r="R311" s="48"/>
      <c r="S311" s="48"/>
      <c r="T311" s="96"/>
      <c r="AT311" s="25" t="s">
        <v>225</v>
      </c>
      <c r="AU311" s="25" t="s">
        <v>82</v>
      </c>
    </row>
    <row r="312" s="14" customFormat="1">
      <c r="B312" s="288"/>
      <c r="C312" s="289"/>
      <c r="D312" s="246" t="s">
        <v>422</v>
      </c>
      <c r="E312" s="290" t="s">
        <v>21</v>
      </c>
      <c r="F312" s="291" t="s">
        <v>2838</v>
      </c>
      <c r="G312" s="289"/>
      <c r="H312" s="290" t="s">
        <v>21</v>
      </c>
      <c r="I312" s="292"/>
      <c r="J312" s="289"/>
      <c r="K312" s="289"/>
      <c r="L312" s="293"/>
      <c r="M312" s="294"/>
      <c r="N312" s="295"/>
      <c r="O312" s="295"/>
      <c r="P312" s="295"/>
      <c r="Q312" s="295"/>
      <c r="R312" s="295"/>
      <c r="S312" s="295"/>
      <c r="T312" s="296"/>
      <c r="AT312" s="297" t="s">
        <v>422</v>
      </c>
      <c r="AU312" s="297" t="s">
        <v>82</v>
      </c>
      <c r="AV312" s="14" t="s">
        <v>80</v>
      </c>
      <c r="AW312" s="14" t="s">
        <v>35</v>
      </c>
      <c r="AX312" s="14" t="s">
        <v>72</v>
      </c>
      <c r="AY312" s="297" t="s">
        <v>215</v>
      </c>
    </row>
    <row r="313" s="14" customFormat="1">
      <c r="B313" s="288"/>
      <c r="C313" s="289"/>
      <c r="D313" s="246" t="s">
        <v>422</v>
      </c>
      <c r="E313" s="290" t="s">
        <v>21</v>
      </c>
      <c r="F313" s="291" t="s">
        <v>2848</v>
      </c>
      <c r="G313" s="289"/>
      <c r="H313" s="290" t="s">
        <v>21</v>
      </c>
      <c r="I313" s="292"/>
      <c r="J313" s="289"/>
      <c r="K313" s="289"/>
      <c r="L313" s="293"/>
      <c r="M313" s="294"/>
      <c r="N313" s="295"/>
      <c r="O313" s="295"/>
      <c r="P313" s="295"/>
      <c r="Q313" s="295"/>
      <c r="R313" s="295"/>
      <c r="S313" s="295"/>
      <c r="T313" s="296"/>
      <c r="AT313" s="297" t="s">
        <v>422</v>
      </c>
      <c r="AU313" s="297" t="s">
        <v>82</v>
      </c>
      <c r="AV313" s="14" t="s">
        <v>80</v>
      </c>
      <c r="AW313" s="14" t="s">
        <v>35</v>
      </c>
      <c r="AX313" s="14" t="s">
        <v>72</v>
      </c>
      <c r="AY313" s="297" t="s">
        <v>215</v>
      </c>
    </row>
    <row r="314" s="12" customFormat="1">
      <c r="B314" s="252"/>
      <c r="C314" s="253"/>
      <c r="D314" s="246" t="s">
        <v>422</v>
      </c>
      <c r="E314" s="254" t="s">
        <v>21</v>
      </c>
      <c r="F314" s="255" t="s">
        <v>2849</v>
      </c>
      <c r="G314" s="253"/>
      <c r="H314" s="256">
        <v>64.689999999999998</v>
      </c>
      <c r="I314" s="257"/>
      <c r="J314" s="253"/>
      <c r="K314" s="253"/>
      <c r="L314" s="258"/>
      <c r="M314" s="259"/>
      <c r="N314" s="260"/>
      <c r="O314" s="260"/>
      <c r="P314" s="260"/>
      <c r="Q314" s="260"/>
      <c r="R314" s="260"/>
      <c r="S314" s="260"/>
      <c r="T314" s="261"/>
      <c r="AT314" s="262" t="s">
        <v>422</v>
      </c>
      <c r="AU314" s="262" t="s">
        <v>82</v>
      </c>
      <c r="AV314" s="12" t="s">
        <v>82</v>
      </c>
      <c r="AW314" s="12" t="s">
        <v>35</v>
      </c>
      <c r="AX314" s="12" t="s">
        <v>80</v>
      </c>
      <c r="AY314" s="262" t="s">
        <v>215</v>
      </c>
    </row>
    <row r="315" s="12" customFormat="1">
      <c r="B315" s="252"/>
      <c r="C315" s="253"/>
      <c r="D315" s="246" t="s">
        <v>422</v>
      </c>
      <c r="E315" s="253"/>
      <c r="F315" s="255" t="s">
        <v>2850</v>
      </c>
      <c r="G315" s="253"/>
      <c r="H315" s="256">
        <v>65.659999999999997</v>
      </c>
      <c r="I315" s="257"/>
      <c r="J315" s="253"/>
      <c r="K315" s="253"/>
      <c r="L315" s="258"/>
      <c r="M315" s="259"/>
      <c r="N315" s="260"/>
      <c r="O315" s="260"/>
      <c r="P315" s="260"/>
      <c r="Q315" s="260"/>
      <c r="R315" s="260"/>
      <c r="S315" s="260"/>
      <c r="T315" s="261"/>
      <c r="AT315" s="262" t="s">
        <v>422</v>
      </c>
      <c r="AU315" s="262" t="s">
        <v>82</v>
      </c>
      <c r="AV315" s="12" t="s">
        <v>82</v>
      </c>
      <c r="AW315" s="12" t="s">
        <v>6</v>
      </c>
      <c r="AX315" s="12" t="s">
        <v>80</v>
      </c>
      <c r="AY315" s="262" t="s">
        <v>215</v>
      </c>
    </row>
    <row r="316" s="1" customFormat="1" ht="16.5" customHeight="1">
      <c r="B316" s="47"/>
      <c r="C316" s="274" t="s">
        <v>563</v>
      </c>
      <c r="D316" s="274" t="s">
        <v>470</v>
      </c>
      <c r="E316" s="275" t="s">
        <v>2851</v>
      </c>
      <c r="F316" s="276" t="s">
        <v>2852</v>
      </c>
      <c r="G316" s="277" t="s">
        <v>452</v>
      </c>
      <c r="H316" s="278">
        <v>65.659999999999997</v>
      </c>
      <c r="I316" s="279"/>
      <c r="J316" s="280">
        <f>ROUND(I316*H316,2)</f>
        <v>0</v>
      </c>
      <c r="K316" s="276" t="s">
        <v>21</v>
      </c>
      <c r="L316" s="281"/>
      <c r="M316" s="282" t="s">
        <v>21</v>
      </c>
      <c r="N316" s="283" t="s">
        <v>43</v>
      </c>
      <c r="O316" s="48"/>
      <c r="P316" s="243">
        <f>O316*H316</f>
        <v>0</v>
      </c>
      <c r="Q316" s="243">
        <v>0.0022100000000000002</v>
      </c>
      <c r="R316" s="243">
        <f>Q316*H316</f>
        <v>0.1451086</v>
      </c>
      <c r="S316" s="243">
        <v>0</v>
      </c>
      <c r="T316" s="244">
        <f>S316*H316</f>
        <v>0</v>
      </c>
      <c r="AR316" s="25" t="s">
        <v>405</v>
      </c>
      <c r="AT316" s="25" t="s">
        <v>470</v>
      </c>
      <c r="AU316" s="25" t="s">
        <v>82</v>
      </c>
      <c r="AY316" s="25" t="s">
        <v>215</v>
      </c>
      <c r="BE316" s="245">
        <f>IF(N316="základní",J316,0)</f>
        <v>0</v>
      </c>
      <c r="BF316" s="245">
        <f>IF(N316="snížená",J316,0)</f>
        <v>0</v>
      </c>
      <c r="BG316" s="245">
        <f>IF(N316="zákl. přenesená",J316,0)</f>
        <v>0</v>
      </c>
      <c r="BH316" s="245">
        <f>IF(N316="sníž. přenesená",J316,0)</f>
        <v>0</v>
      </c>
      <c r="BI316" s="245">
        <f>IF(N316="nulová",J316,0)</f>
        <v>0</v>
      </c>
      <c r="BJ316" s="25" t="s">
        <v>80</v>
      </c>
      <c r="BK316" s="245">
        <f>ROUND(I316*H316,2)</f>
        <v>0</v>
      </c>
      <c r="BL316" s="25" t="s">
        <v>232</v>
      </c>
      <c r="BM316" s="25" t="s">
        <v>2853</v>
      </c>
    </row>
    <row r="317" s="14" customFormat="1">
      <c r="B317" s="288"/>
      <c r="C317" s="289"/>
      <c r="D317" s="246" t="s">
        <v>422</v>
      </c>
      <c r="E317" s="290" t="s">
        <v>21</v>
      </c>
      <c r="F317" s="291" t="s">
        <v>2854</v>
      </c>
      <c r="G317" s="289"/>
      <c r="H317" s="290" t="s">
        <v>21</v>
      </c>
      <c r="I317" s="292"/>
      <c r="J317" s="289"/>
      <c r="K317" s="289"/>
      <c r="L317" s="293"/>
      <c r="M317" s="294"/>
      <c r="N317" s="295"/>
      <c r="O317" s="295"/>
      <c r="P317" s="295"/>
      <c r="Q317" s="295"/>
      <c r="R317" s="295"/>
      <c r="S317" s="295"/>
      <c r="T317" s="296"/>
      <c r="AT317" s="297" t="s">
        <v>422</v>
      </c>
      <c r="AU317" s="297" t="s">
        <v>82</v>
      </c>
      <c r="AV317" s="14" t="s">
        <v>80</v>
      </c>
      <c r="AW317" s="14" t="s">
        <v>35</v>
      </c>
      <c r="AX317" s="14" t="s">
        <v>72</v>
      </c>
      <c r="AY317" s="297" t="s">
        <v>215</v>
      </c>
    </row>
    <row r="318" s="12" customFormat="1">
      <c r="B318" s="252"/>
      <c r="C318" s="253"/>
      <c r="D318" s="246" t="s">
        <v>422</v>
      </c>
      <c r="E318" s="254" t="s">
        <v>21</v>
      </c>
      <c r="F318" s="255" t="s">
        <v>2849</v>
      </c>
      <c r="G318" s="253"/>
      <c r="H318" s="256">
        <v>64.689999999999998</v>
      </c>
      <c r="I318" s="257"/>
      <c r="J318" s="253"/>
      <c r="K318" s="253"/>
      <c r="L318" s="258"/>
      <c r="M318" s="259"/>
      <c r="N318" s="260"/>
      <c r="O318" s="260"/>
      <c r="P318" s="260"/>
      <c r="Q318" s="260"/>
      <c r="R318" s="260"/>
      <c r="S318" s="260"/>
      <c r="T318" s="261"/>
      <c r="AT318" s="262" t="s">
        <v>422</v>
      </c>
      <c r="AU318" s="262" t="s">
        <v>82</v>
      </c>
      <c r="AV318" s="12" t="s">
        <v>82</v>
      </c>
      <c r="AW318" s="12" t="s">
        <v>35</v>
      </c>
      <c r="AX318" s="12" t="s">
        <v>80</v>
      </c>
      <c r="AY318" s="262" t="s">
        <v>215</v>
      </c>
    </row>
    <row r="319" s="12" customFormat="1">
      <c r="B319" s="252"/>
      <c r="C319" s="253"/>
      <c r="D319" s="246" t="s">
        <v>422</v>
      </c>
      <c r="E319" s="253"/>
      <c r="F319" s="255" t="s">
        <v>2850</v>
      </c>
      <c r="G319" s="253"/>
      <c r="H319" s="256">
        <v>65.659999999999997</v>
      </c>
      <c r="I319" s="257"/>
      <c r="J319" s="253"/>
      <c r="K319" s="253"/>
      <c r="L319" s="258"/>
      <c r="M319" s="259"/>
      <c r="N319" s="260"/>
      <c r="O319" s="260"/>
      <c r="P319" s="260"/>
      <c r="Q319" s="260"/>
      <c r="R319" s="260"/>
      <c r="S319" s="260"/>
      <c r="T319" s="261"/>
      <c r="AT319" s="262" t="s">
        <v>422</v>
      </c>
      <c r="AU319" s="262" t="s">
        <v>82</v>
      </c>
      <c r="AV319" s="12" t="s">
        <v>82</v>
      </c>
      <c r="AW319" s="12" t="s">
        <v>6</v>
      </c>
      <c r="AX319" s="12" t="s">
        <v>80</v>
      </c>
      <c r="AY319" s="262" t="s">
        <v>215</v>
      </c>
    </row>
    <row r="320" s="1" customFormat="1" ht="16.5" customHeight="1">
      <c r="B320" s="47"/>
      <c r="C320" s="274" t="s">
        <v>574</v>
      </c>
      <c r="D320" s="274" t="s">
        <v>470</v>
      </c>
      <c r="E320" s="275" t="s">
        <v>2855</v>
      </c>
      <c r="F320" s="276" t="s">
        <v>2856</v>
      </c>
      <c r="G320" s="277" t="s">
        <v>452</v>
      </c>
      <c r="H320" s="278">
        <v>1.0149999999999999</v>
      </c>
      <c r="I320" s="279"/>
      <c r="J320" s="280">
        <f>ROUND(I320*H320,2)</f>
        <v>0</v>
      </c>
      <c r="K320" s="276" t="s">
        <v>222</v>
      </c>
      <c r="L320" s="281"/>
      <c r="M320" s="282" t="s">
        <v>21</v>
      </c>
      <c r="N320" s="283" t="s">
        <v>43</v>
      </c>
      <c r="O320" s="48"/>
      <c r="P320" s="243">
        <f>O320*H320</f>
        <v>0</v>
      </c>
      <c r="Q320" s="243">
        <v>0.00992</v>
      </c>
      <c r="R320" s="243">
        <f>Q320*H320</f>
        <v>0.010068799999999999</v>
      </c>
      <c r="S320" s="243">
        <v>0</v>
      </c>
      <c r="T320" s="244">
        <f>S320*H320</f>
        <v>0</v>
      </c>
      <c r="AR320" s="25" t="s">
        <v>405</v>
      </c>
      <c r="AT320" s="25" t="s">
        <v>470</v>
      </c>
      <c r="AU320" s="25" t="s">
        <v>82</v>
      </c>
      <c r="AY320" s="25" t="s">
        <v>215</v>
      </c>
      <c r="BE320" s="245">
        <f>IF(N320="základní",J320,0)</f>
        <v>0</v>
      </c>
      <c r="BF320" s="245">
        <f>IF(N320="snížená",J320,0)</f>
        <v>0</v>
      </c>
      <c r="BG320" s="245">
        <f>IF(N320="zákl. přenesená",J320,0)</f>
        <v>0</v>
      </c>
      <c r="BH320" s="245">
        <f>IF(N320="sníž. přenesená",J320,0)</f>
        <v>0</v>
      </c>
      <c r="BI320" s="245">
        <f>IF(N320="nulová",J320,0)</f>
        <v>0</v>
      </c>
      <c r="BJ320" s="25" t="s">
        <v>80</v>
      </c>
      <c r="BK320" s="245">
        <f>ROUND(I320*H320,2)</f>
        <v>0</v>
      </c>
      <c r="BL320" s="25" t="s">
        <v>232</v>
      </c>
      <c r="BM320" s="25" t="s">
        <v>2857</v>
      </c>
    </row>
    <row r="321" s="14" customFormat="1">
      <c r="B321" s="288"/>
      <c r="C321" s="289"/>
      <c r="D321" s="246" t="s">
        <v>422</v>
      </c>
      <c r="E321" s="290" t="s">
        <v>21</v>
      </c>
      <c r="F321" s="291" t="s">
        <v>2858</v>
      </c>
      <c r="G321" s="289"/>
      <c r="H321" s="290" t="s">
        <v>21</v>
      </c>
      <c r="I321" s="292"/>
      <c r="J321" s="289"/>
      <c r="K321" s="289"/>
      <c r="L321" s="293"/>
      <c r="M321" s="294"/>
      <c r="N321" s="295"/>
      <c r="O321" s="295"/>
      <c r="P321" s="295"/>
      <c r="Q321" s="295"/>
      <c r="R321" s="295"/>
      <c r="S321" s="295"/>
      <c r="T321" s="296"/>
      <c r="AT321" s="297" t="s">
        <v>422</v>
      </c>
      <c r="AU321" s="297" t="s">
        <v>82</v>
      </c>
      <c r="AV321" s="14" t="s">
        <v>80</v>
      </c>
      <c r="AW321" s="14" t="s">
        <v>35</v>
      </c>
      <c r="AX321" s="14" t="s">
        <v>72</v>
      </c>
      <c r="AY321" s="297" t="s">
        <v>215</v>
      </c>
    </row>
    <row r="322" s="12" customFormat="1">
      <c r="B322" s="252"/>
      <c r="C322" s="253"/>
      <c r="D322" s="246" t="s">
        <v>422</v>
      </c>
      <c r="E322" s="254" t="s">
        <v>21</v>
      </c>
      <c r="F322" s="255" t="s">
        <v>80</v>
      </c>
      <c r="G322" s="253"/>
      <c r="H322" s="256">
        <v>1</v>
      </c>
      <c r="I322" s="257"/>
      <c r="J322" s="253"/>
      <c r="K322" s="253"/>
      <c r="L322" s="258"/>
      <c r="M322" s="259"/>
      <c r="N322" s="260"/>
      <c r="O322" s="260"/>
      <c r="P322" s="260"/>
      <c r="Q322" s="260"/>
      <c r="R322" s="260"/>
      <c r="S322" s="260"/>
      <c r="T322" s="261"/>
      <c r="AT322" s="262" t="s">
        <v>422</v>
      </c>
      <c r="AU322" s="262" t="s">
        <v>82</v>
      </c>
      <c r="AV322" s="12" t="s">
        <v>82</v>
      </c>
      <c r="AW322" s="12" t="s">
        <v>35</v>
      </c>
      <c r="AX322" s="12" t="s">
        <v>80</v>
      </c>
      <c r="AY322" s="262" t="s">
        <v>215</v>
      </c>
    </row>
    <row r="323" s="12" customFormat="1">
      <c r="B323" s="252"/>
      <c r="C323" s="253"/>
      <c r="D323" s="246" t="s">
        <v>422</v>
      </c>
      <c r="E323" s="253"/>
      <c r="F323" s="255" t="s">
        <v>2859</v>
      </c>
      <c r="G323" s="253"/>
      <c r="H323" s="256">
        <v>1.0149999999999999</v>
      </c>
      <c r="I323" s="257"/>
      <c r="J323" s="253"/>
      <c r="K323" s="253"/>
      <c r="L323" s="258"/>
      <c r="M323" s="259"/>
      <c r="N323" s="260"/>
      <c r="O323" s="260"/>
      <c r="P323" s="260"/>
      <c r="Q323" s="260"/>
      <c r="R323" s="260"/>
      <c r="S323" s="260"/>
      <c r="T323" s="261"/>
      <c r="AT323" s="262" t="s">
        <v>422</v>
      </c>
      <c r="AU323" s="262" t="s">
        <v>82</v>
      </c>
      <c r="AV323" s="12" t="s">
        <v>82</v>
      </c>
      <c r="AW323" s="12" t="s">
        <v>6</v>
      </c>
      <c r="AX323" s="12" t="s">
        <v>80</v>
      </c>
      <c r="AY323" s="262" t="s">
        <v>215</v>
      </c>
    </row>
    <row r="324" s="1" customFormat="1" ht="16.5" customHeight="1">
      <c r="B324" s="47"/>
      <c r="C324" s="234" t="s">
        <v>580</v>
      </c>
      <c r="D324" s="234" t="s">
        <v>218</v>
      </c>
      <c r="E324" s="235" t="s">
        <v>2860</v>
      </c>
      <c r="F324" s="236" t="s">
        <v>2861</v>
      </c>
      <c r="G324" s="237" t="s">
        <v>452</v>
      </c>
      <c r="H324" s="238">
        <v>97.632999999999996</v>
      </c>
      <c r="I324" s="239"/>
      <c r="J324" s="240">
        <f>ROUND(I324*H324,2)</f>
        <v>0</v>
      </c>
      <c r="K324" s="236" t="s">
        <v>222</v>
      </c>
      <c r="L324" s="73"/>
      <c r="M324" s="241" t="s">
        <v>21</v>
      </c>
      <c r="N324" s="242" t="s">
        <v>43</v>
      </c>
      <c r="O324" s="48"/>
      <c r="P324" s="243">
        <f>O324*H324</f>
        <v>0</v>
      </c>
      <c r="Q324" s="243">
        <v>2.0000000000000002E-05</v>
      </c>
      <c r="R324" s="243">
        <f>Q324*H324</f>
        <v>0.0019526600000000002</v>
      </c>
      <c r="S324" s="243">
        <v>0</v>
      </c>
      <c r="T324" s="244">
        <f>S324*H324</f>
        <v>0</v>
      </c>
      <c r="AR324" s="25" t="s">
        <v>232</v>
      </c>
      <c r="AT324" s="25" t="s">
        <v>218</v>
      </c>
      <c r="AU324" s="25" t="s">
        <v>82</v>
      </c>
      <c r="AY324" s="25" t="s">
        <v>215</v>
      </c>
      <c r="BE324" s="245">
        <f>IF(N324="základní",J324,0)</f>
        <v>0</v>
      </c>
      <c r="BF324" s="245">
        <f>IF(N324="snížená",J324,0)</f>
        <v>0</v>
      </c>
      <c r="BG324" s="245">
        <f>IF(N324="zákl. přenesená",J324,0)</f>
        <v>0</v>
      </c>
      <c r="BH324" s="245">
        <f>IF(N324="sníž. přenesená",J324,0)</f>
        <v>0</v>
      </c>
      <c r="BI324" s="245">
        <f>IF(N324="nulová",J324,0)</f>
        <v>0</v>
      </c>
      <c r="BJ324" s="25" t="s">
        <v>80</v>
      </c>
      <c r="BK324" s="245">
        <f>ROUND(I324*H324,2)</f>
        <v>0</v>
      </c>
      <c r="BL324" s="25" t="s">
        <v>232</v>
      </c>
      <c r="BM324" s="25" t="s">
        <v>2862</v>
      </c>
    </row>
    <row r="325" s="12" customFormat="1">
      <c r="B325" s="252"/>
      <c r="C325" s="253"/>
      <c r="D325" s="246" t="s">
        <v>422</v>
      </c>
      <c r="E325" s="254" t="s">
        <v>21</v>
      </c>
      <c r="F325" s="255" t="s">
        <v>2839</v>
      </c>
      <c r="G325" s="253"/>
      <c r="H325" s="256">
        <v>96.189999999999998</v>
      </c>
      <c r="I325" s="257"/>
      <c r="J325" s="253"/>
      <c r="K325" s="253"/>
      <c r="L325" s="258"/>
      <c r="M325" s="259"/>
      <c r="N325" s="260"/>
      <c r="O325" s="260"/>
      <c r="P325" s="260"/>
      <c r="Q325" s="260"/>
      <c r="R325" s="260"/>
      <c r="S325" s="260"/>
      <c r="T325" s="261"/>
      <c r="AT325" s="262" t="s">
        <v>422</v>
      </c>
      <c r="AU325" s="262" t="s">
        <v>82</v>
      </c>
      <c r="AV325" s="12" t="s">
        <v>82</v>
      </c>
      <c r="AW325" s="12" t="s">
        <v>35</v>
      </c>
      <c r="AX325" s="12" t="s">
        <v>80</v>
      </c>
      <c r="AY325" s="262" t="s">
        <v>215</v>
      </c>
    </row>
    <row r="326" s="12" customFormat="1">
      <c r="B326" s="252"/>
      <c r="C326" s="253"/>
      <c r="D326" s="246" t="s">
        <v>422</v>
      </c>
      <c r="E326" s="253"/>
      <c r="F326" s="255" t="s">
        <v>2863</v>
      </c>
      <c r="G326" s="253"/>
      <c r="H326" s="256">
        <v>97.632999999999996</v>
      </c>
      <c r="I326" s="257"/>
      <c r="J326" s="253"/>
      <c r="K326" s="253"/>
      <c r="L326" s="258"/>
      <c r="M326" s="259"/>
      <c r="N326" s="260"/>
      <c r="O326" s="260"/>
      <c r="P326" s="260"/>
      <c r="Q326" s="260"/>
      <c r="R326" s="260"/>
      <c r="S326" s="260"/>
      <c r="T326" s="261"/>
      <c r="AT326" s="262" t="s">
        <v>422</v>
      </c>
      <c r="AU326" s="262" t="s">
        <v>82</v>
      </c>
      <c r="AV326" s="12" t="s">
        <v>82</v>
      </c>
      <c r="AW326" s="12" t="s">
        <v>6</v>
      </c>
      <c r="AX326" s="12" t="s">
        <v>80</v>
      </c>
      <c r="AY326" s="262" t="s">
        <v>215</v>
      </c>
    </row>
    <row r="327" s="1" customFormat="1" ht="16.5" customHeight="1">
      <c r="B327" s="47"/>
      <c r="C327" s="274" t="s">
        <v>590</v>
      </c>
      <c r="D327" s="274" t="s">
        <v>470</v>
      </c>
      <c r="E327" s="275" t="s">
        <v>2864</v>
      </c>
      <c r="F327" s="276" t="s">
        <v>2865</v>
      </c>
      <c r="G327" s="277" t="s">
        <v>452</v>
      </c>
      <c r="H327" s="278">
        <v>97.632999999999996</v>
      </c>
      <c r="I327" s="279"/>
      <c r="J327" s="280">
        <f>ROUND(I327*H327,2)</f>
        <v>0</v>
      </c>
      <c r="K327" s="276" t="s">
        <v>21</v>
      </c>
      <c r="L327" s="281"/>
      <c r="M327" s="282" t="s">
        <v>21</v>
      </c>
      <c r="N327" s="283" t="s">
        <v>43</v>
      </c>
      <c r="O327" s="48"/>
      <c r="P327" s="243">
        <f>O327*H327</f>
        <v>0</v>
      </c>
      <c r="Q327" s="243">
        <v>0.0051999999999999998</v>
      </c>
      <c r="R327" s="243">
        <f>Q327*H327</f>
        <v>0.50769159999999991</v>
      </c>
      <c r="S327" s="243">
        <v>0</v>
      </c>
      <c r="T327" s="244">
        <f>S327*H327</f>
        <v>0</v>
      </c>
      <c r="AR327" s="25" t="s">
        <v>405</v>
      </c>
      <c r="AT327" s="25" t="s">
        <v>470</v>
      </c>
      <c r="AU327" s="25" t="s">
        <v>82</v>
      </c>
      <c r="AY327" s="25" t="s">
        <v>215</v>
      </c>
      <c r="BE327" s="245">
        <f>IF(N327="základní",J327,0)</f>
        <v>0</v>
      </c>
      <c r="BF327" s="245">
        <f>IF(N327="snížená",J327,0)</f>
        <v>0</v>
      </c>
      <c r="BG327" s="245">
        <f>IF(N327="zákl. přenesená",J327,0)</f>
        <v>0</v>
      </c>
      <c r="BH327" s="245">
        <f>IF(N327="sníž. přenesená",J327,0)</f>
        <v>0</v>
      </c>
      <c r="BI327" s="245">
        <f>IF(N327="nulová",J327,0)</f>
        <v>0</v>
      </c>
      <c r="BJ327" s="25" t="s">
        <v>80</v>
      </c>
      <c r="BK327" s="245">
        <f>ROUND(I327*H327,2)</f>
        <v>0</v>
      </c>
      <c r="BL327" s="25" t="s">
        <v>232</v>
      </c>
      <c r="BM327" s="25" t="s">
        <v>2866</v>
      </c>
    </row>
    <row r="328" s="14" customFormat="1">
      <c r="B328" s="288"/>
      <c r="C328" s="289"/>
      <c r="D328" s="246" t="s">
        <v>422</v>
      </c>
      <c r="E328" s="290" t="s">
        <v>21</v>
      </c>
      <c r="F328" s="291" t="s">
        <v>2867</v>
      </c>
      <c r="G328" s="289"/>
      <c r="H328" s="290" t="s">
        <v>21</v>
      </c>
      <c r="I328" s="292"/>
      <c r="J328" s="289"/>
      <c r="K328" s="289"/>
      <c r="L328" s="293"/>
      <c r="M328" s="294"/>
      <c r="N328" s="295"/>
      <c r="O328" s="295"/>
      <c r="P328" s="295"/>
      <c r="Q328" s="295"/>
      <c r="R328" s="295"/>
      <c r="S328" s="295"/>
      <c r="T328" s="296"/>
      <c r="AT328" s="297" t="s">
        <v>422</v>
      </c>
      <c r="AU328" s="297" t="s">
        <v>82</v>
      </c>
      <c r="AV328" s="14" t="s">
        <v>80</v>
      </c>
      <c r="AW328" s="14" t="s">
        <v>35</v>
      </c>
      <c r="AX328" s="14" t="s">
        <v>72</v>
      </c>
      <c r="AY328" s="297" t="s">
        <v>215</v>
      </c>
    </row>
    <row r="329" s="12" customFormat="1">
      <c r="B329" s="252"/>
      <c r="C329" s="253"/>
      <c r="D329" s="246" t="s">
        <v>422</v>
      </c>
      <c r="E329" s="254" t="s">
        <v>21</v>
      </c>
      <c r="F329" s="255" t="s">
        <v>2868</v>
      </c>
      <c r="G329" s="253"/>
      <c r="H329" s="256">
        <v>91.189999999999998</v>
      </c>
      <c r="I329" s="257"/>
      <c r="J329" s="253"/>
      <c r="K329" s="253"/>
      <c r="L329" s="258"/>
      <c r="M329" s="259"/>
      <c r="N329" s="260"/>
      <c r="O329" s="260"/>
      <c r="P329" s="260"/>
      <c r="Q329" s="260"/>
      <c r="R329" s="260"/>
      <c r="S329" s="260"/>
      <c r="T329" s="261"/>
      <c r="AT329" s="262" t="s">
        <v>422</v>
      </c>
      <c r="AU329" s="262" t="s">
        <v>82</v>
      </c>
      <c r="AV329" s="12" t="s">
        <v>82</v>
      </c>
      <c r="AW329" s="12" t="s">
        <v>35</v>
      </c>
      <c r="AX329" s="12" t="s">
        <v>72</v>
      </c>
      <c r="AY329" s="262" t="s">
        <v>215</v>
      </c>
    </row>
    <row r="330" s="14" customFormat="1">
      <c r="B330" s="288"/>
      <c r="C330" s="289"/>
      <c r="D330" s="246" t="s">
        <v>422</v>
      </c>
      <c r="E330" s="290" t="s">
        <v>21</v>
      </c>
      <c r="F330" s="291" t="s">
        <v>2751</v>
      </c>
      <c r="G330" s="289"/>
      <c r="H330" s="290" t="s">
        <v>21</v>
      </c>
      <c r="I330" s="292"/>
      <c r="J330" s="289"/>
      <c r="K330" s="289"/>
      <c r="L330" s="293"/>
      <c r="M330" s="294"/>
      <c r="N330" s="295"/>
      <c r="O330" s="295"/>
      <c r="P330" s="295"/>
      <c r="Q330" s="295"/>
      <c r="R330" s="295"/>
      <c r="S330" s="295"/>
      <c r="T330" s="296"/>
      <c r="AT330" s="297" t="s">
        <v>422</v>
      </c>
      <c r="AU330" s="297" t="s">
        <v>82</v>
      </c>
      <c r="AV330" s="14" t="s">
        <v>80</v>
      </c>
      <c r="AW330" s="14" t="s">
        <v>35</v>
      </c>
      <c r="AX330" s="14" t="s">
        <v>72</v>
      </c>
      <c r="AY330" s="297" t="s">
        <v>215</v>
      </c>
    </row>
    <row r="331" s="12" customFormat="1">
      <c r="B331" s="252"/>
      <c r="C331" s="253"/>
      <c r="D331" s="246" t="s">
        <v>422</v>
      </c>
      <c r="E331" s="254" t="s">
        <v>21</v>
      </c>
      <c r="F331" s="255" t="s">
        <v>214</v>
      </c>
      <c r="G331" s="253"/>
      <c r="H331" s="256">
        <v>5</v>
      </c>
      <c r="I331" s="257"/>
      <c r="J331" s="253"/>
      <c r="K331" s="253"/>
      <c r="L331" s="258"/>
      <c r="M331" s="259"/>
      <c r="N331" s="260"/>
      <c r="O331" s="260"/>
      <c r="P331" s="260"/>
      <c r="Q331" s="260"/>
      <c r="R331" s="260"/>
      <c r="S331" s="260"/>
      <c r="T331" s="261"/>
      <c r="AT331" s="262" t="s">
        <v>422</v>
      </c>
      <c r="AU331" s="262" t="s">
        <v>82</v>
      </c>
      <c r="AV331" s="12" t="s">
        <v>82</v>
      </c>
      <c r="AW331" s="12" t="s">
        <v>35</v>
      </c>
      <c r="AX331" s="12" t="s">
        <v>72</v>
      </c>
      <c r="AY331" s="262" t="s">
        <v>215</v>
      </c>
    </row>
    <row r="332" s="13" customFormat="1">
      <c r="B332" s="263"/>
      <c r="C332" s="264"/>
      <c r="D332" s="246" t="s">
        <v>422</v>
      </c>
      <c r="E332" s="265" t="s">
        <v>21</v>
      </c>
      <c r="F332" s="266" t="s">
        <v>439</v>
      </c>
      <c r="G332" s="264"/>
      <c r="H332" s="267">
        <v>96.189999999999998</v>
      </c>
      <c r="I332" s="268"/>
      <c r="J332" s="264"/>
      <c r="K332" s="264"/>
      <c r="L332" s="269"/>
      <c r="M332" s="270"/>
      <c r="N332" s="271"/>
      <c r="O332" s="271"/>
      <c r="P332" s="271"/>
      <c r="Q332" s="271"/>
      <c r="R332" s="271"/>
      <c r="S332" s="271"/>
      <c r="T332" s="272"/>
      <c r="AT332" s="273" t="s">
        <v>422</v>
      </c>
      <c r="AU332" s="273" t="s">
        <v>82</v>
      </c>
      <c r="AV332" s="13" t="s">
        <v>232</v>
      </c>
      <c r="AW332" s="13" t="s">
        <v>35</v>
      </c>
      <c r="AX332" s="13" t="s">
        <v>80</v>
      </c>
      <c r="AY332" s="273" t="s">
        <v>215</v>
      </c>
    </row>
    <row r="333" s="12" customFormat="1">
      <c r="B333" s="252"/>
      <c r="C333" s="253"/>
      <c r="D333" s="246" t="s">
        <v>422</v>
      </c>
      <c r="E333" s="253"/>
      <c r="F333" s="255" t="s">
        <v>2863</v>
      </c>
      <c r="G333" s="253"/>
      <c r="H333" s="256">
        <v>97.632999999999996</v>
      </c>
      <c r="I333" s="257"/>
      <c r="J333" s="253"/>
      <c r="K333" s="253"/>
      <c r="L333" s="258"/>
      <c r="M333" s="259"/>
      <c r="N333" s="260"/>
      <c r="O333" s="260"/>
      <c r="P333" s="260"/>
      <c r="Q333" s="260"/>
      <c r="R333" s="260"/>
      <c r="S333" s="260"/>
      <c r="T333" s="261"/>
      <c r="AT333" s="262" t="s">
        <v>422</v>
      </c>
      <c r="AU333" s="262" t="s">
        <v>82</v>
      </c>
      <c r="AV333" s="12" t="s">
        <v>82</v>
      </c>
      <c r="AW333" s="12" t="s">
        <v>6</v>
      </c>
      <c r="AX333" s="12" t="s">
        <v>80</v>
      </c>
      <c r="AY333" s="262" t="s">
        <v>215</v>
      </c>
    </row>
    <row r="334" s="1" customFormat="1" ht="16.5" customHeight="1">
      <c r="B334" s="47"/>
      <c r="C334" s="234" t="s">
        <v>596</v>
      </c>
      <c r="D334" s="234" t="s">
        <v>218</v>
      </c>
      <c r="E334" s="235" t="s">
        <v>2869</v>
      </c>
      <c r="F334" s="236" t="s">
        <v>2870</v>
      </c>
      <c r="G334" s="237" t="s">
        <v>452</v>
      </c>
      <c r="H334" s="238">
        <v>1</v>
      </c>
      <c r="I334" s="239"/>
      <c r="J334" s="240">
        <f>ROUND(I334*H334,2)</f>
        <v>0</v>
      </c>
      <c r="K334" s="236" t="s">
        <v>222</v>
      </c>
      <c r="L334" s="73"/>
      <c r="M334" s="241" t="s">
        <v>21</v>
      </c>
      <c r="N334" s="242" t="s">
        <v>43</v>
      </c>
      <c r="O334" s="48"/>
      <c r="P334" s="243">
        <f>O334*H334</f>
        <v>0</v>
      </c>
      <c r="Q334" s="243">
        <v>0.012840000000000001</v>
      </c>
      <c r="R334" s="243">
        <f>Q334*H334</f>
        <v>0.012840000000000001</v>
      </c>
      <c r="S334" s="243">
        <v>0</v>
      </c>
      <c r="T334" s="244">
        <f>S334*H334</f>
        <v>0</v>
      </c>
      <c r="AR334" s="25" t="s">
        <v>232</v>
      </c>
      <c r="AT334" s="25" t="s">
        <v>218</v>
      </c>
      <c r="AU334" s="25" t="s">
        <v>82</v>
      </c>
      <c r="AY334" s="25" t="s">
        <v>215</v>
      </c>
      <c r="BE334" s="245">
        <f>IF(N334="základní",J334,0)</f>
        <v>0</v>
      </c>
      <c r="BF334" s="245">
        <f>IF(N334="snížená",J334,0)</f>
        <v>0</v>
      </c>
      <c r="BG334" s="245">
        <f>IF(N334="zákl. přenesená",J334,0)</f>
        <v>0</v>
      </c>
      <c r="BH334" s="245">
        <f>IF(N334="sníž. přenesená",J334,0)</f>
        <v>0</v>
      </c>
      <c r="BI334" s="245">
        <f>IF(N334="nulová",J334,0)</f>
        <v>0</v>
      </c>
      <c r="BJ334" s="25" t="s">
        <v>80</v>
      </c>
      <c r="BK334" s="245">
        <f>ROUND(I334*H334,2)</f>
        <v>0</v>
      </c>
      <c r="BL334" s="25" t="s">
        <v>232</v>
      </c>
      <c r="BM334" s="25" t="s">
        <v>2871</v>
      </c>
    </row>
    <row r="335" s="14" customFormat="1">
      <c r="B335" s="288"/>
      <c r="C335" s="289"/>
      <c r="D335" s="246" t="s">
        <v>422</v>
      </c>
      <c r="E335" s="290" t="s">
        <v>21</v>
      </c>
      <c r="F335" s="291" t="s">
        <v>2858</v>
      </c>
      <c r="G335" s="289"/>
      <c r="H335" s="290" t="s">
        <v>21</v>
      </c>
      <c r="I335" s="292"/>
      <c r="J335" s="289"/>
      <c r="K335" s="289"/>
      <c r="L335" s="293"/>
      <c r="M335" s="294"/>
      <c r="N335" s="295"/>
      <c r="O335" s="295"/>
      <c r="P335" s="295"/>
      <c r="Q335" s="295"/>
      <c r="R335" s="295"/>
      <c r="S335" s="295"/>
      <c r="T335" s="296"/>
      <c r="AT335" s="297" t="s">
        <v>422</v>
      </c>
      <c r="AU335" s="297" t="s">
        <v>82</v>
      </c>
      <c r="AV335" s="14" t="s">
        <v>80</v>
      </c>
      <c r="AW335" s="14" t="s">
        <v>35</v>
      </c>
      <c r="AX335" s="14" t="s">
        <v>72</v>
      </c>
      <c r="AY335" s="297" t="s">
        <v>215</v>
      </c>
    </row>
    <row r="336" s="12" customFormat="1">
      <c r="B336" s="252"/>
      <c r="C336" s="253"/>
      <c r="D336" s="246" t="s">
        <v>422</v>
      </c>
      <c r="E336" s="254" t="s">
        <v>21</v>
      </c>
      <c r="F336" s="255" t="s">
        <v>80</v>
      </c>
      <c r="G336" s="253"/>
      <c r="H336" s="256">
        <v>1</v>
      </c>
      <c r="I336" s="257"/>
      <c r="J336" s="253"/>
      <c r="K336" s="253"/>
      <c r="L336" s="258"/>
      <c r="M336" s="259"/>
      <c r="N336" s="260"/>
      <c r="O336" s="260"/>
      <c r="P336" s="260"/>
      <c r="Q336" s="260"/>
      <c r="R336" s="260"/>
      <c r="S336" s="260"/>
      <c r="T336" s="261"/>
      <c r="AT336" s="262" t="s">
        <v>422</v>
      </c>
      <c r="AU336" s="262" t="s">
        <v>82</v>
      </c>
      <c r="AV336" s="12" t="s">
        <v>82</v>
      </c>
      <c r="AW336" s="12" t="s">
        <v>35</v>
      </c>
      <c r="AX336" s="12" t="s">
        <v>80</v>
      </c>
      <c r="AY336" s="262" t="s">
        <v>215</v>
      </c>
    </row>
    <row r="337" s="1" customFormat="1" ht="16.5" customHeight="1">
      <c r="B337" s="47"/>
      <c r="C337" s="234" t="s">
        <v>602</v>
      </c>
      <c r="D337" s="234" t="s">
        <v>218</v>
      </c>
      <c r="E337" s="235" t="s">
        <v>2872</v>
      </c>
      <c r="F337" s="236" t="s">
        <v>2873</v>
      </c>
      <c r="G337" s="237" t="s">
        <v>298</v>
      </c>
      <c r="H337" s="238">
        <v>27</v>
      </c>
      <c r="I337" s="239"/>
      <c r="J337" s="240">
        <f>ROUND(I337*H337,2)</f>
        <v>0</v>
      </c>
      <c r="K337" s="236" t="s">
        <v>222</v>
      </c>
      <c r="L337" s="73"/>
      <c r="M337" s="241" t="s">
        <v>21</v>
      </c>
      <c r="N337" s="242" t="s">
        <v>43</v>
      </c>
      <c r="O337" s="48"/>
      <c r="P337" s="243">
        <f>O337*H337</f>
        <v>0</v>
      </c>
      <c r="Q337" s="243">
        <v>0</v>
      </c>
      <c r="R337" s="243">
        <f>Q337*H337</f>
        <v>0</v>
      </c>
      <c r="S337" s="243">
        <v>0</v>
      </c>
      <c r="T337" s="244">
        <f>S337*H337</f>
        <v>0</v>
      </c>
      <c r="AR337" s="25" t="s">
        <v>232</v>
      </c>
      <c r="AT337" s="25" t="s">
        <v>218</v>
      </c>
      <c r="AU337" s="25" t="s">
        <v>82</v>
      </c>
      <c r="AY337" s="25" t="s">
        <v>215</v>
      </c>
      <c r="BE337" s="245">
        <f>IF(N337="základní",J337,0)</f>
        <v>0</v>
      </c>
      <c r="BF337" s="245">
        <f>IF(N337="snížená",J337,0)</f>
        <v>0</v>
      </c>
      <c r="BG337" s="245">
        <f>IF(N337="zákl. přenesená",J337,0)</f>
        <v>0</v>
      </c>
      <c r="BH337" s="245">
        <f>IF(N337="sníž. přenesená",J337,0)</f>
        <v>0</v>
      </c>
      <c r="BI337" s="245">
        <f>IF(N337="nulová",J337,0)</f>
        <v>0</v>
      </c>
      <c r="BJ337" s="25" t="s">
        <v>80</v>
      </c>
      <c r="BK337" s="245">
        <f>ROUND(I337*H337,2)</f>
        <v>0</v>
      </c>
      <c r="BL337" s="25" t="s">
        <v>232</v>
      </c>
      <c r="BM337" s="25" t="s">
        <v>2874</v>
      </c>
    </row>
    <row r="338" s="14" customFormat="1">
      <c r="B338" s="288"/>
      <c r="C338" s="289"/>
      <c r="D338" s="246" t="s">
        <v>422</v>
      </c>
      <c r="E338" s="290" t="s">
        <v>21</v>
      </c>
      <c r="F338" s="291" t="s">
        <v>2875</v>
      </c>
      <c r="G338" s="289"/>
      <c r="H338" s="290" t="s">
        <v>21</v>
      </c>
      <c r="I338" s="292"/>
      <c r="J338" s="289"/>
      <c r="K338" s="289"/>
      <c r="L338" s="293"/>
      <c r="M338" s="294"/>
      <c r="N338" s="295"/>
      <c r="O338" s="295"/>
      <c r="P338" s="295"/>
      <c r="Q338" s="295"/>
      <c r="R338" s="295"/>
      <c r="S338" s="295"/>
      <c r="T338" s="296"/>
      <c r="AT338" s="297" t="s">
        <v>422</v>
      </c>
      <c r="AU338" s="297" t="s">
        <v>82</v>
      </c>
      <c r="AV338" s="14" t="s">
        <v>80</v>
      </c>
      <c r="AW338" s="14" t="s">
        <v>35</v>
      </c>
      <c r="AX338" s="14" t="s">
        <v>72</v>
      </c>
      <c r="AY338" s="297" t="s">
        <v>215</v>
      </c>
    </row>
    <row r="339" s="14" customFormat="1">
      <c r="B339" s="288"/>
      <c r="C339" s="289"/>
      <c r="D339" s="246" t="s">
        <v>422</v>
      </c>
      <c r="E339" s="290" t="s">
        <v>21</v>
      </c>
      <c r="F339" s="291" t="s">
        <v>2876</v>
      </c>
      <c r="G339" s="289"/>
      <c r="H339" s="290" t="s">
        <v>21</v>
      </c>
      <c r="I339" s="292"/>
      <c r="J339" s="289"/>
      <c r="K339" s="289"/>
      <c r="L339" s="293"/>
      <c r="M339" s="294"/>
      <c r="N339" s="295"/>
      <c r="O339" s="295"/>
      <c r="P339" s="295"/>
      <c r="Q339" s="295"/>
      <c r="R339" s="295"/>
      <c r="S339" s="295"/>
      <c r="T339" s="296"/>
      <c r="AT339" s="297" t="s">
        <v>422</v>
      </c>
      <c r="AU339" s="297" t="s">
        <v>82</v>
      </c>
      <c r="AV339" s="14" t="s">
        <v>80</v>
      </c>
      <c r="AW339" s="14" t="s">
        <v>35</v>
      </c>
      <c r="AX339" s="14" t="s">
        <v>72</v>
      </c>
      <c r="AY339" s="297" t="s">
        <v>215</v>
      </c>
    </row>
    <row r="340" s="12" customFormat="1">
      <c r="B340" s="252"/>
      <c r="C340" s="253"/>
      <c r="D340" s="246" t="s">
        <v>422</v>
      </c>
      <c r="E340" s="254" t="s">
        <v>21</v>
      </c>
      <c r="F340" s="255" t="s">
        <v>2877</v>
      </c>
      <c r="G340" s="253"/>
      <c r="H340" s="256">
        <v>23</v>
      </c>
      <c r="I340" s="257"/>
      <c r="J340" s="253"/>
      <c r="K340" s="253"/>
      <c r="L340" s="258"/>
      <c r="M340" s="259"/>
      <c r="N340" s="260"/>
      <c r="O340" s="260"/>
      <c r="P340" s="260"/>
      <c r="Q340" s="260"/>
      <c r="R340" s="260"/>
      <c r="S340" s="260"/>
      <c r="T340" s="261"/>
      <c r="AT340" s="262" t="s">
        <v>422</v>
      </c>
      <c r="AU340" s="262" t="s">
        <v>82</v>
      </c>
      <c r="AV340" s="12" t="s">
        <v>82</v>
      </c>
      <c r="AW340" s="12" t="s">
        <v>35</v>
      </c>
      <c r="AX340" s="12" t="s">
        <v>72</v>
      </c>
      <c r="AY340" s="262" t="s">
        <v>215</v>
      </c>
    </row>
    <row r="341" s="14" customFormat="1">
      <c r="B341" s="288"/>
      <c r="C341" s="289"/>
      <c r="D341" s="246" t="s">
        <v>422</v>
      </c>
      <c r="E341" s="290" t="s">
        <v>21</v>
      </c>
      <c r="F341" s="291" t="s">
        <v>2878</v>
      </c>
      <c r="G341" s="289"/>
      <c r="H341" s="290" t="s">
        <v>21</v>
      </c>
      <c r="I341" s="292"/>
      <c r="J341" s="289"/>
      <c r="K341" s="289"/>
      <c r="L341" s="293"/>
      <c r="M341" s="294"/>
      <c r="N341" s="295"/>
      <c r="O341" s="295"/>
      <c r="P341" s="295"/>
      <c r="Q341" s="295"/>
      <c r="R341" s="295"/>
      <c r="S341" s="295"/>
      <c r="T341" s="296"/>
      <c r="AT341" s="297" t="s">
        <v>422</v>
      </c>
      <c r="AU341" s="297" t="s">
        <v>82</v>
      </c>
      <c r="AV341" s="14" t="s">
        <v>80</v>
      </c>
      <c r="AW341" s="14" t="s">
        <v>35</v>
      </c>
      <c r="AX341" s="14" t="s">
        <v>72</v>
      </c>
      <c r="AY341" s="297" t="s">
        <v>215</v>
      </c>
    </row>
    <row r="342" s="12" customFormat="1">
      <c r="B342" s="252"/>
      <c r="C342" s="253"/>
      <c r="D342" s="246" t="s">
        <v>422</v>
      </c>
      <c r="E342" s="254" t="s">
        <v>21</v>
      </c>
      <c r="F342" s="255" t="s">
        <v>232</v>
      </c>
      <c r="G342" s="253"/>
      <c r="H342" s="256">
        <v>4</v>
      </c>
      <c r="I342" s="257"/>
      <c r="J342" s="253"/>
      <c r="K342" s="253"/>
      <c r="L342" s="258"/>
      <c r="M342" s="259"/>
      <c r="N342" s="260"/>
      <c r="O342" s="260"/>
      <c r="P342" s="260"/>
      <c r="Q342" s="260"/>
      <c r="R342" s="260"/>
      <c r="S342" s="260"/>
      <c r="T342" s="261"/>
      <c r="AT342" s="262" t="s">
        <v>422</v>
      </c>
      <c r="AU342" s="262" t="s">
        <v>82</v>
      </c>
      <c r="AV342" s="12" t="s">
        <v>82</v>
      </c>
      <c r="AW342" s="12" t="s">
        <v>35</v>
      </c>
      <c r="AX342" s="12" t="s">
        <v>72</v>
      </c>
      <c r="AY342" s="262" t="s">
        <v>215</v>
      </c>
    </row>
    <row r="343" s="13" customFormat="1">
      <c r="B343" s="263"/>
      <c r="C343" s="264"/>
      <c r="D343" s="246" t="s">
        <v>422</v>
      </c>
      <c r="E343" s="265" t="s">
        <v>21</v>
      </c>
      <c r="F343" s="266" t="s">
        <v>439</v>
      </c>
      <c r="G343" s="264"/>
      <c r="H343" s="267">
        <v>27</v>
      </c>
      <c r="I343" s="268"/>
      <c r="J343" s="264"/>
      <c r="K343" s="264"/>
      <c r="L343" s="269"/>
      <c r="M343" s="270"/>
      <c r="N343" s="271"/>
      <c r="O343" s="271"/>
      <c r="P343" s="271"/>
      <c r="Q343" s="271"/>
      <c r="R343" s="271"/>
      <c r="S343" s="271"/>
      <c r="T343" s="272"/>
      <c r="AT343" s="273" t="s">
        <v>422</v>
      </c>
      <c r="AU343" s="273" t="s">
        <v>82</v>
      </c>
      <c r="AV343" s="13" t="s">
        <v>232</v>
      </c>
      <c r="AW343" s="13" t="s">
        <v>35</v>
      </c>
      <c r="AX343" s="13" t="s">
        <v>80</v>
      </c>
      <c r="AY343" s="273" t="s">
        <v>215</v>
      </c>
    </row>
    <row r="344" s="1" customFormat="1" ht="16.5" customHeight="1">
      <c r="B344" s="47"/>
      <c r="C344" s="274" t="s">
        <v>607</v>
      </c>
      <c r="D344" s="274" t="s">
        <v>470</v>
      </c>
      <c r="E344" s="275" t="s">
        <v>2879</v>
      </c>
      <c r="F344" s="276" t="s">
        <v>2880</v>
      </c>
      <c r="G344" s="277" t="s">
        <v>298</v>
      </c>
      <c r="H344" s="278">
        <v>20</v>
      </c>
      <c r="I344" s="279"/>
      <c r="J344" s="280">
        <f>ROUND(I344*H344,2)</f>
        <v>0</v>
      </c>
      <c r="K344" s="276" t="s">
        <v>222</v>
      </c>
      <c r="L344" s="281"/>
      <c r="M344" s="282" t="s">
        <v>21</v>
      </c>
      <c r="N344" s="283" t="s">
        <v>43</v>
      </c>
      <c r="O344" s="48"/>
      <c r="P344" s="243">
        <f>O344*H344</f>
        <v>0</v>
      </c>
      <c r="Q344" s="243">
        <v>0.00029999999999999997</v>
      </c>
      <c r="R344" s="243">
        <f>Q344*H344</f>
        <v>0.0059999999999999993</v>
      </c>
      <c r="S344" s="243">
        <v>0</v>
      </c>
      <c r="T344" s="244">
        <f>S344*H344</f>
        <v>0</v>
      </c>
      <c r="AR344" s="25" t="s">
        <v>405</v>
      </c>
      <c r="AT344" s="25" t="s">
        <v>470</v>
      </c>
      <c r="AU344" s="25" t="s">
        <v>82</v>
      </c>
      <c r="AY344" s="25" t="s">
        <v>215</v>
      </c>
      <c r="BE344" s="245">
        <f>IF(N344="základní",J344,0)</f>
        <v>0</v>
      </c>
      <c r="BF344" s="245">
        <f>IF(N344="snížená",J344,0)</f>
        <v>0</v>
      </c>
      <c r="BG344" s="245">
        <f>IF(N344="zákl. přenesená",J344,0)</f>
        <v>0</v>
      </c>
      <c r="BH344" s="245">
        <f>IF(N344="sníž. přenesená",J344,0)</f>
        <v>0</v>
      </c>
      <c r="BI344" s="245">
        <f>IF(N344="nulová",J344,0)</f>
        <v>0</v>
      </c>
      <c r="BJ344" s="25" t="s">
        <v>80</v>
      </c>
      <c r="BK344" s="245">
        <f>ROUND(I344*H344,2)</f>
        <v>0</v>
      </c>
      <c r="BL344" s="25" t="s">
        <v>232</v>
      </c>
      <c r="BM344" s="25" t="s">
        <v>2881</v>
      </c>
    </row>
    <row r="345" s="12" customFormat="1">
      <c r="B345" s="252"/>
      <c r="C345" s="253"/>
      <c r="D345" s="246" t="s">
        <v>422</v>
      </c>
      <c r="E345" s="254" t="s">
        <v>21</v>
      </c>
      <c r="F345" s="255" t="s">
        <v>305</v>
      </c>
      <c r="G345" s="253"/>
      <c r="H345" s="256">
        <v>20</v>
      </c>
      <c r="I345" s="257"/>
      <c r="J345" s="253"/>
      <c r="K345" s="253"/>
      <c r="L345" s="258"/>
      <c r="M345" s="259"/>
      <c r="N345" s="260"/>
      <c r="O345" s="260"/>
      <c r="P345" s="260"/>
      <c r="Q345" s="260"/>
      <c r="R345" s="260"/>
      <c r="S345" s="260"/>
      <c r="T345" s="261"/>
      <c r="AT345" s="262" t="s">
        <v>422</v>
      </c>
      <c r="AU345" s="262" t="s">
        <v>82</v>
      </c>
      <c r="AV345" s="12" t="s">
        <v>82</v>
      </c>
      <c r="AW345" s="12" t="s">
        <v>35</v>
      </c>
      <c r="AX345" s="12" t="s">
        <v>80</v>
      </c>
      <c r="AY345" s="262" t="s">
        <v>215</v>
      </c>
    </row>
    <row r="346" s="1" customFormat="1" ht="16.5" customHeight="1">
      <c r="B346" s="47"/>
      <c r="C346" s="274" t="s">
        <v>613</v>
      </c>
      <c r="D346" s="274" t="s">
        <v>470</v>
      </c>
      <c r="E346" s="275" t="s">
        <v>2882</v>
      </c>
      <c r="F346" s="276" t="s">
        <v>2883</v>
      </c>
      <c r="G346" s="277" t="s">
        <v>298</v>
      </c>
      <c r="H346" s="278">
        <v>3</v>
      </c>
      <c r="I346" s="279"/>
      <c r="J346" s="280">
        <f>ROUND(I346*H346,2)</f>
        <v>0</v>
      </c>
      <c r="K346" s="276" t="s">
        <v>222</v>
      </c>
      <c r="L346" s="281"/>
      <c r="M346" s="282" t="s">
        <v>21</v>
      </c>
      <c r="N346" s="283" t="s">
        <v>43</v>
      </c>
      <c r="O346" s="48"/>
      <c r="P346" s="243">
        <f>O346*H346</f>
        <v>0</v>
      </c>
      <c r="Q346" s="243">
        <v>0.00029999999999999997</v>
      </c>
      <c r="R346" s="243">
        <f>Q346*H346</f>
        <v>0.00089999999999999998</v>
      </c>
      <c r="S346" s="243">
        <v>0</v>
      </c>
      <c r="T346" s="244">
        <f>S346*H346</f>
        <v>0</v>
      </c>
      <c r="AR346" s="25" t="s">
        <v>405</v>
      </c>
      <c r="AT346" s="25" t="s">
        <v>470</v>
      </c>
      <c r="AU346" s="25" t="s">
        <v>82</v>
      </c>
      <c r="AY346" s="25" t="s">
        <v>215</v>
      </c>
      <c r="BE346" s="245">
        <f>IF(N346="základní",J346,0)</f>
        <v>0</v>
      </c>
      <c r="BF346" s="245">
        <f>IF(N346="snížená",J346,0)</f>
        <v>0</v>
      </c>
      <c r="BG346" s="245">
        <f>IF(N346="zákl. přenesená",J346,0)</f>
        <v>0</v>
      </c>
      <c r="BH346" s="245">
        <f>IF(N346="sníž. přenesená",J346,0)</f>
        <v>0</v>
      </c>
      <c r="BI346" s="245">
        <f>IF(N346="nulová",J346,0)</f>
        <v>0</v>
      </c>
      <c r="BJ346" s="25" t="s">
        <v>80</v>
      </c>
      <c r="BK346" s="245">
        <f>ROUND(I346*H346,2)</f>
        <v>0</v>
      </c>
      <c r="BL346" s="25" t="s">
        <v>232</v>
      </c>
      <c r="BM346" s="25" t="s">
        <v>2884</v>
      </c>
    </row>
    <row r="347" s="12" customFormat="1">
      <c r="B347" s="252"/>
      <c r="C347" s="253"/>
      <c r="D347" s="246" t="s">
        <v>422</v>
      </c>
      <c r="E347" s="254" t="s">
        <v>21</v>
      </c>
      <c r="F347" s="255" t="s">
        <v>227</v>
      </c>
      <c r="G347" s="253"/>
      <c r="H347" s="256">
        <v>3</v>
      </c>
      <c r="I347" s="257"/>
      <c r="J347" s="253"/>
      <c r="K347" s="253"/>
      <c r="L347" s="258"/>
      <c r="M347" s="259"/>
      <c r="N347" s="260"/>
      <c r="O347" s="260"/>
      <c r="P347" s="260"/>
      <c r="Q347" s="260"/>
      <c r="R347" s="260"/>
      <c r="S347" s="260"/>
      <c r="T347" s="261"/>
      <c r="AT347" s="262" t="s">
        <v>422</v>
      </c>
      <c r="AU347" s="262" t="s">
        <v>82</v>
      </c>
      <c r="AV347" s="12" t="s">
        <v>82</v>
      </c>
      <c r="AW347" s="12" t="s">
        <v>35</v>
      </c>
      <c r="AX347" s="12" t="s">
        <v>80</v>
      </c>
      <c r="AY347" s="262" t="s">
        <v>215</v>
      </c>
    </row>
    <row r="348" s="1" customFormat="1" ht="16.5" customHeight="1">
      <c r="B348" s="47"/>
      <c r="C348" s="274" t="s">
        <v>618</v>
      </c>
      <c r="D348" s="274" t="s">
        <v>470</v>
      </c>
      <c r="E348" s="275" t="s">
        <v>2885</v>
      </c>
      <c r="F348" s="276" t="s">
        <v>2886</v>
      </c>
      <c r="G348" s="277" t="s">
        <v>298</v>
      </c>
      <c r="H348" s="278">
        <v>3</v>
      </c>
      <c r="I348" s="279"/>
      <c r="J348" s="280">
        <f>ROUND(I348*H348,2)</f>
        <v>0</v>
      </c>
      <c r="K348" s="276" t="s">
        <v>222</v>
      </c>
      <c r="L348" s="281"/>
      <c r="M348" s="282" t="s">
        <v>21</v>
      </c>
      <c r="N348" s="283" t="s">
        <v>43</v>
      </c>
      <c r="O348" s="48"/>
      <c r="P348" s="243">
        <f>O348*H348</f>
        <v>0</v>
      </c>
      <c r="Q348" s="243">
        <v>0.0030000000000000001</v>
      </c>
      <c r="R348" s="243">
        <f>Q348*H348</f>
        <v>0.0090000000000000011</v>
      </c>
      <c r="S348" s="243">
        <v>0</v>
      </c>
      <c r="T348" s="244">
        <f>S348*H348</f>
        <v>0</v>
      </c>
      <c r="AR348" s="25" t="s">
        <v>405</v>
      </c>
      <c r="AT348" s="25" t="s">
        <v>470</v>
      </c>
      <c r="AU348" s="25" t="s">
        <v>82</v>
      </c>
      <c r="AY348" s="25" t="s">
        <v>215</v>
      </c>
      <c r="BE348" s="245">
        <f>IF(N348="základní",J348,0)</f>
        <v>0</v>
      </c>
      <c r="BF348" s="245">
        <f>IF(N348="snížená",J348,0)</f>
        <v>0</v>
      </c>
      <c r="BG348" s="245">
        <f>IF(N348="zákl. přenesená",J348,0)</f>
        <v>0</v>
      </c>
      <c r="BH348" s="245">
        <f>IF(N348="sníž. přenesená",J348,0)</f>
        <v>0</v>
      </c>
      <c r="BI348" s="245">
        <f>IF(N348="nulová",J348,0)</f>
        <v>0</v>
      </c>
      <c r="BJ348" s="25" t="s">
        <v>80</v>
      </c>
      <c r="BK348" s="245">
        <f>ROUND(I348*H348,2)</f>
        <v>0</v>
      </c>
      <c r="BL348" s="25" t="s">
        <v>232</v>
      </c>
      <c r="BM348" s="25" t="s">
        <v>2887</v>
      </c>
    </row>
    <row r="349" s="14" customFormat="1">
      <c r="B349" s="288"/>
      <c r="C349" s="289"/>
      <c r="D349" s="246" t="s">
        <v>422</v>
      </c>
      <c r="E349" s="290" t="s">
        <v>21</v>
      </c>
      <c r="F349" s="291" t="s">
        <v>2888</v>
      </c>
      <c r="G349" s="289"/>
      <c r="H349" s="290" t="s">
        <v>21</v>
      </c>
      <c r="I349" s="292"/>
      <c r="J349" s="289"/>
      <c r="K349" s="289"/>
      <c r="L349" s="293"/>
      <c r="M349" s="294"/>
      <c r="N349" s="295"/>
      <c r="O349" s="295"/>
      <c r="P349" s="295"/>
      <c r="Q349" s="295"/>
      <c r="R349" s="295"/>
      <c r="S349" s="295"/>
      <c r="T349" s="296"/>
      <c r="AT349" s="297" t="s">
        <v>422</v>
      </c>
      <c r="AU349" s="297" t="s">
        <v>82</v>
      </c>
      <c r="AV349" s="14" t="s">
        <v>80</v>
      </c>
      <c r="AW349" s="14" t="s">
        <v>35</v>
      </c>
      <c r="AX349" s="14" t="s">
        <v>72</v>
      </c>
      <c r="AY349" s="297" t="s">
        <v>215</v>
      </c>
    </row>
    <row r="350" s="12" customFormat="1">
      <c r="B350" s="252"/>
      <c r="C350" s="253"/>
      <c r="D350" s="246" t="s">
        <v>422</v>
      </c>
      <c r="E350" s="254" t="s">
        <v>21</v>
      </c>
      <c r="F350" s="255" t="s">
        <v>227</v>
      </c>
      <c r="G350" s="253"/>
      <c r="H350" s="256">
        <v>3</v>
      </c>
      <c r="I350" s="257"/>
      <c r="J350" s="253"/>
      <c r="K350" s="253"/>
      <c r="L350" s="258"/>
      <c r="M350" s="259"/>
      <c r="N350" s="260"/>
      <c r="O350" s="260"/>
      <c r="P350" s="260"/>
      <c r="Q350" s="260"/>
      <c r="R350" s="260"/>
      <c r="S350" s="260"/>
      <c r="T350" s="261"/>
      <c r="AT350" s="262" t="s">
        <v>422</v>
      </c>
      <c r="AU350" s="262" t="s">
        <v>82</v>
      </c>
      <c r="AV350" s="12" t="s">
        <v>82</v>
      </c>
      <c r="AW350" s="12" t="s">
        <v>35</v>
      </c>
      <c r="AX350" s="12" t="s">
        <v>80</v>
      </c>
      <c r="AY350" s="262" t="s">
        <v>215</v>
      </c>
    </row>
    <row r="351" s="1" customFormat="1" ht="25.5" customHeight="1">
      <c r="B351" s="47"/>
      <c r="C351" s="234" t="s">
        <v>624</v>
      </c>
      <c r="D351" s="234" t="s">
        <v>218</v>
      </c>
      <c r="E351" s="235" t="s">
        <v>2889</v>
      </c>
      <c r="F351" s="236" t="s">
        <v>2890</v>
      </c>
      <c r="G351" s="237" t="s">
        <v>381</v>
      </c>
      <c r="H351" s="238">
        <v>137.73599999999999</v>
      </c>
      <c r="I351" s="239"/>
      <c r="J351" s="240">
        <f>ROUND(I351*H351,2)</f>
        <v>0</v>
      </c>
      <c r="K351" s="236" t="s">
        <v>222</v>
      </c>
      <c r="L351" s="73"/>
      <c r="M351" s="241" t="s">
        <v>21</v>
      </c>
      <c r="N351" s="242" t="s">
        <v>43</v>
      </c>
      <c r="O351" s="48"/>
      <c r="P351" s="243">
        <f>O351*H351</f>
        <v>0</v>
      </c>
      <c r="Q351" s="243">
        <v>0</v>
      </c>
      <c r="R351" s="243">
        <f>Q351*H351</f>
        <v>0</v>
      </c>
      <c r="S351" s="243">
        <v>0</v>
      </c>
      <c r="T351" s="244">
        <f>S351*H351</f>
        <v>0</v>
      </c>
      <c r="AR351" s="25" t="s">
        <v>232</v>
      </c>
      <c r="AT351" s="25" t="s">
        <v>218</v>
      </c>
      <c r="AU351" s="25" t="s">
        <v>82</v>
      </c>
      <c r="AY351" s="25" t="s">
        <v>215</v>
      </c>
      <c r="BE351" s="245">
        <f>IF(N351="základní",J351,0)</f>
        <v>0</v>
      </c>
      <c r="BF351" s="245">
        <f>IF(N351="snížená",J351,0)</f>
        <v>0</v>
      </c>
      <c r="BG351" s="245">
        <f>IF(N351="zákl. přenesená",J351,0)</f>
        <v>0</v>
      </c>
      <c r="BH351" s="245">
        <f>IF(N351="sníž. přenesená",J351,0)</f>
        <v>0</v>
      </c>
      <c r="BI351" s="245">
        <f>IF(N351="nulová",J351,0)</f>
        <v>0</v>
      </c>
      <c r="BJ351" s="25" t="s">
        <v>80</v>
      </c>
      <c r="BK351" s="245">
        <f>ROUND(I351*H351,2)</f>
        <v>0</v>
      </c>
      <c r="BL351" s="25" t="s">
        <v>232</v>
      </c>
      <c r="BM351" s="25" t="s">
        <v>2891</v>
      </c>
    </row>
    <row r="352" s="14" customFormat="1">
      <c r="B352" s="288"/>
      <c r="C352" s="289"/>
      <c r="D352" s="246" t="s">
        <v>422</v>
      </c>
      <c r="E352" s="290" t="s">
        <v>21</v>
      </c>
      <c r="F352" s="291" t="s">
        <v>2892</v>
      </c>
      <c r="G352" s="289"/>
      <c r="H352" s="290" t="s">
        <v>21</v>
      </c>
      <c r="I352" s="292"/>
      <c r="J352" s="289"/>
      <c r="K352" s="289"/>
      <c r="L352" s="293"/>
      <c r="M352" s="294"/>
      <c r="N352" s="295"/>
      <c r="O352" s="295"/>
      <c r="P352" s="295"/>
      <c r="Q352" s="295"/>
      <c r="R352" s="295"/>
      <c r="S352" s="295"/>
      <c r="T352" s="296"/>
      <c r="AT352" s="297" t="s">
        <v>422</v>
      </c>
      <c r="AU352" s="297" t="s">
        <v>82</v>
      </c>
      <c r="AV352" s="14" t="s">
        <v>80</v>
      </c>
      <c r="AW352" s="14" t="s">
        <v>35</v>
      </c>
      <c r="AX352" s="14" t="s">
        <v>72</v>
      </c>
      <c r="AY352" s="297" t="s">
        <v>215</v>
      </c>
    </row>
    <row r="353" s="12" customFormat="1">
      <c r="B353" s="252"/>
      <c r="C353" s="253"/>
      <c r="D353" s="246" t="s">
        <v>422</v>
      </c>
      <c r="E353" s="254" t="s">
        <v>21</v>
      </c>
      <c r="F353" s="255" t="s">
        <v>2893</v>
      </c>
      <c r="G353" s="253"/>
      <c r="H353" s="256">
        <v>99.236000000000004</v>
      </c>
      <c r="I353" s="257"/>
      <c r="J353" s="253"/>
      <c r="K353" s="253"/>
      <c r="L353" s="258"/>
      <c r="M353" s="259"/>
      <c r="N353" s="260"/>
      <c r="O353" s="260"/>
      <c r="P353" s="260"/>
      <c r="Q353" s="260"/>
      <c r="R353" s="260"/>
      <c r="S353" s="260"/>
      <c r="T353" s="261"/>
      <c r="AT353" s="262" t="s">
        <v>422</v>
      </c>
      <c r="AU353" s="262" t="s">
        <v>82</v>
      </c>
      <c r="AV353" s="12" t="s">
        <v>82</v>
      </c>
      <c r="AW353" s="12" t="s">
        <v>35</v>
      </c>
      <c r="AX353" s="12" t="s">
        <v>72</v>
      </c>
      <c r="AY353" s="262" t="s">
        <v>215</v>
      </c>
    </row>
    <row r="354" s="14" customFormat="1">
      <c r="B354" s="288"/>
      <c r="C354" s="289"/>
      <c r="D354" s="246" t="s">
        <v>422</v>
      </c>
      <c r="E354" s="290" t="s">
        <v>21</v>
      </c>
      <c r="F354" s="291" t="s">
        <v>2819</v>
      </c>
      <c r="G354" s="289"/>
      <c r="H354" s="290" t="s">
        <v>21</v>
      </c>
      <c r="I354" s="292"/>
      <c r="J354" s="289"/>
      <c r="K354" s="289"/>
      <c r="L354" s="293"/>
      <c r="M354" s="294"/>
      <c r="N354" s="295"/>
      <c r="O354" s="295"/>
      <c r="P354" s="295"/>
      <c r="Q354" s="295"/>
      <c r="R354" s="295"/>
      <c r="S354" s="295"/>
      <c r="T354" s="296"/>
      <c r="AT354" s="297" t="s">
        <v>422</v>
      </c>
      <c r="AU354" s="297" t="s">
        <v>82</v>
      </c>
      <c r="AV354" s="14" t="s">
        <v>80</v>
      </c>
      <c r="AW354" s="14" t="s">
        <v>35</v>
      </c>
      <c r="AX354" s="14" t="s">
        <v>72</v>
      </c>
      <c r="AY354" s="297" t="s">
        <v>215</v>
      </c>
    </row>
    <row r="355" s="12" customFormat="1">
      <c r="B355" s="252"/>
      <c r="C355" s="253"/>
      <c r="D355" s="246" t="s">
        <v>422</v>
      </c>
      <c r="E355" s="254" t="s">
        <v>21</v>
      </c>
      <c r="F355" s="255" t="s">
        <v>2894</v>
      </c>
      <c r="G355" s="253"/>
      <c r="H355" s="256">
        <v>38.5</v>
      </c>
      <c r="I355" s="257"/>
      <c r="J355" s="253"/>
      <c r="K355" s="253"/>
      <c r="L355" s="258"/>
      <c r="M355" s="259"/>
      <c r="N355" s="260"/>
      <c r="O355" s="260"/>
      <c r="P355" s="260"/>
      <c r="Q355" s="260"/>
      <c r="R355" s="260"/>
      <c r="S355" s="260"/>
      <c r="T355" s="261"/>
      <c r="AT355" s="262" t="s">
        <v>422</v>
      </c>
      <c r="AU355" s="262" t="s">
        <v>82</v>
      </c>
      <c r="AV355" s="12" t="s">
        <v>82</v>
      </c>
      <c r="AW355" s="12" t="s">
        <v>35</v>
      </c>
      <c r="AX355" s="12" t="s">
        <v>72</v>
      </c>
      <c r="AY355" s="262" t="s">
        <v>215</v>
      </c>
    </row>
    <row r="356" s="13" customFormat="1">
      <c r="B356" s="263"/>
      <c r="C356" s="264"/>
      <c r="D356" s="246" t="s">
        <v>422</v>
      </c>
      <c r="E356" s="265" t="s">
        <v>21</v>
      </c>
      <c r="F356" s="266" t="s">
        <v>439</v>
      </c>
      <c r="G356" s="264"/>
      <c r="H356" s="267">
        <v>137.73599999999999</v>
      </c>
      <c r="I356" s="268"/>
      <c r="J356" s="264"/>
      <c r="K356" s="264"/>
      <c r="L356" s="269"/>
      <c r="M356" s="270"/>
      <c r="N356" s="271"/>
      <c r="O356" s="271"/>
      <c r="P356" s="271"/>
      <c r="Q356" s="271"/>
      <c r="R356" s="271"/>
      <c r="S356" s="271"/>
      <c r="T356" s="272"/>
      <c r="AT356" s="273" t="s">
        <v>422</v>
      </c>
      <c r="AU356" s="273" t="s">
        <v>82</v>
      </c>
      <c r="AV356" s="13" t="s">
        <v>232</v>
      </c>
      <c r="AW356" s="13" t="s">
        <v>35</v>
      </c>
      <c r="AX356" s="13" t="s">
        <v>80</v>
      </c>
      <c r="AY356" s="273" t="s">
        <v>215</v>
      </c>
    </row>
    <row r="357" s="1" customFormat="1" ht="25.5" customHeight="1">
      <c r="B357" s="47"/>
      <c r="C357" s="234" t="s">
        <v>630</v>
      </c>
      <c r="D357" s="234" t="s">
        <v>218</v>
      </c>
      <c r="E357" s="235" t="s">
        <v>2895</v>
      </c>
      <c r="F357" s="236" t="s">
        <v>2896</v>
      </c>
      <c r="G357" s="237" t="s">
        <v>298</v>
      </c>
      <c r="H357" s="238">
        <v>3</v>
      </c>
      <c r="I357" s="239"/>
      <c r="J357" s="240">
        <f>ROUND(I357*H357,2)</f>
        <v>0</v>
      </c>
      <c r="K357" s="236" t="s">
        <v>222</v>
      </c>
      <c r="L357" s="73"/>
      <c r="M357" s="241" t="s">
        <v>21</v>
      </c>
      <c r="N357" s="242" t="s">
        <v>43</v>
      </c>
      <c r="O357" s="48"/>
      <c r="P357" s="243">
        <f>O357*H357</f>
        <v>0</v>
      </c>
      <c r="Q357" s="243">
        <v>1.0000000000000001E-05</v>
      </c>
      <c r="R357" s="243">
        <f>Q357*H357</f>
        <v>3.0000000000000004E-05</v>
      </c>
      <c r="S357" s="243">
        <v>0</v>
      </c>
      <c r="T357" s="244">
        <f>S357*H357</f>
        <v>0</v>
      </c>
      <c r="AR357" s="25" t="s">
        <v>232</v>
      </c>
      <c r="AT357" s="25" t="s">
        <v>218</v>
      </c>
      <c r="AU357" s="25" t="s">
        <v>82</v>
      </c>
      <c r="AY357" s="25" t="s">
        <v>215</v>
      </c>
      <c r="BE357" s="245">
        <f>IF(N357="základní",J357,0)</f>
        <v>0</v>
      </c>
      <c r="BF357" s="245">
        <f>IF(N357="snížená",J357,0)</f>
        <v>0</v>
      </c>
      <c r="BG357" s="245">
        <f>IF(N357="zákl. přenesená",J357,0)</f>
        <v>0</v>
      </c>
      <c r="BH357" s="245">
        <f>IF(N357="sníž. přenesená",J357,0)</f>
        <v>0</v>
      </c>
      <c r="BI357" s="245">
        <f>IF(N357="nulová",J357,0)</f>
        <v>0</v>
      </c>
      <c r="BJ357" s="25" t="s">
        <v>80</v>
      </c>
      <c r="BK357" s="245">
        <f>ROUND(I357*H357,2)</f>
        <v>0</v>
      </c>
      <c r="BL357" s="25" t="s">
        <v>232</v>
      </c>
      <c r="BM357" s="25" t="s">
        <v>2897</v>
      </c>
    </row>
    <row r="358" s="14" customFormat="1">
      <c r="B358" s="288"/>
      <c r="C358" s="289"/>
      <c r="D358" s="246" t="s">
        <v>422</v>
      </c>
      <c r="E358" s="290" t="s">
        <v>21</v>
      </c>
      <c r="F358" s="291" t="s">
        <v>2898</v>
      </c>
      <c r="G358" s="289"/>
      <c r="H358" s="290" t="s">
        <v>21</v>
      </c>
      <c r="I358" s="292"/>
      <c r="J358" s="289"/>
      <c r="K358" s="289"/>
      <c r="L358" s="293"/>
      <c r="M358" s="294"/>
      <c r="N358" s="295"/>
      <c r="O358" s="295"/>
      <c r="P358" s="295"/>
      <c r="Q358" s="295"/>
      <c r="R358" s="295"/>
      <c r="S358" s="295"/>
      <c r="T358" s="296"/>
      <c r="AT358" s="297" t="s">
        <v>422</v>
      </c>
      <c r="AU358" s="297" t="s">
        <v>82</v>
      </c>
      <c r="AV358" s="14" t="s">
        <v>80</v>
      </c>
      <c r="AW358" s="14" t="s">
        <v>35</v>
      </c>
      <c r="AX358" s="14" t="s">
        <v>72</v>
      </c>
      <c r="AY358" s="297" t="s">
        <v>215</v>
      </c>
    </row>
    <row r="359" s="12" customFormat="1">
      <c r="B359" s="252"/>
      <c r="C359" s="253"/>
      <c r="D359" s="246" t="s">
        <v>422</v>
      </c>
      <c r="E359" s="254" t="s">
        <v>21</v>
      </c>
      <c r="F359" s="255" t="s">
        <v>227</v>
      </c>
      <c r="G359" s="253"/>
      <c r="H359" s="256">
        <v>3</v>
      </c>
      <c r="I359" s="257"/>
      <c r="J359" s="253"/>
      <c r="K359" s="253"/>
      <c r="L359" s="258"/>
      <c r="M359" s="259"/>
      <c r="N359" s="260"/>
      <c r="O359" s="260"/>
      <c r="P359" s="260"/>
      <c r="Q359" s="260"/>
      <c r="R359" s="260"/>
      <c r="S359" s="260"/>
      <c r="T359" s="261"/>
      <c r="AT359" s="262" t="s">
        <v>422</v>
      </c>
      <c r="AU359" s="262" t="s">
        <v>82</v>
      </c>
      <c r="AV359" s="12" t="s">
        <v>82</v>
      </c>
      <c r="AW359" s="12" t="s">
        <v>35</v>
      </c>
      <c r="AX359" s="12" t="s">
        <v>80</v>
      </c>
      <c r="AY359" s="262" t="s">
        <v>215</v>
      </c>
    </row>
    <row r="360" s="1" customFormat="1" ht="16.5" customHeight="1">
      <c r="B360" s="47"/>
      <c r="C360" s="274" t="s">
        <v>636</v>
      </c>
      <c r="D360" s="274" t="s">
        <v>470</v>
      </c>
      <c r="E360" s="275" t="s">
        <v>2899</v>
      </c>
      <c r="F360" s="276" t="s">
        <v>2900</v>
      </c>
      <c r="G360" s="277" t="s">
        <v>298</v>
      </c>
      <c r="H360" s="278">
        <v>4</v>
      </c>
      <c r="I360" s="279"/>
      <c r="J360" s="280">
        <f>ROUND(I360*H360,2)</f>
        <v>0</v>
      </c>
      <c r="K360" s="276" t="s">
        <v>21</v>
      </c>
      <c r="L360" s="281"/>
      <c r="M360" s="282" t="s">
        <v>21</v>
      </c>
      <c r="N360" s="283" t="s">
        <v>43</v>
      </c>
      <c r="O360" s="48"/>
      <c r="P360" s="243">
        <f>O360*H360</f>
        <v>0</v>
      </c>
      <c r="Q360" s="243">
        <v>0.0064000000000000003</v>
      </c>
      <c r="R360" s="243">
        <f>Q360*H360</f>
        <v>0.025600000000000001</v>
      </c>
      <c r="S360" s="243">
        <v>0</v>
      </c>
      <c r="T360" s="244">
        <f>S360*H360</f>
        <v>0</v>
      </c>
      <c r="AR360" s="25" t="s">
        <v>405</v>
      </c>
      <c r="AT360" s="25" t="s">
        <v>470</v>
      </c>
      <c r="AU360" s="25" t="s">
        <v>82</v>
      </c>
      <c r="AY360" s="25" t="s">
        <v>215</v>
      </c>
      <c r="BE360" s="245">
        <f>IF(N360="základní",J360,0)</f>
        <v>0</v>
      </c>
      <c r="BF360" s="245">
        <f>IF(N360="snížená",J360,0)</f>
        <v>0</v>
      </c>
      <c r="BG360" s="245">
        <f>IF(N360="zákl. přenesená",J360,0)</f>
        <v>0</v>
      </c>
      <c r="BH360" s="245">
        <f>IF(N360="sníž. přenesená",J360,0)</f>
        <v>0</v>
      </c>
      <c r="BI360" s="245">
        <f>IF(N360="nulová",J360,0)</f>
        <v>0</v>
      </c>
      <c r="BJ360" s="25" t="s">
        <v>80</v>
      </c>
      <c r="BK360" s="245">
        <f>ROUND(I360*H360,2)</f>
        <v>0</v>
      </c>
      <c r="BL360" s="25" t="s">
        <v>232</v>
      </c>
      <c r="BM360" s="25" t="s">
        <v>2901</v>
      </c>
    </row>
    <row r="361" s="1" customFormat="1">
      <c r="B361" s="47"/>
      <c r="C361" s="75"/>
      <c r="D361" s="246" t="s">
        <v>225</v>
      </c>
      <c r="E361" s="75"/>
      <c r="F361" s="247" t="s">
        <v>2902</v>
      </c>
      <c r="G361" s="75"/>
      <c r="H361" s="75"/>
      <c r="I361" s="204"/>
      <c r="J361" s="75"/>
      <c r="K361" s="75"/>
      <c r="L361" s="73"/>
      <c r="M361" s="248"/>
      <c r="N361" s="48"/>
      <c r="O361" s="48"/>
      <c r="P361" s="48"/>
      <c r="Q361" s="48"/>
      <c r="R361" s="48"/>
      <c r="S361" s="48"/>
      <c r="T361" s="96"/>
      <c r="AT361" s="25" t="s">
        <v>225</v>
      </c>
      <c r="AU361" s="25" t="s">
        <v>82</v>
      </c>
    </row>
    <row r="362" s="14" customFormat="1">
      <c r="B362" s="288"/>
      <c r="C362" s="289"/>
      <c r="D362" s="246" t="s">
        <v>422</v>
      </c>
      <c r="E362" s="290" t="s">
        <v>21</v>
      </c>
      <c r="F362" s="291" t="s">
        <v>2903</v>
      </c>
      <c r="G362" s="289"/>
      <c r="H362" s="290" t="s">
        <v>21</v>
      </c>
      <c r="I362" s="292"/>
      <c r="J362" s="289"/>
      <c r="K362" s="289"/>
      <c r="L362" s="293"/>
      <c r="M362" s="294"/>
      <c r="N362" s="295"/>
      <c r="O362" s="295"/>
      <c r="P362" s="295"/>
      <c r="Q362" s="295"/>
      <c r="R362" s="295"/>
      <c r="S362" s="295"/>
      <c r="T362" s="296"/>
      <c r="AT362" s="297" t="s">
        <v>422</v>
      </c>
      <c r="AU362" s="297" t="s">
        <v>82</v>
      </c>
      <c r="AV362" s="14" t="s">
        <v>80</v>
      </c>
      <c r="AW362" s="14" t="s">
        <v>35</v>
      </c>
      <c r="AX362" s="14" t="s">
        <v>72</v>
      </c>
      <c r="AY362" s="297" t="s">
        <v>215</v>
      </c>
    </row>
    <row r="363" s="12" customFormat="1">
      <c r="B363" s="252"/>
      <c r="C363" s="253"/>
      <c r="D363" s="246" t="s">
        <v>422</v>
      </c>
      <c r="E363" s="254" t="s">
        <v>21</v>
      </c>
      <c r="F363" s="255" t="s">
        <v>232</v>
      </c>
      <c r="G363" s="253"/>
      <c r="H363" s="256">
        <v>4</v>
      </c>
      <c r="I363" s="257"/>
      <c r="J363" s="253"/>
      <c r="K363" s="253"/>
      <c r="L363" s="258"/>
      <c r="M363" s="259"/>
      <c r="N363" s="260"/>
      <c r="O363" s="260"/>
      <c r="P363" s="260"/>
      <c r="Q363" s="260"/>
      <c r="R363" s="260"/>
      <c r="S363" s="260"/>
      <c r="T363" s="261"/>
      <c r="AT363" s="262" t="s">
        <v>422</v>
      </c>
      <c r="AU363" s="262" t="s">
        <v>82</v>
      </c>
      <c r="AV363" s="12" t="s">
        <v>82</v>
      </c>
      <c r="AW363" s="12" t="s">
        <v>35</v>
      </c>
      <c r="AX363" s="12" t="s">
        <v>80</v>
      </c>
      <c r="AY363" s="262" t="s">
        <v>215</v>
      </c>
    </row>
    <row r="364" s="1" customFormat="1" ht="16.5" customHeight="1">
      <c r="B364" s="47"/>
      <c r="C364" s="234" t="s">
        <v>646</v>
      </c>
      <c r="D364" s="234" t="s">
        <v>218</v>
      </c>
      <c r="E364" s="235" t="s">
        <v>2904</v>
      </c>
      <c r="F364" s="236" t="s">
        <v>2905</v>
      </c>
      <c r="G364" s="237" t="s">
        <v>2906</v>
      </c>
      <c r="H364" s="238">
        <v>8</v>
      </c>
      <c r="I364" s="239"/>
      <c r="J364" s="240">
        <f>ROUND(I364*H364,2)</f>
        <v>0</v>
      </c>
      <c r="K364" s="236" t="s">
        <v>222</v>
      </c>
      <c r="L364" s="73"/>
      <c r="M364" s="241" t="s">
        <v>21</v>
      </c>
      <c r="N364" s="242" t="s">
        <v>43</v>
      </c>
      <c r="O364" s="48"/>
      <c r="P364" s="243">
        <f>O364*H364</f>
        <v>0</v>
      </c>
      <c r="Q364" s="243">
        <v>0.00010000000000000001</v>
      </c>
      <c r="R364" s="243">
        <f>Q364*H364</f>
        <v>0.00080000000000000004</v>
      </c>
      <c r="S364" s="243">
        <v>0</v>
      </c>
      <c r="T364" s="244">
        <f>S364*H364</f>
        <v>0</v>
      </c>
      <c r="AR364" s="25" t="s">
        <v>232</v>
      </c>
      <c r="AT364" s="25" t="s">
        <v>218</v>
      </c>
      <c r="AU364" s="25" t="s">
        <v>82</v>
      </c>
      <c r="AY364" s="25" t="s">
        <v>215</v>
      </c>
      <c r="BE364" s="245">
        <f>IF(N364="základní",J364,0)</f>
        <v>0</v>
      </c>
      <c r="BF364" s="245">
        <f>IF(N364="snížená",J364,0)</f>
        <v>0</v>
      </c>
      <c r="BG364" s="245">
        <f>IF(N364="zákl. přenesená",J364,0)</f>
        <v>0</v>
      </c>
      <c r="BH364" s="245">
        <f>IF(N364="sníž. přenesená",J364,0)</f>
        <v>0</v>
      </c>
      <c r="BI364" s="245">
        <f>IF(N364="nulová",J364,0)</f>
        <v>0</v>
      </c>
      <c r="BJ364" s="25" t="s">
        <v>80</v>
      </c>
      <c r="BK364" s="245">
        <f>ROUND(I364*H364,2)</f>
        <v>0</v>
      </c>
      <c r="BL364" s="25" t="s">
        <v>232</v>
      </c>
      <c r="BM364" s="25" t="s">
        <v>2907</v>
      </c>
    </row>
    <row r="365" s="12" customFormat="1">
      <c r="B365" s="252"/>
      <c r="C365" s="253"/>
      <c r="D365" s="246" t="s">
        <v>422</v>
      </c>
      <c r="E365" s="254" t="s">
        <v>21</v>
      </c>
      <c r="F365" s="255" t="s">
        <v>405</v>
      </c>
      <c r="G365" s="253"/>
      <c r="H365" s="256">
        <v>8</v>
      </c>
      <c r="I365" s="257"/>
      <c r="J365" s="253"/>
      <c r="K365" s="253"/>
      <c r="L365" s="258"/>
      <c r="M365" s="259"/>
      <c r="N365" s="260"/>
      <c r="O365" s="260"/>
      <c r="P365" s="260"/>
      <c r="Q365" s="260"/>
      <c r="R365" s="260"/>
      <c r="S365" s="260"/>
      <c r="T365" s="261"/>
      <c r="AT365" s="262" t="s">
        <v>422</v>
      </c>
      <c r="AU365" s="262" t="s">
        <v>82</v>
      </c>
      <c r="AV365" s="12" t="s">
        <v>82</v>
      </c>
      <c r="AW365" s="12" t="s">
        <v>35</v>
      </c>
      <c r="AX365" s="12" t="s">
        <v>80</v>
      </c>
      <c r="AY365" s="262" t="s">
        <v>215</v>
      </c>
    </row>
    <row r="366" s="1" customFormat="1" ht="16.5" customHeight="1">
      <c r="B366" s="47"/>
      <c r="C366" s="234" t="s">
        <v>651</v>
      </c>
      <c r="D366" s="234" t="s">
        <v>218</v>
      </c>
      <c r="E366" s="235" t="s">
        <v>2908</v>
      </c>
      <c r="F366" s="236" t="s">
        <v>2909</v>
      </c>
      <c r="G366" s="237" t="s">
        <v>2906</v>
      </c>
      <c r="H366" s="238">
        <v>9</v>
      </c>
      <c r="I366" s="239"/>
      <c r="J366" s="240">
        <f>ROUND(I366*H366,2)</f>
        <v>0</v>
      </c>
      <c r="K366" s="236" t="s">
        <v>222</v>
      </c>
      <c r="L366" s="73"/>
      <c r="M366" s="241" t="s">
        <v>21</v>
      </c>
      <c r="N366" s="242" t="s">
        <v>43</v>
      </c>
      <c r="O366" s="48"/>
      <c r="P366" s="243">
        <f>O366*H366</f>
        <v>0</v>
      </c>
      <c r="Q366" s="243">
        <v>0.00031</v>
      </c>
      <c r="R366" s="243">
        <f>Q366*H366</f>
        <v>0.0027899999999999999</v>
      </c>
      <c r="S366" s="243">
        <v>0</v>
      </c>
      <c r="T366" s="244">
        <f>S366*H366</f>
        <v>0</v>
      </c>
      <c r="AR366" s="25" t="s">
        <v>232</v>
      </c>
      <c r="AT366" s="25" t="s">
        <v>218</v>
      </c>
      <c r="AU366" s="25" t="s">
        <v>82</v>
      </c>
      <c r="AY366" s="25" t="s">
        <v>215</v>
      </c>
      <c r="BE366" s="245">
        <f>IF(N366="základní",J366,0)</f>
        <v>0</v>
      </c>
      <c r="BF366" s="245">
        <f>IF(N366="snížená",J366,0)</f>
        <v>0</v>
      </c>
      <c r="BG366" s="245">
        <f>IF(N366="zákl. přenesená",J366,0)</f>
        <v>0</v>
      </c>
      <c r="BH366" s="245">
        <f>IF(N366="sníž. přenesená",J366,0)</f>
        <v>0</v>
      </c>
      <c r="BI366" s="245">
        <f>IF(N366="nulová",J366,0)</f>
        <v>0</v>
      </c>
      <c r="BJ366" s="25" t="s">
        <v>80</v>
      </c>
      <c r="BK366" s="245">
        <f>ROUND(I366*H366,2)</f>
        <v>0</v>
      </c>
      <c r="BL366" s="25" t="s">
        <v>232</v>
      </c>
      <c r="BM366" s="25" t="s">
        <v>2910</v>
      </c>
    </row>
    <row r="367" s="12" customFormat="1">
      <c r="B367" s="252"/>
      <c r="C367" s="253"/>
      <c r="D367" s="246" t="s">
        <v>422</v>
      </c>
      <c r="E367" s="254" t="s">
        <v>21</v>
      </c>
      <c r="F367" s="255" t="s">
        <v>251</v>
      </c>
      <c r="G367" s="253"/>
      <c r="H367" s="256">
        <v>9</v>
      </c>
      <c r="I367" s="257"/>
      <c r="J367" s="253"/>
      <c r="K367" s="253"/>
      <c r="L367" s="258"/>
      <c r="M367" s="259"/>
      <c r="N367" s="260"/>
      <c r="O367" s="260"/>
      <c r="P367" s="260"/>
      <c r="Q367" s="260"/>
      <c r="R367" s="260"/>
      <c r="S367" s="260"/>
      <c r="T367" s="261"/>
      <c r="AT367" s="262" t="s">
        <v>422</v>
      </c>
      <c r="AU367" s="262" t="s">
        <v>82</v>
      </c>
      <c r="AV367" s="12" t="s">
        <v>82</v>
      </c>
      <c r="AW367" s="12" t="s">
        <v>35</v>
      </c>
      <c r="AX367" s="12" t="s">
        <v>80</v>
      </c>
      <c r="AY367" s="262" t="s">
        <v>215</v>
      </c>
    </row>
    <row r="368" s="1" customFormat="1" ht="16.5" customHeight="1">
      <c r="B368" s="47"/>
      <c r="C368" s="234" t="s">
        <v>657</v>
      </c>
      <c r="D368" s="234" t="s">
        <v>218</v>
      </c>
      <c r="E368" s="235" t="s">
        <v>2911</v>
      </c>
      <c r="F368" s="236" t="s">
        <v>2912</v>
      </c>
      <c r="G368" s="237" t="s">
        <v>298</v>
      </c>
      <c r="H368" s="238">
        <v>8</v>
      </c>
      <c r="I368" s="239"/>
      <c r="J368" s="240">
        <f>ROUND(I368*H368,2)</f>
        <v>0</v>
      </c>
      <c r="K368" s="236" t="s">
        <v>21</v>
      </c>
      <c r="L368" s="73"/>
      <c r="M368" s="241" t="s">
        <v>21</v>
      </c>
      <c r="N368" s="242" t="s">
        <v>43</v>
      </c>
      <c r="O368" s="48"/>
      <c r="P368" s="243">
        <f>O368*H368</f>
        <v>0</v>
      </c>
      <c r="Q368" s="243">
        <v>12.82264</v>
      </c>
      <c r="R368" s="243">
        <f>Q368*H368</f>
        <v>102.58112</v>
      </c>
      <c r="S368" s="243">
        <v>0</v>
      </c>
      <c r="T368" s="244">
        <f>S368*H368</f>
        <v>0</v>
      </c>
      <c r="AR368" s="25" t="s">
        <v>232</v>
      </c>
      <c r="AT368" s="25" t="s">
        <v>218</v>
      </c>
      <c r="AU368" s="25" t="s">
        <v>82</v>
      </c>
      <c r="AY368" s="25" t="s">
        <v>215</v>
      </c>
      <c r="BE368" s="245">
        <f>IF(N368="základní",J368,0)</f>
        <v>0</v>
      </c>
      <c r="BF368" s="245">
        <f>IF(N368="snížená",J368,0)</f>
        <v>0</v>
      </c>
      <c r="BG368" s="245">
        <f>IF(N368="zákl. přenesená",J368,0)</f>
        <v>0</v>
      </c>
      <c r="BH368" s="245">
        <f>IF(N368="sníž. přenesená",J368,0)</f>
        <v>0</v>
      </c>
      <c r="BI368" s="245">
        <f>IF(N368="nulová",J368,0)</f>
        <v>0</v>
      </c>
      <c r="BJ368" s="25" t="s">
        <v>80</v>
      </c>
      <c r="BK368" s="245">
        <f>ROUND(I368*H368,2)</f>
        <v>0</v>
      </c>
      <c r="BL368" s="25" t="s">
        <v>232</v>
      </c>
      <c r="BM368" s="25" t="s">
        <v>2913</v>
      </c>
    </row>
    <row r="369" s="1" customFormat="1">
      <c r="B369" s="47"/>
      <c r="C369" s="75"/>
      <c r="D369" s="246" t="s">
        <v>225</v>
      </c>
      <c r="E369" s="75"/>
      <c r="F369" s="247" t="s">
        <v>2914</v>
      </c>
      <c r="G369" s="75"/>
      <c r="H369" s="75"/>
      <c r="I369" s="204"/>
      <c r="J369" s="75"/>
      <c r="K369" s="75"/>
      <c r="L369" s="73"/>
      <c r="M369" s="248"/>
      <c r="N369" s="48"/>
      <c r="O369" s="48"/>
      <c r="P369" s="48"/>
      <c r="Q369" s="48"/>
      <c r="R369" s="48"/>
      <c r="S369" s="48"/>
      <c r="T369" s="96"/>
      <c r="AT369" s="25" t="s">
        <v>225</v>
      </c>
      <c r="AU369" s="25" t="s">
        <v>82</v>
      </c>
    </row>
    <row r="370" s="12" customFormat="1">
      <c r="B370" s="252"/>
      <c r="C370" s="253"/>
      <c r="D370" s="246" t="s">
        <v>422</v>
      </c>
      <c r="E370" s="254" t="s">
        <v>21</v>
      </c>
      <c r="F370" s="255" t="s">
        <v>405</v>
      </c>
      <c r="G370" s="253"/>
      <c r="H370" s="256">
        <v>8</v>
      </c>
      <c r="I370" s="257"/>
      <c r="J370" s="253"/>
      <c r="K370" s="253"/>
      <c r="L370" s="258"/>
      <c r="M370" s="259"/>
      <c r="N370" s="260"/>
      <c r="O370" s="260"/>
      <c r="P370" s="260"/>
      <c r="Q370" s="260"/>
      <c r="R370" s="260"/>
      <c r="S370" s="260"/>
      <c r="T370" s="261"/>
      <c r="AT370" s="262" t="s">
        <v>422</v>
      </c>
      <c r="AU370" s="262" t="s">
        <v>82</v>
      </c>
      <c r="AV370" s="12" t="s">
        <v>82</v>
      </c>
      <c r="AW370" s="12" t="s">
        <v>35</v>
      </c>
      <c r="AX370" s="12" t="s">
        <v>80</v>
      </c>
      <c r="AY370" s="262" t="s">
        <v>215</v>
      </c>
    </row>
    <row r="371" s="1" customFormat="1" ht="16.5" customHeight="1">
      <c r="B371" s="47"/>
      <c r="C371" s="234" t="s">
        <v>662</v>
      </c>
      <c r="D371" s="234" t="s">
        <v>218</v>
      </c>
      <c r="E371" s="235" t="s">
        <v>2915</v>
      </c>
      <c r="F371" s="236" t="s">
        <v>2916</v>
      </c>
      <c r="G371" s="237" t="s">
        <v>298</v>
      </c>
      <c r="H371" s="238">
        <v>6</v>
      </c>
      <c r="I371" s="239"/>
      <c r="J371" s="240">
        <f>ROUND(I371*H371,2)</f>
        <v>0</v>
      </c>
      <c r="K371" s="236" t="s">
        <v>21</v>
      </c>
      <c r="L371" s="73"/>
      <c r="M371" s="241" t="s">
        <v>21</v>
      </c>
      <c r="N371" s="242" t="s">
        <v>43</v>
      </c>
      <c r="O371" s="48"/>
      <c r="P371" s="243">
        <f>O371*H371</f>
        <v>0</v>
      </c>
      <c r="Q371" s="243">
        <v>0.34089999999999998</v>
      </c>
      <c r="R371" s="243">
        <f>Q371*H371</f>
        <v>2.0453999999999999</v>
      </c>
      <c r="S371" s="243">
        <v>0</v>
      </c>
      <c r="T371" s="244">
        <f>S371*H371</f>
        <v>0</v>
      </c>
      <c r="AR371" s="25" t="s">
        <v>232</v>
      </c>
      <c r="AT371" s="25" t="s">
        <v>218</v>
      </c>
      <c r="AU371" s="25" t="s">
        <v>82</v>
      </c>
      <c r="AY371" s="25" t="s">
        <v>215</v>
      </c>
      <c r="BE371" s="245">
        <f>IF(N371="základní",J371,0)</f>
        <v>0</v>
      </c>
      <c r="BF371" s="245">
        <f>IF(N371="snížená",J371,0)</f>
        <v>0</v>
      </c>
      <c r="BG371" s="245">
        <f>IF(N371="zákl. přenesená",J371,0)</f>
        <v>0</v>
      </c>
      <c r="BH371" s="245">
        <f>IF(N371="sníž. přenesená",J371,0)</f>
        <v>0</v>
      </c>
      <c r="BI371" s="245">
        <f>IF(N371="nulová",J371,0)</f>
        <v>0</v>
      </c>
      <c r="BJ371" s="25" t="s">
        <v>80</v>
      </c>
      <c r="BK371" s="245">
        <f>ROUND(I371*H371,2)</f>
        <v>0</v>
      </c>
      <c r="BL371" s="25" t="s">
        <v>232</v>
      </c>
      <c r="BM371" s="25" t="s">
        <v>2917</v>
      </c>
    </row>
    <row r="372" s="1" customFormat="1">
      <c r="B372" s="47"/>
      <c r="C372" s="75"/>
      <c r="D372" s="246" t="s">
        <v>225</v>
      </c>
      <c r="E372" s="75"/>
      <c r="F372" s="247" t="s">
        <v>2918</v>
      </c>
      <c r="G372" s="75"/>
      <c r="H372" s="75"/>
      <c r="I372" s="204"/>
      <c r="J372" s="75"/>
      <c r="K372" s="75"/>
      <c r="L372" s="73"/>
      <c r="M372" s="248"/>
      <c r="N372" s="48"/>
      <c r="O372" s="48"/>
      <c r="P372" s="48"/>
      <c r="Q372" s="48"/>
      <c r="R372" s="48"/>
      <c r="S372" s="48"/>
      <c r="T372" s="96"/>
      <c r="AT372" s="25" t="s">
        <v>225</v>
      </c>
      <c r="AU372" s="25" t="s">
        <v>82</v>
      </c>
    </row>
    <row r="373" s="14" customFormat="1">
      <c r="B373" s="288"/>
      <c r="C373" s="289"/>
      <c r="D373" s="246" t="s">
        <v>422</v>
      </c>
      <c r="E373" s="290" t="s">
        <v>21</v>
      </c>
      <c r="F373" s="291" t="s">
        <v>2838</v>
      </c>
      <c r="G373" s="289"/>
      <c r="H373" s="290" t="s">
        <v>21</v>
      </c>
      <c r="I373" s="292"/>
      <c r="J373" s="289"/>
      <c r="K373" s="289"/>
      <c r="L373" s="293"/>
      <c r="M373" s="294"/>
      <c r="N373" s="295"/>
      <c r="O373" s="295"/>
      <c r="P373" s="295"/>
      <c r="Q373" s="295"/>
      <c r="R373" s="295"/>
      <c r="S373" s="295"/>
      <c r="T373" s="296"/>
      <c r="AT373" s="297" t="s">
        <v>422</v>
      </c>
      <c r="AU373" s="297" t="s">
        <v>82</v>
      </c>
      <c r="AV373" s="14" t="s">
        <v>80</v>
      </c>
      <c r="AW373" s="14" t="s">
        <v>35</v>
      </c>
      <c r="AX373" s="14" t="s">
        <v>72</v>
      </c>
      <c r="AY373" s="297" t="s">
        <v>215</v>
      </c>
    </row>
    <row r="374" s="12" customFormat="1">
      <c r="B374" s="252"/>
      <c r="C374" s="253"/>
      <c r="D374" s="246" t="s">
        <v>422</v>
      </c>
      <c r="E374" s="254" t="s">
        <v>21</v>
      </c>
      <c r="F374" s="255" t="s">
        <v>241</v>
      </c>
      <c r="G374" s="253"/>
      <c r="H374" s="256">
        <v>6</v>
      </c>
      <c r="I374" s="257"/>
      <c r="J374" s="253"/>
      <c r="K374" s="253"/>
      <c r="L374" s="258"/>
      <c r="M374" s="259"/>
      <c r="N374" s="260"/>
      <c r="O374" s="260"/>
      <c r="P374" s="260"/>
      <c r="Q374" s="260"/>
      <c r="R374" s="260"/>
      <c r="S374" s="260"/>
      <c r="T374" s="261"/>
      <c r="AT374" s="262" t="s">
        <v>422</v>
      </c>
      <c r="AU374" s="262" t="s">
        <v>82</v>
      </c>
      <c r="AV374" s="12" t="s">
        <v>82</v>
      </c>
      <c r="AW374" s="12" t="s">
        <v>35</v>
      </c>
      <c r="AX374" s="12" t="s">
        <v>80</v>
      </c>
      <c r="AY374" s="262" t="s">
        <v>215</v>
      </c>
    </row>
    <row r="375" s="1" customFormat="1" ht="16.5" customHeight="1">
      <c r="B375" s="47"/>
      <c r="C375" s="274" t="s">
        <v>668</v>
      </c>
      <c r="D375" s="274" t="s">
        <v>470</v>
      </c>
      <c r="E375" s="275" t="s">
        <v>2919</v>
      </c>
      <c r="F375" s="276" t="s">
        <v>2920</v>
      </c>
      <c r="G375" s="277" t="s">
        <v>298</v>
      </c>
      <c r="H375" s="278">
        <v>1</v>
      </c>
      <c r="I375" s="279"/>
      <c r="J375" s="280">
        <f>ROUND(I375*H375,2)</f>
        <v>0</v>
      </c>
      <c r="K375" s="276" t="s">
        <v>21</v>
      </c>
      <c r="L375" s="281"/>
      <c r="M375" s="282" t="s">
        <v>21</v>
      </c>
      <c r="N375" s="283" t="s">
        <v>43</v>
      </c>
      <c r="O375" s="48"/>
      <c r="P375" s="243">
        <f>O375*H375</f>
        <v>0</v>
      </c>
      <c r="Q375" s="243">
        <v>10</v>
      </c>
      <c r="R375" s="243">
        <f>Q375*H375</f>
        <v>10</v>
      </c>
      <c r="S375" s="243">
        <v>0</v>
      </c>
      <c r="T375" s="244">
        <f>S375*H375</f>
        <v>0</v>
      </c>
      <c r="AR375" s="25" t="s">
        <v>405</v>
      </c>
      <c r="AT375" s="25" t="s">
        <v>470</v>
      </c>
      <c r="AU375" s="25" t="s">
        <v>82</v>
      </c>
      <c r="AY375" s="25" t="s">
        <v>215</v>
      </c>
      <c r="BE375" s="245">
        <f>IF(N375="základní",J375,0)</f>
        <v>0</v>
      </c>
      <c r="BF375" s="245">
        <f>IF(N375="snížená",J375,0)</f>
        <v>0</v>
      </c>
      <c r="BG375" s="245">
        <f>IF(N375="zákl. přenesená",J375,0)</f>
        <v>0</v>
      </c>
      <c r="BH375" s="245">
        <f>IF(N375="sníž. přenesená",J375,0)</f>
        <v>0</v>
      </c>
      <c r="BI375" s="245">
        <f>IF(N375="nulová",J375,0)</f>
        <v>0</v>
      </c>
      <c r="BJ375" s="25" t="s">
        <v>80</v>
      </c>
      <c r="BK375" s="245">
        <f>ROUND(I375*H375,2)</f>
        <v>0</v>
      </c>
      <c r="BL375" s="25" t="s">
        <v>232</v>
      </c>
      <c r="BM375" s="25" t="s">
        <v>2921</v>
      </c>
    </row>
    <row r="376" s="1" customFormat="1">
      <c r="B376" s="47"/>
      <c r="C376" s="75"/>
      <c r="D376" s="246" t="s">
        <v>225</v>
      </c>
      <c r="E376" s="75"/>
      <c r="F376" s="247" t="s">
        <v>2922</v>
      </c>
      <c r="G376" s="75"/>
      <c r="H376" s="75"/>
      <c r="I376" s="204"/>
      <c r="J376" s="75"/>
      <c r="K376" s="75"/>
      <c r="L376" s="73"/>
      <c r="M376" s="248"/>
      <c r="N376" s="48"/>
      <c r="O376" s="48"/>
      <c r="P376" s="48"/>
      <c r="Q376" s="48"/>
      <c r="R376" s="48"/>
      <c r="S376" s="48"/>
      <c r="T376" s="96"/>
      <c r="AT376" s="25" t="s">
        <v>225</v>
      </c>
      <c r="AU376" s="25" t="s">
        <v>82</v>
      </c>
    </row>
    <row r="377" s="12" customFormat="1">
      <c r="B377" s="252"/>
      <c r="C377" s="253"/>
      <c r="D377" s="246" t="s">
        <v>422</v>
      </c>
      <c r="E377" s="254" t="s">
        <v>21</v>
      </c>
      <c r="F377" s="255" t="s">
        <v>80</v>
      </c>
      <c r="G377" s="253"/>
      <c r="H377" s="256">
        <v>1</v>
      </c>
      <c r="I377" s="257"/>
      <c r="J377" s="253"/>
      <c r="K377" s="253"/>
      <c r="L377" s="258"/>
      <c r="M377" s="259"/>
      <c r="N377" s="260"/>
      <c r="O377" s="260"/>
      <c r="P377" s="260"/>
      <c r="Q377" s="260"/>
      <c r="R377" s="260"/>
      <c r="S377" s="260"/>
      <c r="T377" s="261"/>
      <c r="AT377" s="262" t="s">
        <v>422</v>
      </c>
      <c r="AU377" s="262" t="s">
        <v>82</v>
      </c>
      <c r="AV377" s="12" t="s">
        <v>82</v>
      </c>
      <c r="AW377" s="12" t="s">
        <v>35</v>
      </c>
      <c r="AX377" s="12" t="s">
        <v>80</v>
      </c>
      <c r="AY377" s="262" t="s">
        <v>215</v>
      </c>
    </row>
    <row r="378" s="11" customFormat="1" ht="29.88" customHeight="1">
      <c r="B378" s="218"/>
      <c r="C378" s="219"/>
      <c r="D378" s="220" t="s">
        <v>71</v>
      </c>
      <c r="E378" s="232" t="s">
        <v>251</v>
      </c>
      <c r="F378" s="232" t="s">
        <v>2923</v>
      </c>
      <c r="G378" s="219"/>
      <c r="H378" s="219"/>
      <c r="I378" s="222"/>
      <c r="J378" s="233">
        <f>BK378</f>
        <v>0</v>
      </c>
      <c r="K378" s="219"/>
      <c r="L378" s="224"/>
      <c r="M378" s="225"/>
      <c r="N378" s="226"/>
      <c r="O378" s="226"/>
      <c r="P378" s="227">
        <f>SUM(P379:P400)</f>
        <v>0</v>
      </c>
      <c r="Q378" s="226"/>
      <c r="R378" s="227">
        <f>SUM(R379:R400)</f>
        <v>26.771149999999999</v>
      </c>
      <c r="S378" s="226"/>
      <c r="T378" s="228">
        <f>SUM(T379:T400)</f>
        <v>0</v>
      </c>
      <c r="AR378" s="229" t="s">
        <v>80</v>
      </c>
      <c r="AT378" s="230" t="s">
        <v>71</v>
      </c>
      <c r="AU378" s="230" t="s">
        <v>80</v>
      </c>
      <c r="AY378" s="229" t="s">
        <v>215</v>
      </c>
      <c r="BK378" s="231">
        <f>SUM(BK379:BK400)</f>
        <v>0</v>
      </c>
    </row>
    <row r="379" s="1" customFormat="1" ht="16.5" customHeight="1">
      <c r="B379" s="47"/>
      <c r="C379" s="234" t="s">
        <v>678</v>
      </c>
      <c r="D379" s="234" t="s">
        <v>218</v>
      </c>
      <c r="E379" s="235" t="s">
        <v>2924</v>
      </c>
      <c r="F379" s="236" t="s">
        <v>2925</v>
      </c>
      <c r="G379" s="237" t="s">
        <v>221</v>
      </c>
      <c r="H379" s="238">
        <v>1</v>
      </c>
      <c r="I379" s="239"/>
      <c r="J379" s="240">
        <f>ROUND(I379*H379,2)</f>
        <v>0</v>
      </c>
      <c r="K379" s="236" t="s">
        <v>21</v>
      </c>
      <c r="L379" s="73"/>
      <c r="M379" s="241" t="s">
        <v>21</v>
      </c>
      <c r="N379" s="242" t="s">
        <v>43</v>
      </c>
      <c r="O379" s="48"/>
      <c r="P379" s="243">
        <f>O379*H379</f>
        <v>0</v>
      </c>
      <c r="Q379" s="243">
        <v>0</v>
      </c>
      <c r="R379" s="243">
        <f>Q379*H379</f>
        <v>0</v>
      </c>
      <c r="S379" s="243">
        <v>0</v>
      </c>
      <c r="T379" s="244">
        <f>S379*H379</f>
        <v>0</v>
      </c>
      <c r="AR379" s="25" t="s">
        <v>232</v>
      </c>
      <c r="AT379" s="25" t="s">
        <v>218</v>
      </c>
      <c r="AU379" s="25" t="s">
        <v>82</v>
      </c>
      <c r="AY379" s="25" t="s">
        <v>215</v>
      </c>
      <c r="BE379" s="245">
        <f>IF(N379="základní",J379,0)</f>
        <v>0</v>
      </c>
      <c r="BF379" s="245">
        <f>IF(N379="snížená",J379,0)</f>
        <v>0</v>
      </c>
      <c r="BG379" s="245">
        <f>IF(N379="zákl. přenesená",J379,0)</f>
        <v>0</v>
      </c>
      <c r="BH379" s="245">
        <f>IF(N379="sníž. přenesená",J379,0)</f>
        <v>0</v>
      </c>
      <c r="BI379" s="245">
        <f>IF(N379="nulová",J379,0)</f>
        <v>0</v>
      </c>
      <c r="BJ379" s="25" t="s">
        <v>80</v>
      </c>
      <c r="BK379" s="245">
        <f>ROUND(I379*H379,2)</f>
        <v>0</v>
      </c>
      <c r="BL379" s="25" t="s">
        <v>232</v>
      </c>
      <c r="BM379" s="25" t="s">
        <v>2926</v>
      </c>
    </row>
    <row r="380" s="1" customFormat="1">
      <c r="B380" s="47"/>
      <c r="C380" s="75"/>
      <c r="D380" s="246" t="s">
        <v>225</v>
      </c>
      <c r="E380" s="75"/>
      <c r="F380" s="247" t="s">
        <v>2927</v>
      </c>
      <c r="G380" s="75"/>
      <c r="H380" s="75"/>
      <c r="I380" s="204"/>
      <c r="J380" s="75"/>
      <c r="K380" s="75"/>
      <c r="L380" s="73"/>
      <c r="M380" s="248"/>
      <c r="N380" s="48"/>
      <c r="O380" s="48"/>
      <c r="P380" s="48"/>
      <c r="Q380" s="48"/>
      <c r="R380" s="48"/>
      <c r="S380" s="48"/>
      <c r="T380" s="96"/>
      <c r="AT380" s="25" t="s">
        <v>225</v>
      </c>
      <c r="AU380" s="25" t="s">
        <v>82</v>
      </c>
    </row>
    <row r="381" s="12" customFormat="1">
      <c r="B381" s="252"/>
      <c r="C381" s="253"/>
      <c r="D381" s="246" t="s">
        <v>422</v>
      </c>
      <c r="E381" s="254" t="s">
        <v>21</v>
      </c>
      <c r="F381" s="255" t="s">
        <v>80</v>
      </c>
      <c r="G381" s="253"/>
      <c r="H381" s="256">
        <v>1</v>
      </c>
      <c r="I381" s="257"/>
      <c r="J381" s="253"/>
      <c r="K381" s="253"/>
      <c r="L381" s="258"/>
      <c r="M381" s="259"/>
      <c r="N381" s="260"/>
      <c r="O381" s="260"/>
      <c r="P381" s="260"/>
      <c r="Q381" s="260"/>
      <c r="R381" s="260"/>
      <c r="S381" s="260"/>
      <c r="T381" s="261"/>
      <c r="AT381" s="262" t="s">
        <v>422</v>
      </c>
      <c r="AU381" s="262" t="s">
        <v>82</v>
      </c>
      <c r="AV381" s="12" t="s">
        <v>82</v>
      </c>
      <c r="AW381" s="12" t="s">
        <v>35</v>
      </c>
      <c r="AX381" s="12" t="s">
        <v>80</v>
      </c>
      <c r="AY381" s="262" t="s">
        <v>215</v>
      </c>
    </row>
    <row r="382" s="1" customFormat="1" ht="16.5" customHeight="1">
      <c r="B382" s="47"/>
      <c r="C382" s="234" t="s">
        <v>1528</v>
      </c>
      <c r="D382" s="234" t="s">
        <v>218</v>
      </c>
      <c r="E382" s="235" t="s">
        <v>2928</v>
      </c>
      <c r="F382" s="236" t="s">
        <v>2929</v>
      </c>
      <c r="G382" s="237" t="s">
        <v>381</v>
      </c>
      <c r="H382" s="238">
        <v>35.210000000000001</v>
      </c>
      <c r="I382" s="239"/>
      <c r="J382" s="240">
        <f>ROUND(I382*H382,2)</f>
        <v>0</v>
      </c>
      <c r="K382" s="236" t="s">
        <v>222</v>
      </c>
      <c r="L382" s="73"/>
      <c r="M382" s="241" t="s">
        <v>21</v>
      </c>
      <c r="N382" s="242" t="s">
        <v>43</v>
      </c>
      <c r="O382" s="48"/>
      <c r="P382" s="243">
        <f>O382*H382</f>
        <v>0</v>
      </c>
      <c r="Q382" s="243">
        <v>0</v>
      </c>
      <c r="R382" s="243">
        <f>Q382*H382</f>
        <v>0</v>
      </c>
      <c r="S382" s="243">
        <v>0</v>
      </c>
      <c r="T382" s="244">
        <f>S382*H382</f>
        <v>0</v>
      </c>
      <c r="AR382" s="25" t="s">
        <v>232</v>
      </c>
      <c r="AT382" s="25" t="s">
        <v>218</v>
      </c>
      <c r="AU382" s="25" t="s">
        <v>82</v>
      </c>
      <c r="AY382" s="25" t="s">
        <v>215</v>
      </c>
      <c r="BE382" s="245">
        <f>IF(N382="základní",J382,0)</f>
        <v>0</v>
      </c>
      <c r="BF382" s="245">
        <f>IF(N382="snížená",J382,0)</f>
        <v>0</v>
      </c>
      <c r="BG382" s="245">
        <f>IF(N382="zákl. přenesená",J382,0)</f>
        <v>0</v>
      </c>
      <c r="BH382" s="245">
        <f>IF(N382="sníž. přenesená",J382,0)</f>
        <v>0</v>
      </c>
      <c r="BI382" s="245">
        <f>IF(N382="nulová",J382,0)</f>
        <v>0</v>
      </c>
      <c r="BJ382" s="25" t="s">
        <v>80</v>
      </c>
      <c r="BK382" s="245">
        <f>ROUND(I382*H382,2)</f>
        <v>0</v>
      </c>
      <c r="BL382" s="25" t="s">
        <v>232</v>
      </c>
      <c r="BM382" s="25" t="s">
        <v>2930</v>
      </c>
    </row>
    <row r="383" s="14" customFormat="1">
      <c r="B383" s="288"/>
      <c r="C383" s="289"/>
      <c r="D383" s="246" t="s">
        <v>422</v>
      </c>
      <c r="E383" s="290" t="s">
        <v>21</v>
      </c>
      <c r="F383" s="291" t="s">
        <v>2931</v>
      </c>
      <c r="G383" s="289"/>
      <c r="H383" s="290" t="s">
        <v>21</v>
      </c>
      <c r="I383" s="292"/>
      <c r="J383" s="289"/>
      <c r="K383" s="289"/>
      <c r="L383" s="293"/>
      <c r="M383" s="294"/>
      <c r="N383" s="295"/>
      <c r="O383" s="295"/>
      <c r="P383" s="295"/>
      <c r="Q383" s="295"/>
      <c r="R383" s="295"/>
      <c r="S383" s="295"/>
      <c r="T383" s="296"/>
      <c r="AT383" s="297" t="s">
        <v>422</v>
      </c>
      <c r="AU383" s="297" t="s">
        <v>82</v>
      </c>
      <c r="AV383" s="14" t="s">
        <v>80</v>
      </c>
      <c r="AW383" s="14" t="s">
        <v>35</v>
      </c>
      <c r="AX383" s="14" t="s">
        <v>72</v>
      </c>
      <c r="AY383" s="297" t="s">
        <v>215</v>
      </c>
    </row>
    <row r="384" s="12" customFormat="1">
      <c r="B384" s="252"/>
      <c r="C384" s="253"/>
      <c r="D384" s="246" t="s">
        <v>422</v>
      </c>
      <c r="E384" s="254" t="s">
        <v>21</v>
      </c>
      <c r="F384" s="255" t="s">
        <v>348</v>
      </c>
      <c r="G384" s="253"/>
      <c r="H384" s="256">
        <v>30</v>
      </c>
      <c r="I384" s="257"/>
      <c r="J384" s="253"/>
      <c r="K384" s="253"/>
      <c r="L384" s="258"/>
      <c r="M384" s="259"/>
      <c r="N384" s="260"/>
      <c r="O384" s="260"/>
      <c r="P384" s="260"/>
      <c r="Q384" s="260"/>
      <c r="R384" s="260"/>
      <c r="S384" s="260"/>
      <c r="T384" s="261"/>
      <c r="AT384" s="262" t="s">
        <v>422</v>
      </c>
      <c r="AU384" s="262" t="s">
        <v>82</v>
      </c>
      <c r="AV384" s="12" t="s">
        <v>82</v>
      </c>
      <c r="AW384" s="12" t="s">
        <v>35</v>
      </c>
      <c r="AX384" s="12" t="s">
        <v>72</v>
      </c>
      <c r="AY384" s="262" t="s">
        <v>215</v>
      </c>
    </row>
    <row r="385" s="14" customFormat="1">
      <c r="B385" s="288"/>
      <c r="C385" s="289"/>
      <c r="D385" s="246" t="s">
        <v>422</v>
      </c>
      <c r="E385" s="290" t="s">
        <v>21</v>
      </c>
      <c r="F385" s="291" t="s">
        <v>2819</v>
      </c>
      <c r="G385" s="289"/>
      <c r="H385" s="290" t="s">
        <v>21</v>
      </c>
      <c r="I385" s="292"/>
      <c r="J385" s="289"/>
      <c r="K385" s="289"/>
      <c r="L385" s="293"/>
      <c r="M385" s="294"/>
      <c r="N385" s="295"/>
      <c r="O385" s="295"/>
      <c r="P385" s="295"/>
      <c r="Q385" s="295"/>
      <c r="R385" s="295"/>
      <c r="S385" s="295"/>
      <c r="T385" s="296"/>
      <c r="AT385" s="297" t="s">
        <v>422</v>
      </c>
      <c r="AU385" s="297" t="s">
        <v>82</v>
      </c>
      <c r="AV385" s="14" t="s">
        <v>80</v>
      </c>
      <c r="AW385" s="14" t="s">
        <v>35</v>
      </c>
      <c r="AX385" s="14" t="s">
        <v>72</v>
      </c>
      <c r="AY385" s="297" t="s">
        <v>215</v>
      </c>
    </row>
    <row r="386" s="12" customFormat="1">
      <c r="B386" s="252"/>
      <c r="C386" s="253"/>
      <c r="D386" s="246" t="s">
        <v>422</v>
      </c>
      <c r="E386" s="254" t="s">
        <v>21</v>
      </c>
      <c r="F386" s="255" t="s">
        <v>2932</v>
      </c>
      <c r="G386" s="253"/>
      <c r="H386" s="256">
        <v>5.21</v>
      </c>
      <c r="I386" s="257"/>
      <c r="J386" s="253"/>
      <c r="K386" s="253"/>
      <c r="L386" s="258"/>
      <c r="M386" s="259"/>
      <c r="N386" s="260"/>
      <c r="O386" s="260"/>
      <c r="P386" s="260"/>
      <c r="Q386" s="260"/>
      <c r="R386" s="260"/>
      <c r="S386" s="260"/>
      <c r="T386" s="261"/>
      <c r="AT386" s="262" t="s">
        <v>422</v>
      </c>
      <c r="AU386" s="262" t="s">
        <v>82</v>
      </c>
      <c r="AV386" s="12" t="s">
        <v>82</v>
      </c>
      <c r="AW386" s="12" t="s">
        <v>35</v>
      </c>
      <c r="AX386" s="12" t="s">
        <v>72</v>
      </c>
      <c r="AY386" s="262" t="s">
        <v>215</v>
      </c>
    </row>
    <row r="387" s="13" customFormat="1">
      <c r="B387" s="263"/>
      <c r="C387" s="264"/>
      <c r="D387" s="246" t="s">
        <v>422</v>
      </c>
      <c r="E387" s="265" t="s">
        <v>21</v>
      </c>
      <c r="F387" s="266" t="s">
        <v>439</v>
      </c>
      <c r="G387" s="264"/>
      <c r="H387" s="267">
        <v>35.210000000000001</v>
      </c>
      <c r="I387" s="268"/>
      <c r="J387" s="264"/>
      <c r="K387" s="264"/>
      <c r="L387" s="269"/>
      <c r="M387" s="270"/>
      <c r="N387" s="271"/>
      <c r="O387" s="271"/>
      <c r="P387" s="271"/>
      <c r="Q387" s="271"/>
      <c r="R387" s="271"/>
      <c r="S387" s="271"/>
      <c r="T387" s="272"/>
      <c r="AT387" s="273" t="s">
        <v>422</v>
      </c>
      <c r="AU387" s="273" t="s">
        <v>82</v>
      </c>
      <c r="AV387" s="13" t="s">
        <v>232</v>
      </c>
      <c r="AW387" s="13" t="s">
        <v>35</v>
      </c>
      <c r="AX387" s="13" t="s">
        <v>80</v>
      </c>
      <c r="AY387" s="273" t="s">
        <v>215</v>
      </c>
    </row>
    <row r="388" s="1" customFormat="1" ht="16.5" customHeight="1">
      <c r="B388" s="47"/>
      <c r="C388" s="274" t="s">
        <v>1534</v>
      </c>
      <c r="D388" s="274" t="s">
        <v>470</v>
      </c>
      <c r="E388" s="275" t="s">
        <v>2933</v>
      </c>
      <c r="F388" s="276" t="s">
        <v>2934</v>
      </c>
      <c r="G388" s="277" t="s">
        <v>376</v>
      </c>
      <c r="H388" s="278">
        <v>0.5</v>
      </c>
      <c r="I388" s="279"/>
      <c r="J388" s="280">
        <f>ROUND(I388*H388,2)</f>
        <v>0</v>
      </c>
      <c r="K388" s="276" t="s">
        <v>222</v>
      </c>
      <c r="L388" s="281"/>
      <c r="M388" s="282" t="s">
        <v>21</v>
      </c>
      <c r="N388" s="283" t="s">
        <v>43</v>
      </c>
      <c r="O388" s="48"/>
      <c r="P388" s="243">
        <f>O388*H388</f>
        <v>0</v>
      </c>
      <c r="Q388" s="243">
        <v>0.0043</v>
      </c>
      <c r="R388" s="243">
        <f>Q388*H388</f>
        <v>0.00215</v>
      </c>
      <c r="S388" s="243">
        <v>0</v>
      </c>
      <c r="T388" s="244">
        <f>S388*H388</f>
        <v>0</v>
      </c>
      <c r="AR388" s="25" t="s">
        <v>405</v>
      </c>
      <c r="AT388" s="25" t="s">
        <v>470</v>
      </c>
      <c r="AU388" s="25" t="s">
        <v>82</v>
      </c>
      <c r="AY388" s="25" t="s">
        <v>215</v>
      </c>
      <c r="BE388" s="245">
        <f>IF(N388="základní",J388,0)</f>
        <v>0</v>
      </c>
      <c r="BF388" s="245">
        <f>IF(N388="snížená",J388,0)</f>
        <v>0</v>
      </c>
      <c r="BG388" s="245">
        <f>IF(N388="zákl. přenesená",J388,0)</f>
        <v>0</v>
      </c>
      <c r="BH388" s="245">
        <f>IF(N388="sníž. přenesená",J388,0)</f>
        <v>0</v>
      </c>
      <c r="BI388" s="245">
        <f>IF(N388="nulová",J388,0)</f>
        <v>0</v>
      </c>
      <c r="BJ388" s="25" t="s">
        <v>80</v>
      </c>
      <c r="BK388" s="245">
        <f>ROUND(I388*H388,2)</f>
        <v>0</v>
      </c>
      <c r="BL388" s="25" t="s">
        <v>232</v>
      </c>
      <c r="BM388" s="25" t="s">
        <v>2935</v>
      </c>
    </row>
    <row r="389" s="14" customFormat="1">
      <c r="B389" s="288"/>
      <c r="C389" s="289"/>
      <c r="D389" s="246" t="s">
        <v>422</v>
      </c>
      <c r="E389" s="290" t="s">
        <v>21</v>
      </c>
      <c r="F389" s="291" t="s">
        <v>2936</v>
      </c>
      <c r="G389" s="289"/>
      <c r="H389" s="290" t="s">
        <v>21</v>
      </c>
      <c r="I389" s="292"/>
      <c r="J389" s="289"/>
      <c r="K389" s="289"/>
      <c r="L389" s="293"/>
      <c r="M389" s="294"/>
      <c r="N389" s="295"/>
      <c r="O389" s="295"/>
      <c r="P389" s="295"/>
      <c r="Q389" s="295"/>
      <c r="R389" s="295"/>
      <c r="S389" s="295"/>
      <c r="T389" s="296"/>
      <c r="AT389" s="297" t="s">
        <v>422</v>
      </c>
      <c r="AU389" s="297" t="s">
        <v>82</v>
      </c>
      <c r="AV389" s="14" t="s">
        <v>80</v>
      </c>
      <c r="AW389" s="14" t="s">
        <v>35</v>
      </c>
      <c r="AX389" s="14" t="s">
        <v>72</v>
      </c>
      <c r="AY389" s="297" t="s">
        <v>215</v>
      </c>
    </row>
    <row r="390" s="12" customFormat="1">
      <c r="B390" s="252"/>
      <c r="C390" s="253"/>
      <c r="D390" s="246" t="s">
        <v>422</v>
      </c>
      <c r="E390" s="254" t="s">
        <v>21</v>
      </c>
      <c r="F390" s="255" t="s">
        <v>2937</v>
      </c>
      <c r="G390" s="253"/>
      <c r="H390" s="256">
        <v>0.5</v>
      </c>
      <c r="I390" s="257"/>
      <c r="J390" s="253"/>
      <c r="K390" s="253"/>
      <c r="L390" s="258"/>
      <c r="M390" s="259"/>
      <c r="N390" s="260"/>
      <c r="O390" s="260"/>
      <c r="P390" s="260"/>
      <c r="Q390" s="260"/>
      <c r="R390" s="260"/>
      <c r="S390" s="260"/>
      <c r="T390" s="261"/>
      <c r="AT390" s="262" t="s">
        <v>422</v>
      </c>
      <c r="AU390" s="262" t="s">
        <v>82</v>
      </c>
      <c r="AV390" s="12" t="s">
        <v>82</v>
      </c>
      <c r="AW390" s="12" t="s">
        <v>35</v>
      </c>
      <c r="AX390" s="12" t="s">
        <v>80</v>
      </c>
      <c r="AY390" s="262" t="s">
        <v>215</v>
      </c>
    </row>
    <row r="391" s="1" customFormat="1" ht="16.5" customHeight="1">
      <c r="B391" s="47"/>
      <c r="C391" s="274" t="s">
        <v>687</v>
      </c>
      <c r="D391" s="274" t="s">
        <v>470</v>
      </c>
      <c r="E391" s="275" t="s">
        <v>2938</v>
      </c>
      <c r="F391" s="276" t="s">
        <v>2939</v>
      </c>
      <c r="G391" s="277" t="s">
        <v>473</v>
      </c>
      <c r="H391" s="278">
        <v>26.768999999999998</v>
      </c>
      <c r="I391" s="279"/>
      <c r="J391" s="280">
        <f>ROUND(I391*H391,2)</f>
        <v>0</v>
      </c>
      <c r="K391" s="276" t="s">
        <v>222</v>
      </c>
      <c r="L391" s="281"/>
      <c r="M391" s="282" t="s">
        <v>21</v>
      </c>
      <c r="N391" s="283" t="s">
        <v>43</v>
      </c>
      <c r="O391" s="48"/>
      <c r="P391" s="243">
        <f>O391*H391</f>
        <v>0</v>
      </c>
      <c r="Q391" s="243">
        <v>1</v>
      </c>
      <c r="R391" s="243">
        <f>Q391*H391</f>
        <v>26.768999999999998</v>
      </c>
      <c r="S391" s="243">
        <v>0</v>
      </c>
      <c r="T391" s="244">
        <f>S391*H391</f>
        <v>0</v>
      </c>
      <c r="AR391" s="25" t="s">
        <v>405</v>
      </c>
      <c r="AT391" s="25" t="s">
        <v>470</v>
      </c>
      <c r="AU391" s="25" t="s">
        <v>82</v>
      </c>
      <c r="AY391" s="25" t="s">
        <v>215</v>
      </c>
      <c r="BE391" s="245">
        <f>IF(N391="základní",J391,0)</f>
        <v>0</v>
      </c>
      <c r="BF391" s="245">
        <f>IF(N391="snížená",J391,0)</f>
        <v>0</v>
      </c>
      <c r="BG391" s="245">
        <f>IF(N391="zákl. přenesená",J391,0)</f>
        <v>0</v>
      </c>
      <c r="BH391" s="245">
        <f>IF(N391="sníž. přenesená",J391,0)</f>
        <v>0</v>
      </c>
      <c r="BI391" s="245">
        <f>IF(N391="nulová",J391,0)</f>
        <v>0</v>
      </c>
      <c r="BJ391" s="25" t="s">
        <v>80</v>
      </c>
      <c r="BK391" s="245">
        <f>ROUND(I391*H391,2)</f>
        <v>0</v>
      </c>
      <c r="BL391" s="25" t="s">
        <v>232</v>
      </c>
      <c r="BM391" s="25" t="s">
        <v>2940</v>
      </c>
    </row>
    <row r="392" s="12" customFormat="1">
      <c r="B392" s="252"/>
      <c r="C392" s="253"/>
      <c r="D392" s="246" t="s">
        <v>422</v>
      </c>
      <c r="E392" s="254" t="s">
        <v>21</v>
      </c>
      <c r="F392" s="255" t="s">
        <v>2669</v>
      </c>
      <c r="G392" s="253"/>
      <c r="H392" s="256">
        <v>46.481999999999999</v>
      </c>
      <c r="I392" s="257"/>
      <c r="J392" s="253"/>
      <c r="K392" s="253"/>
      <c r="L392" s="258"/>
      <c r="M392" s="259"/>
      <c r="N392" s="260"/>
      <c r="O392" s="260"/>
      <c r="P392" s="260"/>
      <c r="Q392" s="260"/>
      <c r="R392" s="260"/>
      <c r="S392" s="260"/>
      <c r="T392" s="261"/>
      <c r="AT392" s="262" t="s">
        <v>422</v>
      </c>
      <c r="AU392" s="262" t="s">
        <v>82</v>
      </c>
      <c r="AV392" s="12" t="s">
        <v>82</v>
      </c>
      <c r="AW392" s="12" t="s">
        <v>35</v>
      </c>
      <c r="AX392" s="12" t="s">
        <v>72</v>
      </c>
      <c r="AY392" s="262" t="s">
        <v>215</v>
      </c>
    </row>
    <row r="393" s="12" customFormat="1">
      <c r="B393" s="252"/>
      <c r="C393" s="253"/>
      <c r="D393" s="246" t="s">
        <v>422</v>
      </c>
      <c r="E393" s="254" t="s">
        <v>21</v>
      </c>
      <c r="F393" s="255" t="s">
        <v>2671</v>
      </c>
      <c r="G393" s="253"/>
      <c r="H393" s="256">
        <v>41.527999999999999</v>
      </c>
      <c r="I393" s="257"/>
      <c r="J393" s="253"/>
      <c r="K393" s="253"/>
      <c r="L393" s="258"/>
      <c r="M393" s="259"/>
      <c r="N393" s="260"/>
      <c r="O393" s="260"/>
      <c r="P393" s="260"/>
      <c r="Q393" s="260"/>
      <c r="R393" s="260"/>
      <c r="S393" s="260"/>
      <c r="T393" s="261"/>
      <c r="AT393" s="262" t="s">
        <v>422</v>
      </c>
      <c r="AU393" s="262" t="s">
        <v>82</v>
      </c>
      <c r="AV393" s="12" t="s">
        <v>82</v>
      </c>
      <c r="AW393" s="12" t="s">
        <v>35</v>
      </c>
      <c r="AX393" s="12" t="s">
        <v>72</v>
      </c>
      <c r="AY393" s="262" t="s">
        <v>215</v>
      </c>
    </row>
    <row r="394" s="12" customFormat="1">
      <c r="B394" s="252"/>
      <c r="C394" s="253"/>
      <c r="D394" s="246" t="s">
        <v>422</v>
      </c>
      <c r="E394" s="254" t="s">
        <v>21</v>
      </c>
      <c r="F394" s="255" t="s">
        <v>2673</v>
      </c>
      <c r="G394" s="253"/>
      <c r="H394" s="256">
        <v>43.456000000000003</v>
      </c>
      <c r="I394" s="257"/>
      <c r="J394" s="253"/>
      <c r="K394" s="253"/>
      <c r="L394" s="258"/>
      <c r="M394" s="259"/>
      <c r="N394" s="260"/>
      <c r="O394" s="260"/>
      <c r="P394" s="260"/>
      <c r="Q394" s="260"/>
      <c r="R394" s="260"/>
      <c r="S394" s="260"/>
      <c r="T394" s="261"/>
      <c r="AT394" s="262" t="s">
        <v>422</v>
      </c>
      <c r="AU394" s="262" t="s">
        <v>82</v>
      </c>
      <c r="AV394" s="12" t="s">
        <v>82</v>
      </c>
      <c r="AW394" s="12" t="s">
        <v>35</v>
      </c>
      <c r="AX394" s="12" t="s">
        <v>72</v>
      </c>
      <c r="AY394" s="262" t="s">
        <v>215</v>
      </c>
    </row>
    <row r="395" s="12" customFormat="1">
      <c r="B395" s="252"/>
      <c r="C395" s="253"/>
      <c r="D395" s="246" t="s">
        <v>422</v>
      </c>
      <c r="E395" s="254" t="s">
        <v>21</v>
      </c>
      <c r="F395" s="255" t="s">
        <v>2675</v>
      </c>
      <c r="G395" s="253"/>
      <c r="H395" s="256">
        <v>41.241999999999997</v>
      </c>
      <c r="I395" s="257"/>
      <c r="J395" s="253"/>
      <c r="K395" s="253"/>
      <c r="L395" s="258"/>
      <c r="M395" s="259"/>
      <c r="N395" s="260"/>
      <c r="O395" s="260"/>
      <c r="P395" s="260"/>
      <c r="Q395" s="260"/>
      <c r="R395" s="260"/>
      <c r="S395" s="260"/>
      <c r="T395" s="261"/>
      <c r="AT395" s="262" t="s">
        <v>422</v>
      </c>
      <c r="AU395" s="262" t="s">
        <v>82</v>
      </c>
      <c r="AV395" s="12" t="s">
        <v>82</v>
      </c>
      <c r="AW395" s="12" t="s">
        <v>35</v>
      </c>
      <c r="AX395" s="12" t="s">
        <v>72</v>
      </c>
      <c r="AY395" s="262" t="s">
        <v>215</v>
      </c>
    </row>
    <row r="396" s="15" customFormat="1">
      <c r="B396" s="306"/>
      <c r="C396" s="307"/>
      <c r="D396" s="246" t="s">
        <v>422</v>
      </c>
      <c r="E396" s="308" t="s">
        <v>21</v>
      </c>
      <c r="F396" s="309" t="s">
        <v>2644</v>
      </c>
      <c r="G396" s="307"/>
      <c r="H396" s="310">
        <v>172.708</v>
      </c>
      <c r="I396" s="311"/>
      <c r="J396" s="307"/>
      <c r="K396" s="307"/>
      <c r="L396" s="312"/>
      <c r="M396" s="313"/>
      <c r="N396" s="314"/>
      <c r="O396" s="314"/>
      <c r="P396" s="314"/>
      <c r="Q396" s="314"/>
      <c r="R396" s="314"/>
      <c r="S396" s="314"/>
      <c r="T396" s="315"/>
      <c r="AT396" s="316" t="s">
        <v>422</v>
      </c>
      <c r="AU396" s="316" t="s">
        <v>82</v>
      </c>
      <c r="AV396" s="15" t="s">
        <v>227</v>
      </c>
      <c r="AW396" s="15" t="s">
        <v>35</v>
      </c>
      <c r="AX396" s="15" t="s">
        <v>72</v>
      </c>
      <c r="AY396" s="316" t="s">
        <v>215</v>
      </c>
    </row>
    <row r="397" s="12" customFormat="1">
      <c r="B397" s="252"/>
      <c r="C397" s="253"/>
      <c r="D397" s="246" t="s">
        <v>422</v>
      </c>
      <c r="E397" s="254" t="s">
        <v>21</v>
      </c>
      <c r="F397" s="255" t="s">
        <v>2941</v>
      </c>
      <c r="G397" s="253"/>
      <c r="H397" s="256">
        <v>26.768999999999998</v>
      </c>
      <c r="I397" s="257"/>
      <c r="J397" s="253"/>
      <c r="K397" s="253"/>
      <c r="L397" s="258"/>
      <c r="M397" s="259"/>
      <c r="N397" s="260"/>
      <c r="O397" s="260"/>
      <c r="P397" s="260"/>
      <c r="Q397" s="260"/>
      <c r="R397" s="260"/>
      <c r="S397" s="260"/>
      <c r="T397" s="261"/>
      <c r="AT397" s="262" t="s">
        <v>422</v>
      </c>
      <c r="AU397" s="262" t="s">
        <v>82</v>
      </c>
      <c r="AV397" s="12" t="s">
        <v>82</v>
      </c>
      <c r="AW397" s="12" t="s">
        <v>35</v>
      </c>
      <c r="AX397" s="12" t="s">
        <v>80</v>
      </c>
      <c r="AY397" s="262" t="s">
        <v>215</v>
      </c>
    </row>
    <row r="398" s="1" customFormat="1" ht="16.5" customHeight="1">
      <c r="B398" s="47"/>
      <c r="C398" s="234" t="s">
        <v>569</v>
      </c>
      <c r="D398" s="234" t="s">
        <v>218</v>
      </c>
      <c r="E398" s="235" t="s">
        <v>2942</v>
      </c>
      <c r="F398" s="236" t="s">
        <v>2943</v>
      </c>
      <c r="G398" s="237" t="s">
        <v>376</v>
      </c>
      <c r="H398" s="238">
        <v>2.976</v>
      </c>
      <c r="I398" s="239"/>
      <c r="J398" s="240">
        <f>ROUND(I398*H398,2)</f>
        <v>0</v>
      </c>
      <c r="K398" s="236" t="s">
        <v>21</v>
      </c>
      <c r="L398" s="73"/>
      <c r="M398" s="241" t="s">
        <v>21</v>
      </c>
      <c r="N398" s="242" t="s">
        <v>43</v>
      </c>
      <c r="O398" s="48"/>
      <c r="P398" s="243">
        <f>O398*H398</f>
        <v>0</v>
      </c>
      <c r="Q398" s="243">
        <v>0</v>
      </c>
      <c r="R398" s="243">
        <f>Q398*H398</f>
        <v>0</v>
      </c>
      <c r="S398" s="243">
        <v>0</v>
      </c>
      <c r="T398" s="244">
        <f>S398*H398</f>
        <v>0</v>
      </c>
      <c r="AR398" s="25" t="s">
        <v>232</v>
      </c>
      <c r="AT398" s="25" t="s">
        <v>218</v>
      </c>
      <c r="AU398" s="25" t="s">
        <v>82</v>
      </c>
      <c r="AY398" s="25" t="s">
        <v>215</v>
      </c>
      <c r="BE398" s="245">
        <f>IF(N398="základní",J398,0)</f>
        <v>0</v>
      </c>
      <c r="BF398" s="245">
        <f>IF(N398="snížená",J398,0)</f>
        <v>0</v>
      </c>
      <c r="BG398" s="245">
        <f>IF(N398="zákl. přenesená",J398,0)</f>
        <v>0</v>
      </c>
      <c r="BH398" s="245">
        <f>IF(N398="sníž. přenesená",J398,0)</f>
        <v>0</v>
      </c>
      <c r="BI398" s="245">
        <f>IF(N398="nulová",J398,0)</f>
        <v>0</v>
      </c>
      <c r="BJ398" s="25" t="s">
        <v>80</v>
      </c>
      <c r="BK398" s="245">
        <f>ROUND(I398*H398,2)</f>
        <v>0</v>
      </c>
      <c r="BL398" s="25" t="s">
        <v>232</v>
      </c>
      <c r="BM398" s="25" t="s">
        <v>2944</v>
      </c>
    </row>
    <row r="399" s="1" customFormat="1">
      <c r="B399" s="47"/>
      <c r="C399" s="75"/>
      <c r="D399" s="246" t="s">
        <v>225</v>
      </c>
      <c r="E399" s="75"/>
      <c r="F399" s="247" t="s">
        <v>2945</v>
      </c>
      <c r="G399" s="75"/>
      <c r="H399" s="75"/>
      <c r="I399" s="204"/>
      <c r="J399" s="75"/>
      <c r="K399" s="75"/>
      <c r="L399" s="73"/>
      <c r="M399" s="248"/>
      <c r="N399" s="48"/>
      <c r="O399" s="48"/>
      <c r="P399" s="48"/>
      <c r="Q399" s="48"/>
      <c r="R399" s="48"/>
      <c r="S399" s="48"/>
      <c r="T399" s="96"/>
      <c r="AT399" s="25" t="s">
        <v>225</v>
      </c>
      <c r="AU399" s="25" t="s">
        <v>82</v>
      </c>
    </row>
    <row r="400" s="12" customFormat="1">
      <c r="B400" s="252"/>
      <c r="C400" s="253"/>
      <c r="D400" s="246" t="s">
        <v>422</v>
      </c>
      <c r="E400" s="254" t="s">
        <v>21</v>
      </c>
      <c r="F400" s="255" t="s">
        <v>2623</v>
      </c>
      <c r="G400" s="253"/>
      <c r="H400" s="256">
        <v>2.976</v>
      </c>
      <c r="I400" s="257"/>
      <c r="J400" s="253"/>
      <c r="K400" s="253"/>
      <c r="L400" s="258"/>
      <c r="M400" s="259"/>
      <c r="N400" s="260"/>
      <c r="O400" s="260"/>
      <c r="P400" s="260"/>
      <c r="Q400" s="260"/>
      <c r="R400" s="260"/>
      <c r="S400" s="260"/>
      <c r="T400" s="261"/>
      <c r="AT400" s="262" t="s">
        <v>422</v>
      </c>
      <c r="AU400" s="262" t="s">
        <v>82</v>
      </c>
      <c r="AV400" s="12" t="s">
        <v>82</v>
      </c>
      <c r="AW400" s="12" t="s">
        <v>35</v>
      </c>
      <c r="AX400" s="12" t="s">
        <v>80</v>
      </c>
      <c r="AY400" s="262" t="s">
        <v>215</v>
      </c>
    </row>
    <row r="401" s="11" customFormat="1" ht="29.88" customHeight="1">
      <c r="B401" s="218"/>
      <c r="C401" s="219"/>
      <c r="D401" s="220" t="s">
        <v>71</v>
      </c>
      <c r="E401" s="232" t="s">
        <v>1120</v>
      </c>
      <c r="F401" s="232" t="s">
        <v>1121</v>
      </c>
      <c r="G401" s="219"/>
      <c r="H401" s="219"/>
      <c r="I401" s="222"/>
      <c r="J401" s="233">
        <f>BK401</f>
        <v>0</v>
      </c>
      <c r="K401" s="219"/>
      <c r="L401" s="224"/>
      <c r="M401" s="225"/>
      <c r="N401" s="226"/>
      <c r="O401" s="226"/>
      <c r="P401" s="227">
        <f>SUM(P402:P406)</f>
        <v>0</v>
      </c>
      <c r="Q401" s="226"/>
      <c r="R401" s="227">
        <f>SUM(R402:R406)</f>
        <v>3.7949999999999999</v>
      </c>
      <c r="S401" s="226"/>
      <c r="T401" s="228">
        <f>SUM(T402:T406)</f>
        <v>0</v>
      </c>
      <c r="AR401" s="229" t="s">
        <v>80</v>
      </c>
      <c r="AT401" s="230" t="s">
        <v>71</v>
      </c>
      <c r="AU401" s="230" t="s">
        <v>80</v>
      </c>
      <c r="AY401" s="229" t="s">
        <v>215</v>
      </c>
      <c r="BK401" s="231">
        <f>SUM(BK402:BK406)</f>
        <v>0</v>
      </c>
    </row>
    <row r="402" s="1" customFormat="1" ht="16.5" customHeight="1">
      <c r="B402" s="47"/>
      <c r="C402" s="234" t="s">
        <v>1547</v>
      </c>
      <c r="D402" s="234" t="s">
        <v>218</v>
      </c>
      <c r="E402" s="235" t="s">
        <v>2946</v>
      </c>
      <c r="F402" s="236" t="s">
        <v>2947</v>
      </c>
      <c r="G402" s="237" t="s">
        <v>473</v>
      </c>
      <c r="H402" s="238">
        <v>115.39700000000001</v>
      </c>
      <c r="I402" s="239"/>
      <c r="J402" s="240">
        <f>ROUND(I402*H402,2)</f>
        <v>0</v>
      </c>
      <c r="K402" s="236" t="s">
        <v>222</v>
      </c>
      <c r="L402" s="73"/>
      <c r="M402" s="241" t="s">
        <v>21</v>
      </c>
      <c r="N402" s="242" t="s">
        <v>43</v>
      </c>
      <c r="O402" s="48"/>
      <c r="P402" s="243">
        <f>O402*H402</f>
        <v>0</v>
      </c>
      <c r="Q402" s="243">
        <v>0</v>
      </c>
      <c r="R402" s="243">
        <f>Q402*H402</f>
        <v>0</v>
      </c>
      <c r="S402" s="243">
        <v>0</v>
      </c>
      <c r="T402" s="244">
        <f>S402*H402</f>
        <v>0</v>
      </c>
      <c r="AR402" s="25" t="s">
        <v>232</v>
      </c>
      <c r="AT402" s="25" t="s">
        <v>218</v>
      </c>
      <c r="AU402" s="25" t="s">
        <v>82</v>
      </c>
      <c r="AY402" s="25" t="s">
        <v>215</v>
      </c>
      <c r="BE402" s="245">
        <f>IF(N402="základní",J402,0)</f>
        <v>0</v>
      </c>
      <c r="BF402" s="245">
        <f>IF(N402="snížená",J402,0)</f>
        <v>0</v>
      </c>
      <c r="BG402" s="245">
        <f>IF(N402="zákl. přenesená",J402,0)</f>
        <v>0</v>
      </c>
      <c r="BH402" s="245">
        <f>IF(N402="sníž. přenesená",J402,0)</f>
        <v>0</v>
      </c>
      <c r="BI402" s="245">
        <f>IF(N402="nulová",J402,0)</f>
        <v>0</v>
      </c>
      <c r="BJ402" s="25" t="s">
        <v>80</v>
      </c>
      <c r="BK402" s="245">
        <f>ROUND(I402*H402,2)</f>
        <v>0</v>
      </c>
      <c r="BL402" s="25" t="s">
        <v>232</v>
      </c>
      <c r="BM402" s="25" t="s">
        <v>2948</v>
      </c>
    </row>
    <row r="403" s="1" customFormat="1" ht="25.5" customHeight="1">
      <c r="B403" s="47"/>
      <c r="C403" s="274" t="s">
        <v>478</v>
      </c>
      <c r="D403" s="274" t="s">
        <v>470</v>
      </c>
      <c r="E403" s="275" t="s">
        <v>2949</v>
      </c>
      <c r="F403" s="276" t="s">
        <v>2950</v>
      </c>
      <c r="G403" s="277" t="s">
        <v>298</v>
      </c>
      <c r="H403" s="278">
        <v>1</v>
      </c>
      <c r="I403" s="279"/>
      <c r="J403" s="280">
        <f>ROUND(I403*H403,2)</f>
        <v>0</v>
      </c>
      <c r="K403" s="276" t="s">
        <v>222</v>
      </c>
      <c r="L403" s="281"/>
      <c r="M403" s="282" t="s">
        <v>21</v>
      </c>
      <c r="N403" s="283" t="s">
        <v>43</v>
      </c>
      <c r="O403" s="48"/>
      <c r="P403" s="243">
        <f>O403*H403</f>
        <v>0</v>
      </c>
      <c r="Q403" s="243">
        <v>3.7949999999999999</v>
      </c>
      <c r="R403" s="243">
        <f>Q403*H403</f>
        <v>3.7949999999999999</v>
      </c>
      <c r="S403" s="243">
        <v>0</v>
      </c>
      <c r="T403" s="244">
        <f>S403*H403</f>
        <v>0</v>
      </c>
      <c r="AR403" s="25" t="s">
        <v>405</v>
      </c>
      <c r="AT403" s="25" t="s">
        <v>470</v>
      </c>
      <c r="AU403" s="25" t="s">
        <v>82</v>
      </c>
      <c r="AY403" s="25" t="s">
        <v>215</v>
      </c>
      <c r="BE403" s="245">
        <f>IF(N403="základní",J403,0)</f>
        <v>0</v>
      </c>
      <c r="BF403" s="245">
        <f>IF(N403="snížená",J403,0)</f>
        <v>0</v>
      </c>
      <c r="BG403" s="245">
        <f>IF(N403="zákl. přenesená",J403,0)</f>
        <v>0</v>
      </c>
      <c r="BH403" s="245">
        <f>IF(N403="sníž. přenesená",J403,0)</f>
        <v>0</v>
      </c>
      <c r="BI403" s="245">
        <f>IF(N403="nulová",J403,0)</f>
        <v>0</v>
      </c>
      <c r="BJ403" s="25" t="s">
        <v>80</v>
      </c>
      <c r="BK403" s="245">
        <f>ROUND(I403*H403,2)</f>
        <v>0</v>
      </c>
      <c r="BL403" s="25" t="s">
        <v>232</v>
      </c>
      <c r="BM403" s="25" t="s">
        <v>2951</v>
      </c>
    </row>
    <row r="404" s="1" customFormat="1">
      <c r="B404" s="47"/>
      <c r="C404" s="75"/>
      <c r="D404" s="246" t="s">
        <v>225</v>
      </c>
      <c r="E404" s="75"/>
      <c r="F404" s="247" t="s">
        <v>2952</v>
      </c>
      <c r="G404" s="75"/>
      <c r="H404" s="75"/>
      <c r="I404" s="204"/>
      <c r="J404" s="75"/>
      <c r="K404" s="75"/>
      <c r="L404" s="73"/>
      <c r="M404" s="248"/>
      <c r="N404" s="48"/>
      <c r="O404" s="48"/>
      <c r="P404" s="48"/>
      <c r="Q404" s="48"/>
      <c r="R404" s="48"/>
      <c r="S404" s="48"/>
      <c r="T404" s="96"/>
      <c r="AT404" s="25" t="s">
        <v>225</v>
      </c>
      <c r="AU404" s="25" t="s">
        <v>82</v>
      </c>
    </row>
    <row r="405" s="14" customFormat="1">
      <c r="B405" s="288"/>
      <c r="C405" s="289"/>
      <c r="D405" s="246" t="s">
        <v>422</v>
      </c>
      <c r="E405" s="290" t="s">
        <v>21</v>
      </c>
      <c r="F405" s="291" t="s">
        <v>2953</v>
      </c>
      <c r="G405" s="289"/>
      <c r="H405" s="290" t="s">
        <v>21</v>
      </c>
      <c r="I405" s="292"/>
      <c r="J405" s="289"/>
      <c r="K405" s="289"/>
      <c r="L405" s="293"/>
      <c r="M405" s="294"/>
      <c r="N405" s="295"/>
      <c r="O405" s="295"/>
      <c r="P405" s="295"/>
      <c r="Q405" s="295"/>
      <c r="R405" s="295"/>
      <c r="S405" s="295"/>
      <c r="T405" s="296"/>
      <c r="AT405" s="297" t="s">
        <v>422</v>
      </c>
      <c r="AU405" s="297" t="s">
        <v>82</v>
      </c>
      <c r="AV405" s="14" t="s">
        <v>80</v>
      </c>
      <c r="AW405" s="14" t="s">
        <v>35</v>
      </c>
      <c r="AX405" s="14" t="s">
        <v>72</v>
      </c>
      <c r="AY405" s="297" t="s">
        <v>215</v>
      </c>
    </row>
    <row r="406" s="12" customFormat="1">
      <c r="B406" s="252"/>
      <c r="C406" s="253"/>
      <c r="D406" s="246" t="s">
        <v>422</v>
      </c>
      <c r="E406" s="254" t="s">
        <v>21</v>
      </c>
      <c r="F406" s="255" t="s">
        <v>80</v>
      </c>
      <c r="G406" s="253"/>
      <c r="H406" s="256">
        <v>1</v>
      </c>
      <c r="I406" s="257"/>
      <c r="J406" s="253"/>
      <c r="K406" s="253"/>
      <c r="L406" s="258"/>
      <c r="M406" s="259"/>
      <c r="N406" s="260"/>
      <c r="O406" s="260"/>
      <c r="P406" s="260"/>
      <c r="Q406" s="260"/>
      <c r="R406" s="260"/>
      <c r="S406" s="260"/>
      <c r="T406" s="261"/>
      <c r="AT406" s="262" t="s">
        <v>422</v>
      </c>
      <c r="AU406" s="262" t="s">
        <v>82</v>
      </c>
      <c r="AV406" s="12" t="s">
        <v>82</v>
      </c>
      <c r="AW406" s="12" t="s">
        <v>35</v>
      </c>
      <c r="AX406" s="12" t="s">
        <v>80</v>
      </c>
      <c r="AY406" s="262" t="s">
        <v>215</v>
      </c>
    </row>
    <row r="407" s="11" customFormat="1" ht="37.44" customHeight="1">
      <c r="B407" s="218"/>
      <c r="C407" s="219"/>
      <c r="D407" s="220" t="s">
        <v>71</v>
      </c>
      <c r="E407" s="221" t="s">
        <v>684</v>
      </c>
      <c r="F407" s="221" t="s">
        <v>926</v>
      </c>
      <c r="G407" s="219"/>
      <c r="H407" s="219"/>
      <c r="I407" s="222"/>
      <c r="J407" s="223">
        <f>BK407</f>
        <v>0</v>
      </c>
      <c r="K407" s="219"/>
      <c r="L407" s="224"/>
      <c r="M407" s="225"/>
      <c r="N407" s="226"/>
      <c r="O407" s="226"/>
      <c r="P407" s="227">
        <f>P408</f>
        <v>0</v>
      </c>
      <c r="Q407" s="226"/>
      <c r="R407" s="227">
        <f>R408</f>
        <v>0.00020000000000000001</v>
      </c>
      <c r="S407" s="226"/>
      <c r="T407" s="228">
        <f>T408</f>
        <v>0</v>
      </c>
      <c r="AR407" s="229" t="s">
        <v>82</v>
      </c>
      <c r="AT407" s="230" t="s">
        <v>71</v>
      </c>
      <c r="AU407" s="230" t="s">
        <v>72</v>
      </c>
      <c r="AY407" s="229" t="s">
        <v>215</v>
      </c>
      <c r="BK407" s="231">
        <f>BK408</f>
        <v>0</v>
      </c>
    </row>
    <row r="408" s="11" customFormat="1" ht="19.92" customHeight="1">
      <c r="B408" s="218"/>
      <c r="C408" s="219"/>
      <c r="D408" s="220" t="s">
        <v>71</v>
      </c>
      <c r="E408" s="232" t="s">
        <v>2019</v>
      </c>
      <c r="F408" s="232" t="s">
        <v>2020</v>
      </c>
      <c r="G408" s="219"/>
      <c r="H408" s="219"/>
      <c r="I408" s="222"/>
      <c r="J408" s="233">
        <f>BK408</f>
        <v>0</v>
      </c>
      <c r="K408" s="219"/>
      <c r="L408" s="224"/>
      <c r="M408" s="225"/>
      <c r="N408" s="226"/>
      <c r="O408" s="226"/>
      <c r="P408" s="227">
        <f>SUM(P409:P411)</f>
        <v>0</v>
      </c>
      <c r="Q408" s="226"/>
      <c r="R408" s="227">
        <f>SUM(R409:R411)</f>
        <v>0.00020000000000000001</v>
      </c>
      <c r="S408" s="226"/>
      <c r="T408" s="228">
        <f>SUM(T409:T411)</f>
        <v>0</v>
      </c>
      <c r="AR408" s="229" t="s">
        <v>82</v>
      </c>
      <c r="AT408" s="230" t="s">
        <v>71</v>
      </c>
      <c r="AU408" s="230" t="s">
        <v>80</v>
      </c>
      <c r="AY408" s="229" t="s">
        <v>215</v>
      </c>
      <c r="BK408" s="231">
        <f>SUM(BK409:BK411)</f>
        <v>0</v>
      </c>
    </row>
    <row r="409" s="1" customFormat="1" ht="16.5" customHeight="1">
      <c r="B409" s="47"/>
      <c r="C409" s="234" t="s">
        <v>455</v>
      </c>
      <c r="D409" s="234" t="s">
        <v>218</v>
      </c>
      <c r="E409" s="235" t="s">
        <v>2954</v>
      </c>
      <c r="F409" s="236" t="s">
        <v>2955</v>
      </c>
      <c r="G409" s="237" t="s">
        <v>376</v>
      </c>
      <c r="H409" s="238">
        <v>0.5</v>
      </c>
      <c r="I409" s="239"/>
      <c r="J409" s="240">
        <f>ROUND(I409*H409,2)</f>
        <v>0</v>
      </c>
      <c r="K409" s="236" t="s">
        <v>222</v>
      </c>
      <c r="L409" s="73"/>
      <c r="M409" s="241" t="s">
        <v>21</v>
      </c>
      <c r="N409" s="242" t="s">
        <v>43</v>
      </c>
      <c r="O409" s="48"/>
      <c r="P409" s="243">
        <f>O409*H409</f>
        <v>0</v>
      </c>
      <c r="Q409" s="243">
        <v>0.00040000000000000002</v>
      </c>
      <c r="R409" s="243">
        <f>Q409*H409</f>
        <v>0.00020000000000000001</v>
      </c>
      <c r="S409" s="243">
        <v>0</v>
      </c>
      <c r="T409" s="244">
        <f>S409*H409</f>
        <v>0</v>
      </c>
      <c r="AR409" s="25" t="s">
        <v>286</v>
      </c>
      <c r="AT409" s="25" t="s">
        <v>218</v>
      </c>
      <c r="AU409" s="25" t="s">
        <v>82</v>
      </c>
      <c r="AY409" s="25" t="s">
        <v>215</v>
      </c>
      <c r="BE409" s="245">
        <f>IF(N409="základní",J409,0)</f>
        <v>0</v>
      </c>
      <c r="BF409" s="245">
        <f>IF(N409="snížená",J409,0)</f>
        <v>0</v>
      </c>
      <c r="BG409" s="245">
        <f>IF(N409="zákl. přenesená",J409,0)</f>
        <v>0</v>
      </c>
      <c r="BH409" s="245">
        <f>IF(N409="sníž. přenesená",J409,0)</f>
        <v>0</v>
      </c>
      <c r="BI409" s="245">
        <f>IF(N409="nulová",J409,0)</f>
        <v>0</v>
      </c>
      <c r="BJ409" s="25" t="s">
        <v>80</v>
      </c>
      <c r="BK409" s="245">
        <f>ROUND(I409*H409,2)</f>
        <v>0</v>
      </c>
      <c r="BL409" s="25" t="s">
        <v>286</v>
      </c>
      <c r="BM409" s="25" t="s">
        <v>2956</v>
      </c>
    </row>
    <row r="410" s="14" customFormat="1">
      <c r="B410" s="288"/>
      <c r="C410" s="289"/>
      <c r="D410" s="246" t="s">
        <v>422</v>
      </c>
      <c r="E410" s="290" t="s">
        <v>21</v>
      </c>
      <c r="F410" s="291" t="s">
        <v>2936</v>
      </c>
      <c r="G410" s="289"/>
      <c r="H410" s="290" t="s">
        <v>21</v>
      </c>
      <c r="I410" s="292"/>
      <c r="J410" s="289"/>
      <c r="K410" s="289"/>
      <c r="L410" s="293"/>
      <c r="M410" s="294"/>
      <c r="N410" s="295"/>
      <c r="O410" s="295"/>
      <c r="P410" s="295"/>
      <c r="Q410" s="295"/>
      <c r="R410" s="295"/>
      <c r="S410" s="295"/>
      <c r="T410" s="296"/>
      <c r="AT410" s="297" t="s">
        <v>422</v>
      </c>
      <c r="AU410" s="297" t="s">
        <v>82</v>
      </c>
      <c r="AV410" s="14" t="s">
        <v>80</v>
      </c>
      <c r="AW410" s="14" t="s">
        <v>35</v>
      </c>
      <c r="AX410" s="14" t="s">
        <v>72</v>
      </c>
      <c r="AY410" s="297" t="s">
        <v>215</v>
      </c>
    </row>
    <row r="411" s="12" customFormat="1">
      <c r="B411" s="252"/>
      <c r="C411" s="253"/>
      <c r="D411" s="246" t="s">
        <v>422</v>
      </c>
      <c r="E411" s="254" t="s">
        <v>21</v>
      </c>
      <c r="F411" s="255" t="s">
        <v>2937</v>
      </c>
      <c r="G411" s="253"/>
      <c r="H411" s="256">
        <v>0.5</v>
      </c>
      <c r="I411" s="257"/>
      <c r="J411" s="253"/>
      <c r="K411" s="253"/>
      <c r="L411" s="258"/>
      <c r="M411" s="259"/>
      <c r="N411" s="260"/>
      <c r="O411" s="260"/>
      <c r="P411" s="260"/>
      <c r="Q411" s="260"/>
      <c r="R411" s="260"/>
      <c r="S411" s="260"/>
      <c r="T411" s="261"/>
      <c r="AT411" s="262" t="s">
        <v>422</v>
      </c>
      <c r="AU411" s="262" t="s">
        <v>82</v>
      </c>
      <c r="AV411" s="12" t="s">
        <v>82</v>
      </c>
      <c r="AW411" s="12" t="s">
        <v>35</v>
      </c>
      <c r="AX411" s="12" t="s">
        <v>80</v>
      </c>
      <c r="AY411" s="262" t="s">
        <v>215</v>
      </c>
    </row>
    <row r="412" s="11" customFormat="1" ht="37.44" customHeight="1">
      <c r="B412" s="218"/>
      <c r="C412" s="219"/>
      <c r="D412" s="220" t="s">
        <v>71</v>
      </c>
      <c r="E412" s="221" t="s">
        <v>470</v>
      </c>
      <c r="F412" s="221" t="s">
        <v>933</v>
      </c>
      <c r="G412" s="219"/>
      <c r="H412" s="219"/>
      <c r="I412" s="222"/>
      <c r="J412" s="223">
        <f>BK412</f>
        <v>0</v>
      </c>
      <c r="K412" s="219"/>
      <c r="L412" s="224"/>
      <c r="M412" s="225"/>
      <c r="N412" s="226"/>
      <c r="O412" s="226"/>
      <c r="P412" s="227">
        <f>P413</f>
        <v>0</v>
      </c>
      <c r="Q412" s="226"/>
      <c r="R412" s="227">
        <f>R413</f>
        <v>0.0608</v>
      </c>
      <c r="S412" s="226"/>
      <c r="T412" s="228">
        <f>T413</f>
        <v>0</v>
      </c>
      <c r="AR412" s="229" t="s">
        <v>227</v>
      </c>
      <c r="AT412" s="230" t="s">
        <v>71</v>
      </c>
      <c r="AU412" s="230" t="s">
        <v>72</v>
      </c>
      <c r="AY412" s="229" t="s">
        <v>215</v>
      </c>
      <c r="BK412" s="231">
        <f>BK413</f>
        <v>0</v>
      </c>
    </row>
    <row r="413" s="11" customFormat="1" ht="19.92" customHeight="1">
      <c r="B413" s="218"/>
      <c r="C413" s="219"/>
      <c r="D413" s="220" t="s">
        <v>71</v>
      </c>
      <c r="E413" s="232" t="s">
        <v>2186</v>
      </c>
      <c r="F413" s="232" t="s">
        <v>2187</v>
      </c>
      <c r="G413" s="219"/>
      <c r="H413" s="219"/>
      <c r="I413" s="222"/>
      <c r="J413" s="233">
        <f>BK413</f>
        <v>0</v>
      </c>
      <c r="K413" s="219"/>
      <c r="L413" s="224"/>
      <c r="M413" s="225"/>
      <c r="N413" s="226"/>
      <c r="O413" s="226"/>
      <c r="P413" s="227">
        <f>P414</f>
        <v>0</v>
      </c>
      <c r="Q413" s="226"/>
      <c r="R413" s="227">
        <f>R414</f>
        <v>0.0608</v>
      </c>
      <c r="S413" s="226"/>
      <c r="T413" s="228">
        <f>T414</f>
        <v>0</v>
      </c>
      <c r="AR413" s="229" t="s">
        <v>227</v>
      </c>
      <c r="AT413" s="230" t="s">
        <v>71</v>
      </c>
      <c r="AU413" s="230" t="s">
        <v>80</v>
      </c>
      <c r="AY413" s="229" t="s">
        <v>215</v>
      </c>
      <c r="BK413" s="231">
        <f>BK414</f>
        <v>0</v>
      </c>
    </row>
    <row r="414" s="1" customFormat="1" ht="16.5" customHeight="1">
      <c r="B414" s="47"/>
      <c r="C414" s="234" t="s">
        <v>1577</v>
      </c>
      <c r="D414" s="234" t="s">
        <v>218</v>
      </c>
      <c r="E414" s="235" t="s">
        <v>2189</v>
      </c>
      <c r="F414" s="236" t="s">
        <v>2190</v>
      </c>
      <c r="G414" s="237" t="s">
        <v>298</v>
      </c>
      <c r="H414" s="238">
        <v>8</v>
      </c>
      <c r="I414" s="239"/>
      <c r="J414" s="240">
        <f>ROUND(I414*H414,2)</f>
        <v>0</v>
      </c>
      <c r="K414" s="236" t="s">
        <v>222</v>
      </c>
      <c r="L414" s="73"/>
      <c r="M414" s="241" t="s">
        <v>21</v>
      </c>
      <c r="N414" s="301" t="s">
        <v>43</v>
      </c>
      <c r="O414" s="250"/>
      <c r="P414" s="302">
        <f>O414*H414</f>
        <v>0</v>
      </c>
      <c r="Q414" s="302">
        <v>0.0076</v>
      </c>
      <c r="R414" s="302">
        <f>Q414*H414</f>
        <v>0.0608</v>
      </c>
      <c r="S414" s="302">
        <v>0</v>
      </c>
      <c r="T414" s="303">
        <f>S414*H414</f>
        <v>0</v>
      </c>
      <c r="AR414" s="25" t="s">
        <v>478</v>
      </c>
      <c r="AT414" s="25" t="s">
        <v>218</v>
      </c>
      <c r="AU414" s="25" t="s">
        <v>82</v>
      </c>
      <c r="AY414" s="25" t="s">
        <v>215</v>
      </c>
      <c r="BE414" s="245">
        <f>IF(N414="základní",J414,0)</f>
        <v>0</v>
      </c>
      <c r="BF414" s="245">
        <f>IF(N414="snížená",J414,0)</f>
        <v>0</v>
      </c>
      <c r="BG414" s="245">
        <f>IF(N414="zákl. přenesená",J414,0)</f>
        <v>0</v>
      </c>
      <c r="BH414" s="245">
        <f>IF(N414="sníž. přenesená",J414,0)</f>
        <v>0</v>
      </c>
      <c r="BI414" s="245">
        <f>IF(N414="nulová",J414,0)</f>
        <v>0</v>
      </c>
      <c r="BJ414" s="25" t="s">
        <v>80</v>
      </c>
      <c r="BK414" s="245">
        <f>ROUND(I414*H414,2)</f>
        <v>0</v>
      </c>
      <c r="BL414" s="25" t="s">
        <v>478</v>
      </c>
      <c r="BM414" s="25" t="s">
        <v>2957</v>
      </c>
    </row>
    <row r="415" s="1" customFormat="1" ht="6.96" customHeight="1">
      <c r="B415" s="68"/>
      <c r="C415" s="69"/>
      <c r="D415" s="69"/>
      <c r="E415" s="69"/>
      <c r="F415" s="69"/>
      <c r="G415" s="69"/>
      <c r="H415" s="69"/>
      <c r="I415" s="179"/>
      <c r="J415" s="69"/>
      <c r="K415" s="69"/>
      <c r="L415" s="73"/>
    </row>
  </sheetData>
  <sheetProtection sheet="1" autoFilter="0" formatColumns="0" formatRows="0" objects="1" scenarios="1" spinCount="100000" saltValue="OHGcN4wzlrjG1ln9kvTF3xxsSdUQ0Z+PoPiw5PzphKxeI07t479q0q2l58JcpxU1LU+aBw1PB2mc4Kww+V+/MQ==" hashValue="F4Euc0e4hNfmMmxcoPR+t4xoY9U7NlVfsLLtFiM+80O0HXnpxon3s8JhdvpV82SYmwMadpPtiQnaVeGSmKm8XA==" algorithmName="SHA-512" password="CC35"/>
  <autoFilter ref="C88:K414"/>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119</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2958</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ROUND(J86,2)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ROUND(SUM(BE86:BE383), 2)</f>
        <v>0</v>
      </c>
      <c r="G30" s="48"/>
      <c r="H30" s="48"/>
      <c r="I30" s="171">
        <v>0.20999999999999999</v>
      </c>
      <c r="J30" s="170">
        <f>ROUND(ROUND((SUM(BE86:BE383)), 2)*I30, 2)</f>
        <v>0</v>
      </c>
      <c r="K30" s="52"/>
    </row>
    <row r="31" s="1" customFormat="1" ht="14.4" customHeight="1">
      <c r="B31" s="47"/>
      <c r="C31" s="48"/>
      <c r="D31" s="48"/>
      <c r="E31" s="56" t="s">
        <v>44</v>
      </c>
      <c r="F31" s="170">
        <f>ROUND(SUM(BF86:BF383), 2)</f>
        <v>0</v>
      </c>
      <c r="G31" s="48"/>
      <c r="H31" s="48"/>
      <c r="I31" s="171">
        <v>0.14999999999999999</v>
      </c>
      <c r="J31" s="170">
        <f>ROUND(ROUND((SUM(BF86:BF383)), 2)*I31, 2)</f>
        <v>0</v>
      </c>
      <c r="K31" s="52"/>
    </row>
    <row r="32" hidden="1" s="1" customFormat="1" ht="14.4" customHeight="1">
      <c r="B32" s="47"/>
      <c r="C32" s="48"/>
      <c r="D32" s="48"/>
      <c r="E32" s="56" t="s">
        <v>45</v>
      </c>
      <c r="F32" s="170">
        <f>ROUND(SUM(BG86:BG383), 2)</f>
        <v>0</v>
      </c>
      <c r="G32" s="48"/>
      <c r="H32" s="48"/>
      <c r="I32" s="171">
        <v>0.20999999999999999</v>
      </c>
      <c r="J32" s="170">
        <v>0</v>
      </c>
      <c r="K32" s="52"/>
    </row>
    <row r="33" hidden="1" s="1" customFormat="1" ht="14.4" customHeight="1">
      <c r="B33" s="47"/>
      <c r="C33" s="48"/>
      <c r="D33" s="48"/>
      <c r="E33" s="56" t="s">
        <v>46</v>
      </c>
      <c r="F33" s="170">
        <f>ROUND(SUM(BH86:BH383), 2)</f>
        <v>0</v>
      </c>
      <c r="G33" s="48"/>
      <c r="H33" s="48"/>
      <c r="I33" s="171">
        <v>0.14999999999999999</v>
      </c>
      <c r="J33" s="170">
        <v>0</v>
      </c>
      <c r="K33" s="52"/>
    </row>
    <row r="34" hidden="1" s="1" customFormat="1" ht="14.4" customHeight="1">
      <c r="B34" s="47"/>
      <c r="C34" s="48"/>
      <c r="D34" s="48"/>
      <c r="E34" s="56" t="s">
        <v>47</v>
      </c>
      <c r="F34" s="170">
        <f>ROUND(SUM(BI86:BI383),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302 - Odvodnění zpevněných ploch</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J86</f>
        <v>0</v>
      </c>
      <c r="K56" s="52"/>
      <c r="AU56" s="25" t="s">
        <v>193</v>
      </c>
    </row>
    <row r="57" s="8" customFormat="1" ht="24.96" customHeight="1">
      <c r="B57" s="190"/>
      <c r="C57" s="191"/>
      <c r="D57" s="192" t="s">
        <v>364</v>
      </c>
      <c r="E57" s="193"/>
      <c r="F57" s="193"/>
      <c r="G57" s="193"/>
      <c r="H57" s="193"/>
      <c r="I57" s="194"/>
      <c r="J57" s="195">
        <f>J87</f>
        <v>0</v>
      </c>
      <c r="K57" s="196"/>
    </row>
    <row r="58" s="9" customFormat="1" ht="19.92" customHeight="1">
      <c r="B58" s="197"/>
      <c r="C58" s="198"/>
      <c r="D58" s="199" t="s">
        <v>365</v>
      </c>
      <c r="E58" s="200"/>
      <c r="F58" s="200"/>
      <c r="G58" s="200"/>
      <c r="H58" s="200"/>
      <c r="I58" s="201"/>
      <c r="J58" s="202">
        <f>J88</f>
        <v>0</v>
      </c>
      <c r="K58" s="203"/>
    </row>
    <row r="59" s="9" customFormat="1" ht="19.92" customHeight="1">
      <c r="B59" s="197"/>
      <c r="C59" s="198"/>
      <c r="D59" s="199" t="s">
        <v>366</v>
      </c>
      <c r="E59" s="200"/>
      <c r="F59" s="200"/>
      <c r="G59" s="200"/>
      <c r="H59" s="200"/>
      <c r="I59" s="201"/>
      <c r="J59" s="202">
        <f>J226</f>
        <v>0</v>
      </c>
      <c r="K59" s="203"/>
    </row>
    <row r="60" s="9" customFormat="1" ht="19.92" customHeight="1">
      <c r="B60" s="197"/>
      <c r="C60" s="198"/>
      <c r="D60" s="199" t="s">
        <v>1126</v>
      </c>
      <c r="E60" s="200"/>
      <c r="F60" s="200"/>
      <c r="G60" s="200"/>
      <c r="H60" s="200"/>
      <c r="I60" s="201"/>
      <c r="J60" s="202">
        <f>J246</f>
        <v>0</v>
      </c>
      <c r="K60" s="203"/>
    </row>
    <row r="61" s="9" customFormat="1" ht="19.92" customHeight="1">
      <c r="B61" s="197"/>
      <c r="C61" s="198"/>
      <c r="D61" s="199" t="s">
        <v>1244</v>
      </c>
      <c r="E61" s="200"/>
      <c r="F61" s="200"/>
      <c r="G61" s="200"/>
      <c r="H61" s="200"/>
      <c r="I61" s="201"/>
      <c r="J61" s="202">
        <f>J256</f>
        <v>0</v>
      </c>
      <c r="K61" s="203"/>
    </row>
    <row r="62" s="9" customFormat="1" ht="19.92" customHeight="1">
      <c r="B62" s="197"/>
      <c r="C62" s="198"/>
      <c r="D62" s="199" t="s">
        <v>942</v>
      </c>
      <c r="E62" s="200"/>
      <c r="F62" s="200"/>
      <c r="G62" s="200"/>
      <c r="H62" s="200"/>
      <c r="I62" s="201"/>
      <c r="J62" s="202">
        <f>J274</f>
        <v>0</v>
      </c>
      <c r="K62" s="203"/>
    </row>
    <row r="63" s="9" customFormat="1" ht="19.92" customHeight="1">
      <c r="B63" s="197"/>
      <c r="C63" s="198"/>
      <c r="D63" s="199" t="s">
        <v>1245</v>
      </c>
      <c r="E63" s="200"/>
      <c r="F63" s="200"/>
      <c r="G63" s="200"/>
      <c r="H63" s="200"/>
      <c r="I63" s="201"/>
      <c r="J63" s="202">
        <f>J278</f>
        <v>0</v>
      </c>
      <c r="K63" s="203"/>
    </row>
    <row r="64" s="9" customFormat="1" ht="19.92" customHeight="1">
      <c r="B64" s="197"/>
      <c r="C64" s="198"/>
      <c r="D64" s="199" t="s">
        <v>853</v>
      </c>
      <c r="E64" s="200"/>
      <c r="F64" s="200"/>
      <c r="G64" s="200"/>
      <c r="H64" s="200"/>
      <c r="I64" s="201"/>
      <c r="J64" s="202">
        <f>J279</f>
        <v>0</v>
      </c>
      <c r="K64" s="203"/>
    </row>
    <row r="65" s="9" customFormat="1" ht="19.92" customHeight="1">
      <c r="B65" s="197"/>
      <c r="C65" s="198"/>
      <c r="D65" s="199" t="s">
        <v>2621</v>
      </c>
      <c r="E65" s="200"/>
      <c r="F65" s="200"/>
      <c r="G65" s="200"/>
      <c r="H65" s="200"/>
      <c r="I65" s="201"/>
      <c r="J65" s="202">
        <f>J359</f>
        <v>0</v>
      </c>
      <c r="K65" s="203"/>
    </row>
    <row r="66" s="9" customFormat="1" ht="19.92" customHeight="1">
      <c r="B66" s="197"/>
      <c r="C66" s="198"/>
      <c r="D66" s="199" t="s">
        <v>943</v>
      </c>
      <c r="E66" s="200"/>
      <c r="F66" s="200"/>
      <c r="G66" s="200"/>
      <c r="H66" s="200"/>
      <c r="I66" s="201"/>
      <c r="J66" s="202">
        <f>J382</f>
        <v>0</v>
      </c>
      <c r="K66" s="203"/>
    </row>
    <row r="67" s="1" customFormat="1" ht="21.84" customHeight="1">
      <c r="B67" s="47"/>
      <c r="C67" s="48"/>
      <c r="D67" s="48"/>
      <c r="E67" s="48"/>
      <c r="F67" s="48"/>
      <c r="G67" s="48"/>
      <c r="H67" s="48"/>
      <c r="I67" s="157"/>
      <c r="J67" s="48"/>
      <c r="K67" s="52"/>
    </row>
    <row r="68" s="1" customFormat="1" ht="6.96" customHeight="1">
      <c r="B68" s="68"/>
      <c r="C68" s="69"/>
      <c r="D68" s="69"/>
      <c r="E68" s="69"/>
      <c r="F68" s="69"/>
      <c r="G68" s="69"/>
      <c r="H68" s="69"/>
      <c r="I68" s="179"/>
      <c r="J68" s="69"/>
      <c r="K68" s="70"/>
    </row>
    <row r="72" s="1" customFormat="1" ht="6.96" customHeight="1">
      <c r="B72" s="71"/>
      <c r="C72" s="72"/>
      <c r="D72" s="72"/>
      <c r="E72" s="72"/>
      <c r="F72" s="72"/>
      <c r="G72" s="72"/>
      <c r="H72" s="72"/>
      <c r="I72" s="182"/>
      <c r="J72" s="72"/>
      <c r="K72" s="72"/>
      <c r="L72" s="73"/>
    </row>
    <row r="73" s="1" customFormat="1" ht="36.96" customHeight="1">
      <c r="B73" s="47"/>
      <c r="C73" s="74" t="s">
        <v>199</v>
      </c>
      <c r="D73" s="75"/>
      <c r="E73" s="75"/>
      <c r="F73" s="75"/>
      <c r="G73" s="75"/>
      <c r="H73" s="75"/>
      <c r="I73" s="204"/>
      <c r="J73" s="75"/>
      <c r="K73" s="75"/>
      <c r="L73" s="73"/>
    </row>
    <row r="74" s="1" customFormat="1" ht="6.96" customHeight="1">
      <c r="B74" s="47"/>
      <c r="C74" s="75"/>
      <c r="D74" s="75"/>
      <c r="E74" s="75"/>
      <c r="F74" s="75"/>
      <c r="G74" s="75"/>
      <c r="H74" s="75"/>
      <c r="I74" s="204"/>
      <c r="J74" s="75"/>
      <c r="K74" s="75"/>
      <c r="L74" s="73"/>
    </row>
    <row r="75" s="1" customFormat="1" ht="14.4" customHeight="1">
      <c r="B75" s="47"/>
      <c r="C75" s="77" t="s">
        <v>18</v>
      </c>
      <c r="D75" s="75"/>
      <c r="E75" s="75"/>
      <c r="F75" s="75"/>
      <c r="G75" s="75"/>
      <c r="H75" s="75"/>
      <c r="I75" s="204"/>
      <c r="J75" s="75"/>
      <c r="K75" s="75"/>
      <c r="L75" s="73"/>
    </row>
    <row r="76" s="1" customFormat="1" ht="16.5" customHeight="1">
      <c r="B76" s="47"/>
      <c r="C76" s="75"/>
      <c r="D76" s="75"/>
      <c r="E76" s="205" t="str">
        <f>E7</f>
        <v>Revitalizace centra města Kopřivnice - projektová dokumentace II.</v>
      </c>
      <c r="F76" s="77"/>
      <c r="G76" s="77"/>
      <c r="H76" s="77"/>
      <c r="I76" s="204"/>
      <c r="J76" s="75"/>
      <c r="K76" s="75"/>
      <c r="L76" s="73"/>
    </row>
    <row r="77" s="1" customFormat="1" ht="14.4" customHeight="1">
      <c r="B77" s="47"/>
      <c r="C77" s="77" t="s">
        <v>186</v>
      </c>
      <c r="D77" s="75"/>
      <c r="E77" s="75"/>
      <c r="F77" s="75"/>
      <c r="G77" s="75"/>
      <c r="H77" s="75"/>
      <c r="I77" s="204"/>
      <c r="J77" s="75"/>
      <c r="K77" s="75"/>
      <c r="L77" s="73"/>
    </row>
    <row r="78" s="1" customFormat="1" ht="17.25" customHeight="1">
      <c r="B78" s="47"/>
      <c r="C78" s="75"/>
      <c r="D78" s="75"/>
      <c r="E78" s="83" t="str">
        <f>E9</f>
        <v>SO 302 - Odvodnění zpevněných ploch</v>
      </c>
      <c r="F78" s="75"/>
      <c r="G78" s="75"/>
      <c r="H78" s="75"/>
      <c r="I78" s="204"/>
      <c r="J78" s="75"/>
      <c r="K78" s="75"/>
      <c r="L78" s="73"/>
    </row>
    <row r="79" s="1" customFormat="1" ht="6.96" customHeight="1">
      <c r="B79" s="47"/>
      <c r="C79" s="75"/>
      <c r="D79" s="75"/>
      <c r="E79" s="75"/>
      <c r="F79" s="75"/>
      <c r="G79" s="75"/>
      <c r="H79" s="75"/>
      <c r="I79" s="204"/>
      <c r="J79" s="75"/>
      <c r="K79" s="75"/>
      <c r="L79" s="73"/>
    </row>
    <row r="80" s="1" customFormat="1" ht="18" customHeight="1">
      <c r="B80" s="47"/>
      <c r="C80" s="77" t="s">
        <v>23</v>
      </c>
      <c r="D80" s="75"/>
      <c r="E80" s="75"/>
      <c r="F80" s="206" t="str">
        <f>F12</f>
        <v xml:space="preserve"> </v>
      </c>
      <c r="G80" s="75"/>
      <c r="H80" s="75"/>
      <c r="I80" s="207" t="s">
        <v>25</v>
      </c>
      <c r="J80" s="86" t="str">
        <f>IF(J12="","",J12)</f>
        <v>14. 1. 2019</v>
      </c>
      <c r="K80" s="75"/>
      <c r="L80" s="73"/>
    </row>
    <row r="81" s="1" customFormat="1" ht="6.96" customHeight="1">
      <c r="B81" s="47"/>
      <c r="C81" s="75"/>
      <c r="D81" s="75"/>
      <c r="E81" s="75"/>
      <c r="F81" s="75"/>
      <c r="G81" s="75"/>
      <c r="H81" s="75"/>
      <c r="I81" s="204"/>
      <c r="J81" s="75"/>
      <c r="K81" s="75"/>
      <c r="L81" s="73"/>
    </row>
    <row r="82" s="1" customFormat="1">
      <c r="B82" s="47"/>
      <c r="C82" s="77" t="s">
        <v>27</v>
      </c>
      <c r="D82" s="75"/>
      <c r="E82" s="75"/>
      <c r="F82" s="206" t="str">
        <f>E15</f>
        <v>Město Kopřivnice</v>
      </c>
      <c r="G82" s="75"/>
      <c r="H82" s="75"/>
      <c r="I82" s="207" t="s">
        <v>33</v>
      </c>
      <c r="J82" s="206" t="str">
        <f>E21</f>
        <v>Dopravoprojekt Ostrava a.s.</v>
      </c>
      <c r="K82" s="75"/>
      <c r="L82" s="73"/>
    </row>
    <row r="83" s="1" customFormat="1" ht="14.4" customHeight="1">
      <c r="B83" s="47"/>
      <c r="C83" s="77" t="s">
        <v>31</v>
      </c>
      <c r="D83" s="75"/>
      <c r="E83" s="75"/>
      <c r="F83" s="206" t="str">
        <f>IF(E18="","",E18)</f>
        <v/>
      </c>
      <c r="G83" s="75"/>
      <c r="H83" s="75"/>
      <c r="I83" s="204"/>
      <c r="J83" s="75"/>
      <c r="K83" s="75"/>
      <c r="L83" s="73"/>
    </row>
    <row r="84" s="1" customFormat="1" ht="10.32" customHeight="1">
      <c r="B84" s="47"/>
      <c r="C84" s="75"/>
      <c r="D84" s="75"/>
      <c r="E84" s="75"/>
      <c r="F84" s="75"/>
      <c r="G84" s="75"/>
      <c r="H84" s="75"/>
      <c r="I84" s="204"/>
      <c r="J84" s="75"/>
      <c r="K84" s="75"/>
      <c r="L84" s="73"/>
    </row>
    <row r="85" s="10" customFormat="1" ht="29.28" customHeight="1">
      <c r="B85" s="208"/>
      <c r="C85" s="209" t="s">
        <v>200</v>
      </c>
      <c r="D85" s="210" t="s">
        <v>57</v>
      </c>
      <c r="E85" s="210" t="s">
        <v>53</v>
      </c>
      <c r="F85" s="210" t="s">
        <v>201</v>
      </c>
      <c r="G85" s="210" t="s">
        <v>202</v>
      </c>
      <c r="H85" s="210" t="s">
        <v>203</v>
      </c>
      <c r="I85" s="211" t="s">
        <v>204</v>
      </c>
      <c r="J85" s="210" t="s">
        <v>191</v>
      </c>
      <c r="K85" s="212" t="s">
        <v>205</v>
      </c>
      <c r="L85" s="213"/>
      <c r="M85" s="103" t="s">
        <v>206</v>
      </c>
      <c r="N85" s="104" t="s">
        <v>42</v>
      </c>
      <c r="O85" s="104" t="s">
        <v>207</v>
      </c>
      <c r="P85" s="104" t="s">
        <v>208</v>
      </c>
      <c r="Q85" s="104" t="s">
        <v>209</v>
      </c>
      <c r="R85" s="104" t="s">
        <v>210</v>
      </c>
      <c r="S85" s="104" t="s">
        <v>211</v>
      </c>
      <c r="T85" s="105" t="s">
        <v>212</v>
      </c>
    </row>
    <row r="86" s="1" customFormat="1" ht="29.28" customHeight="1">
      <c r="B86" s="47"/>
      <c r="C86" s="109" t="s">
        <v>192</v>
      </c>
      <c r="D86" s="75"/>
      <c r="E86" s="75"/>
      <c r="F86" s="75"/>
      <c r="G86" s="75"/>
      <c r="H86" s="75"/>
      <c r="I86" s="204"/>
      <c r="J86" s="214">
        <f>BK86</f>
        <v>0</v>
      </c>
      <c r="K86" s="75"/>
      <c r="L86" s="73"/>
      <c r="M86" s="106"/>
      <c r="N86" s="107"/>
      <c r="O86" s="107"/>
      <c r="P86" s="215">
        <f>P87</f>
        <v>0</v>
      </c>
      <c r="Q86" s="107"/>
      <c r="R86" s="215">
        <f>R87</f>
        <v>1525.1496390899999</v>
      </c>
      <c r="S86" s="107"/>
      <c r="T86" s="216">
        <f>T87</f>
        <v>1.6513599999999999</v>
      </c>
      <c r="AT86" s="25" t="s">
        <v>71</v>
      </c>
      <c r="AU86" s="25" t="s">
        <v>193</v>
      </c>
      <c r="BK86" s="217">
        <f>BK87</f>
        <v>0</v>
      </c>
    </row>
    <row r="87" s="11" customFormat="1" ht="37.44" customHeight="1">
      <c r="B87" s="218"/>
      <c r="C87" s="219"/>
      <c r="D87" s="220" t="s">
        <v>71</v>
      </c>
      <c r="E87" s="221" t="s">
        <v>371</v>
      </c>
      <c r="F87" s="221" t="s">
        <v>372</v>
      </c>
      <c r="G87" s="219"/>
      <c r="H87" s="219"/>
      <c r="I87" s="222"/>
      <c r="J87" s="223">
        <f>BK87</f>
        <v>0</v>
      </c>
      <c r="K87" s="219"/>
      <c r="L87" s="224"/>
      <c r="M87" s="225"/>
      <c r="N87" s="226"/>
      <c r="O87" s="226"/>
      <c r="P87" s="227">
        <f>P88+P226+P246+P256+P274+P278+P279+P359+P382</f>
        <v>0</v>
      </c>
      <c r="Q87" s="226"/>
      <c r="R87" s="227">
        <f>R88+R226+R246+R256+R274+R278+R279+R359+R382</f>
        <v>1525.1496390899999</v>
      </c>
      <c r="S87" s="226"/>
      <c r="T87" s="228">
        <f>T88+T226+T246+T256+T274+T278+T279+T359+T382</f>
        <v>1.6513599999999999</v>
      </c>
      <c r="AR87" s="229" t="s">
        <v>80</v>
      </c>
      <c r="AT87" s="230" t="s">
        <v>71</v>
      </c>
      <c r="AU87" s="230" t="s">
        <v>72</v>
      </c>
      <c r="AY87" s="229" t="s">
        <v>215</v>
      </c>
      <c r="BK87" s="231">
        <f>BK88+BK226+BK246+BK256+BK274+BK278+BK279+BK359+BK382</f>
        <v>0</v>
      </c>
    </row>
    <row r="88" s="11" customFormat="1" ht="19.92" customHeight="1">
      <c r="B88" s="218"/>
      <c r="C88" s="219"/>
      <c r="D88" s="220" t="s">
        <v>71</v>
      </c>
      <c r="E88" s="232" t="s">
        <v>80</v>
      </c>
      <c r="F88" s="232" t="s">
        <v>373</v>
      </c>
      <c r="G88" s="219"/>
      <c r="H88" s="219"/>
      <c r="I88" s="222"/>
      <c r="J88" s="233">
        <f>BK88</f>
        <v>0</v>
      </c>
      <c r="K88" s="219"/>
      <c r="L88" s="224"/>
      <c r="M88" s="225"/>
      <c r="N88" s="226"/>
      <c r="O88" s="226"/>
      <c r="P88" s="227">
        <f>SUM(P89:P225)</f>
        <v>0</v>
      </c>
      <c r="Q88" s="226"/>
      <c r="R88" s="227">
        <f>SUM(R89:R225)</f>
        <v>1267.1209295499998</v>
      </c>
      <c r="S88" s="226"/>
      <c r="T88" s="228">
        <f>SUM(T89:T225)</f>
        <v>1.6513599999999999</v>
      </c>
      <c r="AR88" s="229" t="s">
        <v>80</v>
      </c>
      <c r="AT88" s="230" t="s">
        <v>71</v>
      </c>
      <c r="AU88" s="230" t="s">
        <v>80</v>
      </c>
      <c r="AY88" s="229" t="s">
        <v>215</v>
      </c>
      <c r="BK88" s="231">
        <f>SUM(BK89:BK225)</f>
        <v>0</v>
      </c>
    </row>
    <row r="89" s="1" customFormat="1" ht="25.5" customHeight="1">
      <c r="B89" s="47"/>
      <c r="C89" s="234" t="s">
        <v>80</v>
      </c>
      <c r="D89" s="234" t="s">
        <v>218</v>
      </c>
      <c r="E89" s="235" t="s">
        <v>385</v>
      </c>
      <c r="F89" s="236" t="s">
        <v>386</v>
      </c>
      <c r="G89" s="237" t="s">
        <v>376</v>
      </c>
      <c r="H89" s="238">
        <v>13.068</v>
      </c>
      <c r="I89" s="239"/>
      <c r="J89" s="240">
        <f>ROUND(I89*H89,2)</f>
        <v>0</v>
      </c>
      <c r="K89" s="236" t="s">
        <v>222</v>
      </c>
      <c r="L89" s="73"/>
      <c r="M89" s="241" t="s">
        <v>21</v>
      </c>
      <c r="N89" s="242" t="s">
        <v>43</v>
      </c>
      <c r="O89" s="48"/>
      <c r="P89" s="243">
        <f>O89*H89</f>
        <v>0</v>
      </c>
      <c r="Q89" s="243">
        <v>0</v>
      </c>
      <c r="R89" s="243">
        <f>Q89*H89</f>
        <v>0</v>
      </c>
      <c r="S89" s="243">
        <v>0</v>
      </c>
      <c r="T89" s="244">
        <f>S89*H89</f>
        <v>0</v>
      </c>
      <c r="AR89" s="25" t="s">
        <v>232</v>
      </c>
      <c r="AT89" s="25" t="s">
        <v>218</v>
      </c>
      <c r="AU89" s="25" t="s">
        <v>82</v>
      </c>
      <c r="AY89" s="25" t="s">
        <v>215</v>
      </c>
      <c r="BE89" s="245">
        <f>IF(N89="základní",J89,0)</f>
        <v>0</v>
      </c>
      <c r="BF89" s="245">
        <f>IF(N89="snížená",J89,0)</f>
        <v>0</v>
      </c>
      <c r="BG89" s="245">
        <f>IF(N89="zákl. přenesená",J89,0)</f>
        <v>0</v>
      </c>
      <c r="BH89" s="245">
        <f>IF(N89="sníž. přenesená",J89,0)</f>
        <v>0</v>
      </c>
      <c r="BI89" s="245">
        <f>IF(N89="nulová",J89,0)</f>
        <v>0</v>
      </c>
      <c r="BJ89" s="25" t="s">
        <v>80</v>
      </c>
      <c r="BK89" s="245">
        <f>ROUND(I89*H89,2)</f>
        <v>0</v>
      </c>
      <c r="BL89" s="25" t="s">
        <v>232</v>
      </c>
      <c r="BM89" s="25" t="s">
        <v>2959</v>
      </c>
    </row>
    <row r="90" s="12" customFormat="1">
      <c r="B90" s="252"/>
      <c r="C90" s="253"/>
      <c r="D90" s="246" t="s">
        <v>422</v>
      </c>
      <c r="E90" s="254" t="s">
        <v>21</v>
      </c>
      <c r="F90" s="255" t="s">
        <v>2960</v>
      </c>
      <c r="G90" s="253"/>
      <c r="H90" s="256">
        <v>13.068</v>
      </c>
      <c r="I90" s="257"/>
      <c r="J90" s="253"/>
      <c r="K90" s="253"/>
      <c r="L90" s="258"/>
      <c r="M90" s="259"/>
      <c r="N90" s="260"/>
      <c r="O90" s="260"/>
      <c r="P90" s="260"/>
      <c r="Q90" s="260"/>
      <c r="R90" s="260"/>
      <c r="S90" s="260"/>
      <c r="T90" s="261"/>
      <c r="AT90" s="262" t="s">
        <v>422</v>
      </c>
      <c r="AU90" s="262" t="s">
        <v>82</v>
      </c>
      <c r="AV90" s="12" t="s">
        <v>82</v>
      </c>
      <c r="AW90" s="12" t="s">
        <v>35</v>
      </c>
      <c r="AX90" s="12" t="s">
        <v>80</v>
      </c>
      <c r="AY90" s="262" t="s">
        <v>215</v>
      </c>
    </row>
    <row r="91" s="1" customFormat="1" ht="16.5" customHeight="1">
      <c r="B91" s="47"/>
      <c r="C91" s="234" t="s">
        <v>82</v>
      </c>
      <c r="D91" s="234" t="s">
        <v>218</v>
      </c>
      <c r="E91" s="235" t="s">
        <v>414</v>
      </c>
      <c r="F91" s="236" t="s">
        <v>2961</v>
      </c>
      <c r="G91" s="237" t="s">
        <v>376</v>
      </c>
      <c r="H91" s="238">
        <v>5.7359999999999998</v>
      </c>
      <c r="I91" s="239"/>
      <c r="J91" s="240">
        <f>ROUND(I91*H91,2)</f>
        <v>0</v>
      </c>
      <c r="K91" s="236" t="s">
        <v>222</v>
      </c>
      <c r="L91" s="73"/>
      <c r="M91" s="241" t="s">
        <v>21</v>
      </c>
      <c r="N91" s="242" t="s">
        <v>43</v>
      </c>
      <c r="O91" s="48"/>
      <c r="P91" s="243">
        <f>O91*H91</f>
        <v>0</v>
      </c>
      <c r="Q91" s="243">
        <v>0</v>
      </c>
      <c r="R91" s="243">
        <f>Q91*H91</f>
        <v>0</v>
      </c>
      <c r="S91" s="243">
        <v>0.26000000000000001</v>
      </c>
      <c r="T91" s="244">
        <f>S91*H91</f>
        <v>1.49136</v>
      </c>
      <c r="AR91" s="25" t="s">
        <v>232</v>
      </c>
      <c r="AT91" s="25" t="s">
        <v>218</v>
      </c>
      <c r="AU91" s="25" t="s">
        <v>82</v>
      </c>
      <c r="AY91" s="25" t="s">
        <v>215</v>
      </c>
      <c r="BE91" s="245">
        <f>IF(N91="základní",J91,0)</f>
        <v>0</v>
      </c>
      <c r="BF91" s="245">
        <f>IF(N91="snížená",J91,0)</f>
        <v>0</v>
      </c>
      <c r="BG91" s="245">
        <f>IF(N91="zákl. přenesená",J91,0)</f>
        <v>0</v>
      </c>
      <c r="BH91" s="245">
        <f>IF(N91="sníž. přenesená",J91,0)</f>
        <v>0</v>
      </c>
      <c r="BI91" s="245">
        <f>IF(N91="nulová",J91,0)</f>
        <v>0</v>
      </c>
      <c r="BJ91" s="25" t="s">
        <v>80</v>
      </c>
      <c r="BK91" s="245">
        <f>ROUND(I91*H91,2)</f>
        <v>0</v>
      </c>
      <c r="BL91" s="25" t="s">
        <v>232</v>
      </c>
      <c r="BM91" s="25" t="s">
        <v>2962</v>
      </c>
    </row>
    <row r="92" s="12" customFormat="1">
      <c r="B92" s="252"/>
      <c r="C92" s="253"/>
      <c r="D92" s="246" t="s">
        <v>422</v>
      </c>
      <c r="E92" s="254" t="s">
        <v>21</v>
      </c>
      <c r="F92" s="255" t="s">
        <v>2963</v>
      </c>
      <c r="G92" s="253"/>
      <c r="H92" s="256">
        <v>5.7359999999999998</v>
      </c>
      <c r="I92" s="257"/>
      <c r="J92" s="253"/>
      <c r="K92" s="253"/>
      <c r="L92" s="258"/>
      <c r="M92" s="259"/>
      <c r="N92" s="260"/>
      <c r="O92" s="260"/>
      <c r="P92" s="260"/>
      <c r="Q92" s="260"/>
      <c r="R92" s="260"/>
      <c r="S92" s="260"/>
      <c r="T92" s="261"/>
      <c r="AT92" s="262" t="s">
        <v>422</v>
      </c>
      <c r="AU92" s="262" t="s">
        <v>82</v>
      </c>
      <c r="AV92" s="12" t="s">
        <v>82</v>
      </c>
      <c r="AW92" s="12" t="s">
        <v>35</v>
      </c>
      <c r="AX92" s="12" t="s">
        <v>80</v>
      </c>
      <c r="AY92" s="262" t="s">
        <v>215</v>
      </c>
    </row>
    <row r="93" s="1" customFormat="1" ht="16.5" customHeight="1">
      <c r="B93" s="47"/>
      <c r="C93" s="234" t="s">
        <v>227</v>
      </c>
      <c r="D93" s="234" t="s">
        <v>218</v>
      </c>
      <c r="E93" s="235" t="s">
        <v>2964</v>
      </c>
      <c r="F93" s="236" t="s">
        <v>2965</v>
      </c>
      <c r="G93" s="237" t="s">
        <v>452</v>
      </c>
      <c r="H93" s="238">
        <v>4</v>
      </c>
      <c r="I93" s="239"/>
      <c r="J93" s="240">
        <f>ROUND(I93*H93,2)</f>
        <v>0</v>
      </c>
      <c r="K93" s="236" t="s">
        <v>222</v>
      </c>
      <c r="L93" s="73"/>
      <c r="M93" s="241" t="s">
        <v>21</v>
      </c>
      <c r="N93" s="242" t="s">
        <v>43</v>
      </c>
      <c r="O93" s="48"/>
      <c r="P93" s="243">
        <f>O93*H93</f>
        <v>0</v>
      </c>
      <c r="Q93" s="243">
        <v>0</v>
      </c>
      <c r="R93" s="243">
        <f>Q93*H93</f>
        <v>0</v>
      </c>
      <c r="S93" s="243">
        <v>0.040000000000000001</v>
      </c>
      <c r="T93" s="244">
        <f>S93*H93</f>
        <v>0.16</v>
      </c>
      <c r="AR93" s="25" t="s">
        <v>232</v>
      </c>
      <c r="AT93" s="25" t="s">
        <v>218</v>
      </c>
      <c r="AU93" s="25" t="s">
        <v>82</v>
      </c>
      <c r="AY93" s="25" t="s">
        <v>215</v>
      </c>
      <c r="BE93" s="245">
        <f>IF(N93="základní",J93,0)</f>
        <v>0</v>
      </c>
      <c r="BF93" s="245">
        <f>IF(N93="snížená",J93,0)</f>
        <v>0</v>
      </c>
      <c r="BG93" s="245">
        <f>IF(N93="zákl. přenesená",J93,0)</f>
        <v>0</v>
      </c>
      <c r="BH93" s="245">
        <f>IF(N93="sníž. přenesená",J93,0)</f>
        <v>0</v>
      </c>
      <c r="BI93" s="245">
        <f>IF(N93="nulová",J93,0)</f>
        <v>0</v>
      </c>
      <c r="BJ93" s="25" t="s">
        <v>80</v>
      </c>
      <c r="BK93" s="245">
        <f>ROUND(I93*H93,2)</f>
        <v>0</v>
      </c>
      <c r="BL93" s="25" t="s">
        <v>232</v>
      </c>
      <c r="BM93" s="25" t="s">
        <v>2966</v>
      </c>
    </row>
    <row r="94" s="12" customFormat="1">
      <c r="B94" s="252"/>
      <c r="C94" s="253"/>
      <c r="D94" s="246" t="s">
        <v>422</v>
      </c>
      <c r="E94" s="254" t="s">
        <v>21</v>
      </c>
      <c r="F94" s="255" t="s">
        <v>2967</v>
      </c>
      <c r="G94" s="253"/>
      <c r="H94" s="256">
        <v>4</v>
      </c>
      <c r="I94" s="257"/>
      <c r="J94" s="253"/>
      <c r="K94" s="253"/>
      <c r="L94" s="258"/>
      <c r="M94" s="259"/>
      <c r="N94" s="260"/>
      <c r="O94" s="260"/>
      <c r="P94" s="260"/>
      <c r="Q94" s="260"/>
      <c r="R94" s="260"/>
      <c r="S94" s="260"/>
      <c r="T94" s="261"/>
      <c r="AT94" s="262" t="s">
        <v>422</v>
      </c>
      <c r="AU94" s="262" t="s">
        <v>82</v>
      </c>
      <c r="AV94" s="12" t="s">
        <v>82</v>
      </c>
      <c r="AW94" s="12" t="s">
        <v>35</v>
      </c>
      <c r="AX94" s="12" t="s">
        <v>80</v>
      </c>
      <c r="AY94" s="262" t="s">
        <v>215</v>
      </c>
    </row>
    <row r="95" s="1" customFormat="1" ht="16.5" customHeight="1">
      <c r="B95" s="47"/>
      <c r="C95" s="274" t="s">
        <v>232</v>
      </c>
      <c r="D95" s="274" t="s">
        <v>470</v>
      </c>
      <c r="E95" s="275" t="s">
        <v>2968</v>
      </c>
      <c r="F95" s="276" t="s">
        <v>2969</v>
      </c>
      <c r="G95" s="277" t="s">
        <v>452</v>
      </c>
      <c r="H95" s="278">
        <v>4</v>
      </c>
      <c r="I95" s="279"/>
      <c r="J95" s="280">
        <f>ROUND(I95*H95,2)</f>
        <v>0</v>
      </c>
      <c r="K95" s="276" t="s">
        <v>222</v>
      </c>
      <c r="L95" s="281"/>
      <c r="M95" s="282" t="s">
        <v>21</v>
      </c>
      <c r="N95" s="283" t="s">
        <v>43</v>
      </c>
      <c r="O95" s="48"/>
      <c r="P95" s="243">
        <f>O95*H95</f>
        <v>0</v>
      </c>
      <c r="Q95" s="243">
        <v>0.024</v>
      </c>
      <c r="R95" s="243">
        <f>Q95*H95</f>
        <v>0.096000000000000002</v>
      </c>
      <c r="S95" s="243">
        <v>0</v>
      </c>
      <c r="T95" s="244">
        <f>S95*H95</f>
        <v>0</v>
      </c>
      <c r="AR95" s="25" t="s">
        <v>405</v>
      </c>
      <c r="AT95" s="25" t="s">
        <v>470</v>
      </c>
      <c r="AU95" s="25" t="s">
        <v>82</v>
      </c>
      <c r="AY95" s="25" t="s">
        <v>215</v>
      </c>
      <c r="BE95" s="245">
        <f>IF(N95="základní",J95,0)</f>
        <v>0</v>
      </c>
      <c r="BF95" s="245">
        <f>IF(N95="snížená",J95,0)</f>
        <v>0</v>
      </c>
      <c r="BG95" s="245">
        <f>IF(N95="zákl. přenesená",J95,0)</f>
        <v>0</v>
      </c>
      <c r="BH95" s="245">
        <f>IF(N95="sníž. přenesená",J95,0)</f>
        <v>0</v>
      </c>
      <c r="BI95" s="245">
        <f>IF(N95="nulová",J95,0)</f>
        <v>0</v>
      </c>
      <c r="BJ95" s="25" t="s">
        <v>80</v>
      </c>
      <c r="BK95" s="245">
        <f>ROUND(I95*H95,2)</f>
        <v>0</v>
      </c>
      <c r="BL95" s="25" t="s">
        <v>232</v>
      </c>
      <c r="BM95" s="25" t="s">
        <v>2970</v>
      </c>
    </row>
    <row r="96" s="12" customFormat="1">
      <c r="B96" s="252"/>
      <c r="C96" s="253"/>
      <c r="D96" s="246" t="s">
        <v>422</v>
      </c>
      <c r="E96" s="254" t="s">
        <v>21</v>
      </c>
      <c r="F96" s="255" t="s">
        <v>232</v>
      </c>
      <c r="G96" s="253"/>
      <c r="H96" s="256">
        <v>4</v>
      </c>
      <c r="I96" s="257"/>
      <c r="J96" s="253"/>
      <c r="K96" s="253"/>
      <c r="L96" s="258"/>
      <c r="M96" s="259"/>
      <c r="N96" s="260"/>
      <c r="O96" s="260"/>
      <c r="P96" s="260"/>
      <c r="Q96" s="260"/>
      <c r="R96" s="260"/>
      <c r="S96" s="260"/>
      <c r="T96" s="261"/>
      <c r="AT96" s="262" t="s">
        <v>422</v>
      </c>
      <c r="AU96" s="262" t="s">
        <v>82</v>
      </c>
      <c r="AV96" s="12" t="s">
        <v>82</v>
      </c>
      <c r="AW96" s="12" t="s">
        <v>35</v>
      </c>
      <c r="AX96" s="12" t="s">
        <v>80</v>
      </c>
      <c r="AY96" s="262" t="s">
        <v>215</v>
      </c>
    </row>
    <row r="97" s="1" customFormat="1" ht="16.5" customHeight="1">
      <c r="B97" s="47"/>
      <c r="C97" s="234" t="s">
        <v>214</v>
      </c>
      <c r="D97" s="234" t="s">
        <v>218</v>
      </c>
      <c r="E97" s="235" t="s">
        <v>870</v>
      </c>
      <c r="F97" s="236" t="s">
        <v>871</v>
      </c>
      <c r="G97" s="237" t="s">
        <v>872</v>
      </c>
      <c r="H97" s="238">
        <v>20</v>
      </c>
      <c r="I97" s="239"/>
      <c r="J97" s="240">
        <f>ROUND(I97*H97,2)</f>
        <v>0</v>
      </c>
      <c r="K97" s="236" t="s">
        <v>222</v>
      </c>
      <c r="L97" s="73"/>
      <c r="M97" s="241" t="s">
        <v>21</v>
      </c>
      <c r="N97" s="242" t="s">
        <v>43</v>
      </c>
      <c r="O97" s="48"/>
      <c r="P97" s="243">
        <f>O97*H97</f>
        <v>0</v>
      </c>
      <c r="Q97" s="243">
        <v>0</v>
      </c>
      <c r="R97" s="243">
        <f>Q97*H97</f>
        <v>0</v>
      </c>
      <c r="S97" s="243">
        <v>0</v>
      </c>
      <c r="T97" s="244">
        <f>S97*H97</f>
        <v>0</v>
      </c>
      <c r="AR97" s="25" t="s">
        <v>232</v>
      </c>
      <c r="AT97" s="25" t="s">
        <v>218</v>
      </c>
      <c r="AU97" s="25" t="s">
        <v>82</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2624</v>
      </c>
    </row>
    <row r="98" s="12" customFormat="1">
      <c r="B98" s="252"/>
      <c r="C98" s="253"/>
      <c r="D98" s="246" t="s">
        <v>422</v>
      </c>
      <c r="E98" s="254" t="s">
        <v>21</v>
      </c>
      <c r="F98" s="255" t="s">
        <v>305</v>
      </c>
      <c r="G98" s="253"/>
      <c r="H98" s="256">
        <v>20</v>
      </c>
      <c r="I98" s="257"/>
      <c r="J98" s="253"/>
      <c r="K98" s="253"/>
      <c r="L98" s="258"/>
      <c r="M98" s="259"/>
      <c r="N98" s="260"/>
      <c r="O98" s="260"/>
      <c r="P98" s="260"/>
      <c r="Q98" s="260"/>
      <c r="R98" s="260"/>
      <c r="S98" s="260"/>
      <c r="T98" s="261"/>
      <c r="AT98" s="262" t="s">
        <v>422</v>
      </c>
      <c r="AU98" s="262" t="s">
        <v>82</v>
      </c>
      <c r="AV98" s="12" t="s">
        <v>82</v>
      </c>
      <c r="AW98" s="12" t="s">
        <v>35</v>
      </c>
      <c r="AX98" s="12" t="s">
        <v>72</v>
      </c>
      <c r="AY98" s="262" t="s">
        <v>215</v>
      </c>
    </row>
    <row r="99" s="1" customFormat="1" ht="16.5" customHeight="1">
      <c r="B99" s="47"/>
      <c r="C99" s="234" t="s">
        <v>241</v>
      </c>
      <c r="D99" s="234" t="s">
        <v>218</v>
      </c>
      <c r="E99" s="235" t="s">
        <v>1270</v>
      </c>
      <c r="F99" s="236" t="s">
        <v>1271</v>
      </c>
      <c r="G99" s="237" t="s">
        <v>381</v>
      </c>
      <c r="H99" s="238">
        <v>495.84500000000003</v>
      </c>
      <c r="I99" s="239"/>
      <c r="J99" s="240">
        <f>ROUND(I99*H99,2)</f>
        <v>0</v>
      </c>
      <c r="K99" s="236" t="s">
        <v>222</v>
      </c>
      <c r="L99" s="73"/>
      <c r="M99" s="241" t="s">
        <v>21</v>
      </c>
      <c r="N99" s="242" t="s">
        <v>43</v>
      </c>
      <c r="O99" s="48"/>
      <c r="P99" s="243">
        <f>O99*H99</f>
        <v>0</v>
      </c>
      <c r="Q99" s="243">
        <v>0</v>
      </c>
      <c r="R99" s="243">
        <f>Q99*H99</f>
        <v>0</v>
      </c>
      <c r="S99" s="243">
        <v>0</v>
      </c>
      <c r="T99" s="244">
        <f>S99*H99</f>
        <v>0</v>
      </c>
      <c r="AR99" s="25" t="s">
        <v>232</v>
      </c>
      <c r="AT99" s="25" t="s">
        <v>218</v>
      </c>
      <c r="AU99" s="25" t="s">
        <v>82</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2625</v>
      </c>
    </row>
    <row r="100" s="14" customFormat="1">
      <c r="B100" s="288"/>
      <c r="C100" s="289"/>
      <c r="D100" s="246" t="s">
        <v>422</v>
      </c>
      <c r="E100" s="290" t="s">
        <v>21</v>
      </c>
      <c r="F100" s="291" t="s">
        <v>2626</v>
      </c>
      <c r="G100" s="289"/>
      <c r="H100" s="290" t="s">
        <v>21</v>
      </c>
      <c r="I100" s="292"/>
      <c r="J100" s="289"/>
      <c r="K100" s="289"/>
      <c r="L100" s="293"/>
      <c r="M100" s="294"/>
      <c r="N100" s="295"/>
      <c r="O100" s="295"/>
      <c r="P100" s="295"/>
      <c r="Q100" s="295"/>
      <c r="R100" s="295"/>
      <c r="S100" s="295"/>
      <c r="T100" s="296"/>
      <c r="AT100" s="297" t="s">
        <v>422</v>
      </c>
      <c r="AU100" s="297" t="s">
        <v>82</v>
      </c>
      <c r="AV100" s="14" t="s">
        <v>80</v>
      </c>
      <c r="AW100" s="14" t="s">
        <v>35</v>
      </c>
      <c r="AX100" s="14" t="s">
        <v>72</v>
      </c>
      <c r="AY100" s="297" t="s">
        <v>215</v>
      </c>
    </row>
    <row r="101" s="12" customFormat="1">
      <c r="B101" s="252"/>
      <c r="C101" s="253"/>
      <c r="D101" s="246" t="s">
        <v>422</v>
      </c>
      <c r="E101" s="254" t="s">
        <v>21</v>
      </c>
      <c r="F101" s="255" t="s">
        <v>2971</v>
      </c>
      <c r="G101" s="253"/>
      <c r="H101" s="256">
        <v>495.84500000000003</v>
      </c>
      <c r="I101" s="257"/>
      <c r="J101" s="253"/>
      <c r="K101" s="253"/>
      <c r="L101" s="258"/>
      <c r="M101" s="259"/>
      <c r="N101" s="260"/>
      <c r="O101" s="260"/>
      <c r="P101" s="260"/>
      <c r="Q101" s="260"/>
      <c r="R101" s="260"/>
      <c r="S101" s="260"/>
      <c r="T101" s="261"/>
      <c r="AT101" s="262" t="s">
        <v>422</v>
      </c>
      <c r="AU101" s="262" t="s">
        <v>82</v>
      </c>
      <c r="AV101" s="12" t="s">
        <v>82</v>
      </c>
      <c r="AW101" s="12" t="s">
        <v>35</v>
      </c>
      <c r="AX101" s="12" t="s">
        <v>72</v>
      </c>
      <c r="AY101" s="262" t="s">
        <v>215</v>
      </c>
    </row>
    <row r="102" s="13" customFormat="1">
      <c r="B102" s="263"/>
      <c r="C102" s="264"/>
      <c r="D102" s="246" t="s">
        <v>422</v>
      </c>
      <c r="E102" s="265" t="s">
        <v>21</v>
      </c>
      <c r="F102" s="266" t="s">
        <v>439</v>
      </c>
      <c r="G102" s="264"/>
      <c r="H102" s="267">
        <v>495.84500000000003</v>
      </c>
      <c r="I102" s="268"/>
      <c r="J102" s="264"/>
      <c r="K102" s="264"/>
      <c r="L102" s="269"/>
      <c r="M102" s="270"/>
      <c r="N102" s="271"/>
      <c r="O102" s="271"/>
      <c r="P102" s="271"/>
      <c r="Q102" s="271"/>
      <c r="R102" s="271"/>
      <c r="S102" s="271"/>
      <c r="T102" s="272"/>
      <c r="AT102" s="273" t="s">
        <v>422</v>
      </c>
      <c r="AU102" s="273" t="s">
        <v>82</v>
      </c>
      <c r="AV102" s="13" t="s">
        <v>232</v>
      </c>
      <c r="AW102" s="13" t="s">
        <v>35</v>
      </c>
      <c r="AX102" s="13" t="s">
        <v>80</v>
      </c>
      <c r="AY102" s="273" t="s">
        <v>215</v>
      </c>
    </row>
    <row r="103" s="1" customFormat="1" ht="16.5" customHeight="1">
      <c r="B103" s="47"/>
      <c r="C103" s="234" t="s">
        <v>246</v>
      </c>
      <c r="D103" s="234" t="s">
        <v>218</v>
      </c>
      <c r="E103" s="235" t="s">
        <v>2630</v>
      </c>
      <c r="F103" s="236" t="s">
        <v>2631</v>
      </c>
      <c r="G103" s="237" t="s">
        <v>381</v>
      </c>
      <c r="H103" s="238">
        <v>495.84500000000003</v>
      </c>
      <c r="I103" s="239"/>
      <c r="J103" s="240">
        <f>ROUND(I103*H103,2)</f>
        <v>0</v>
      </c>
      <c r="K103" s="236" t="s">
        <v>222</v>
      </c>
      <c r="L103" s="73"/>
      <c r="M103" s="241" t="s">
        <v>21</v>
      </c>
      <c r="N103" s="242" t="s">
        <v>43</v>
      </c>
      <c r="O103" s="48"/>
      <c r="P103" s="243">
        <f>O103*H103</f>
        <v>0</v>
      </c>
      <c r="Q103" s="243">
        <v>0</v>
      </c>
      <c r="R103" s="243">
        <f>Q103*H103</f>
        <v>0</v>
      </c>
      <c r="S103" s="243">
        <v>0</v>
      </c>
      <c r="T103" s="244">
        <f>S103*H103</f>
        <v>0</v>
      </c>
      <c r="AR103" s="25" t="s">
        <v>232</v>
      </c>
      <c r="AT103" s="25" t="s">
        <v>218</v>
      </c>
      <c r="AU103" s="25" t="s">
        <v>82</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2632</v>
      </c>
    </row>
    <row r="104" s="14" customFormat="1">
      <c r="B104" s="288"/>
      <c r="C104" s="289"/>
      <c r="D104" s="246" t="s">
        <v>422</v>
      </c>
      <c r="E104" s="290" t="s">
        <v>21</v>
      </c>
      <c r="F104" s="291" t="s">
        <v>2633</v>
      </c>
      <c r="G104" s="289"/>
      <c r="H104" s="290" t="s">
        <v>21</v>
      </c>
      <c r="I104" s="292"/>
      <c r="J104" s="289"/>
      <c r="K104" s="289"/>
      <c r="L104" s="293"/>
      <c r="M104" s="294"/>
      <c r="N104" s="295"/>
      <c r="O104" s="295"/>
      <c r="P104" s="295"/>
      <c r="Q104" s="295"/>
      <c r="R104" s="295"/>
      <c r="S104" s="295"/>
      <c r="T104" s="296"/>
      <c r="AT104" s="297" t="s">
        <v>422</v>
      </c>
      <c r="AU104" s="297" t="s">
        <v>82</v>
      </c>
      <c r="AV104" s="14" t="s">
        <v>80</v>
      </c>
      <c r="AW104" s="14" t="s">
        <v>35</v>
      </c>
      <c r="AX104" s="14" t="s">
        <v>72</v>
      </c>
      <c r="AY104" s="297" t="s">
        <v>215</v>
      </c>
    </row>
    <row r="105" s="12" customFormat="1">
      <c r="B105" s="252"/>
      <c r="C105" s="253"/>
      <c r="D105" s="246" t="s">
        <v>422</v>
      </c>
      <c r="E105" s="254" t="s">
        <v>21</v>
      </c>
      <c r="F105" s="255" t="s">
        <v>2971</v>
      </c>
      <c r="G105" s="253"/>
      <c r="H105" s="256">
        <v>495.84500000000003</v>
      </c>
      <c r="I105" s="257"/>
      <c r="J105" s="253"/>
      <c r="K105" s="253"/>
      <c r="L105" s="258"/>
      <c r="M105" s="259"/>
      <c r="N105" s="260"/>
      <c r="O105" s="260"/>
      <c r="P105" s="260"/>
      <c r="Q105" s="260"/>
      <c r="R105" s="260"/>
      <c r="S105" s="260"/>
      <c r="T105" s="261"/>
      <c r="AT105" s="262" t="s">
        <v>422</v>
      </c>
      <c r="AU105" s="262" t="s">
        <v>82</v>
      </c>
      <c r="AV105" s="12" t="s">
        <v>82</v>
      </c>
      <c r="AW105" s="12" t="s">
        <v>35</v>
      </c>
      <c r="AX105" s="12" t="s">
        <v>72</v>
      </c>
      <c r="AY105" s="262" t="s">
        <v>215</v>
      </c>
    </row>
    <row r="106" s="13" customFormat="1">
      <c r="B106" s="263"/>
      <c r="C106" s="264"/>
      <c r="D106" s="246" t="s">
        <v>422</v>
      </c>
      <c r="E106" s="265" t="s">
        <v>21</v>
      </c>
      <c r="F106" s="266" t="s">
        <v>439</v>
      </c>
      <c r="G106" s="264"/>
      <c r="H106" s="267">
        <v>495.84500000000003</v>
      </c>
      <c r="I106" s="268"/>
      <c r="J106" s="264"/>
      <c r="K106" s="264"/>
      <c r="L106" s="269"/>
      <c r="M106" s="270"/>
      <c r="N106" s="271"/>
      <c r="O106" s="271"/>
      <c r="P106" s="271"/>
      <c r="Q106" s="271"/>
      <c r="R106" s="271"/>
      <c r="S106" s="271"/>
      <c r="T106" s="272"/>
      <c r="AT106" s="273" t="s">
        <v>422</v>
      </c>
      <c r="AU106" s="273" t="s">
        <v>82</v>
      </c>
      <c r="AV106" s="13" t="s">
        <v>232</v>
      </c>
      <c r="AW106" s="13" t="s">
        <v>35</v>
      </c>
      <c r="AX106" s="13" t="s">
        <v>80</v>
      </c>
      <c r="AY106" s="273" t="s">
        <v>215</v>
      </c>
    </row>
    <row r="107" s="1" customFormat="1" ht="16.5" customHeight="1">
      <c r="B107" s="47"/>
      <c r="C107" s="234" t="s">
        <v>405</v>
      </c>
      <c r="D107" s="234" t="s">
        <v>218</v>
      </c>
      <c r="E107" s="235" t="s">
        <v>479</v>
      </c>
      <c r="F107" s="236" t="s">
        <v>480</v>
      </c>
      <c r="G107" s="237" t="s">
        <v>381</v>
      </c>
      <c r="H107" s="238">
        <v>760.18299999999999</v>
      </c>
      <c r="I107" s="239"/>
      <c r="J107" s="240">
        <f>ROUND(I107*H107,2)</f>
        <v>0</v>
      </c>
      <c r="K107" s="236" t="s">
        <v>222</v>
      </c>
      <c r="L107" s="73"/>
      <c r="M107" s="241" t="s">
        <v>21</v>
      </c>
      <c r="N107" s="242" t="s">
        <v>43</v>
      </c>
      <c r="O107" s="48"/>
      <c r="P107" s="243">
        <f>O107*H107</f>
        <v>0</v>
      </c>
      <c r="Q107" s="243">
        <v>0</v>
      </c>
      <c r="R107" s="243">
        <f>Q107*H107</f>
        <v>0</v>
      </c>
      <c r="S107" s="243">
        <v>0</v>
      </c>
      <c r="T107" s="244">
        <f>S107*H107</f>
        <v>0</v>
      </c>
      <c r="AR107" s="25" t="s">
        <v>232</v>
      </c>
      <c r="AT107" s="25" t="s">
        <v>218</v>
      </c>
      <c r="AU107" s="25" t="s">
        <v>82</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2636</v>
      </c>
    </row>
    <row r="108" s="14" customFormat="1">
      <c r="B108" s="288"/>
      <c r="C108" s="289"/>
      <c r="D108" s="246" t="s">
        <v>422</v>
      </c>
      <c r="E108" s="290" t="s">
        <v>21</v>
      </c>
      <c r="F108" s="291" t="s">
        <v>2972</v>
      </c>
      <c r="G108" s="289"/>
      <c r="H108" s="290" t="s">
        <v>21</v>
      </c>
      <c r="I108" s="292"/>
      <c r="J108" s="289"/>
      <c r="K108" s="289"/>
      <c r="L108" s="293"/>
      <c r="M108" s="294"/>
      <c r="N108" s="295"/>
      <c r="O108" s="295"/>
      <c r="P108" s="295"/>
      <c r="Q108" s="295"/>
      <c r="R108" s="295"/>
      <c r="S108" s="295"/>
      <c r="T108" s="296"/>
      <c r="AT108" s="297" t="s">
        <v>422</v>
      </c>
      <c r="AU108" s="297" t="s">
        <v>82</v>
      </c>
      <c r="AV108" s="14" t="s">
        <v>80</v>
      </c>
      <c r="AW108" s="14" t="s">
        <v>35</v>
      </c>
      <c r="AX108" s="14" t="s">
        <v>72</v>
      </c>
      <c r="AY108" s="297" t="s">
        <v>215</v>
      </c>
    </row>
    <row r="109" s="14" customFormat="1">
      <c r="B109" s="288"/>
      <c r="C109" s="289"/>
      <c r="D109" s="246" t="s">
        <v>422</v>
      </c>
      <c r="E109" s="290" t="s">
        <v>21</v>
      </c>
      <c r="F109" s="291" t="s">
        <v>2973</v>
      </c>
      <c r="G109" s="289"/>
      <c r="H109" s="290" t="s">
        <v>21</v>
      </c>
      <c r="I109" s="292"/>
      <c r="J109" s="289"/>
      <c r="K109" s="289"/>
      <c r="L109" s="293"/>
      <c r="M109" s="294"/>
      <c r="N109" s="295"/>
      <c r="O109" s="295"/>
      <c r="P109" s="295"/>
      <c r="Q109" s="295"/>
      <c r="R109" s="295"/>
      <c r="S109" s="295"/>
      <c r="T109" s="296"/>
      <c r="AT109" s="297" t="s">
        <v>422</v>
      </c>
      <c r="AU109" s="297" t="s">
        <v>82</v>
      </c>
      <c r="AV109" s="14" t="s">
        <v>80</v>
      </c>
      <c r="AW109" s="14" t="s">
        <v>35</v>
      </c>
      <c r="AX109" s="14" t="s">
        <v>72</v>
      </c>
      <c r="AY109" s="297" t="s">
        <v>215</v>
      </c>
    </row>
    <row r="110" s="12" customFormat="1">
      <c r="B110" s="252"/>
      <c r="C110" s="253"/>
      <c r="D110" s="246" t="s">
        <v>422</v>
      </c>
      <c r="E110" s="254" t="s">
        <v>21</v>
      </c>
      <c r="F110" s="255" t="s">
        <v>2974</v>
      </c>
      <c r="G110" s="253"/>
      <c r="H110" s="256">
        <v>87.875</v>
      </c>
      <c r="I110" s="257"/>
      <c r="J110" s="253"/>
      <c r="K110" s="253"/>
      <c r="L110" s="258"/>
      <c r="M110" s="259"/>
      <c r="N110" s="260"/>
      <c r="O110" s="260"/>
      <c r="P110" s="260"/>
      <c r="Q110" s="260"/>
      <c r="R110" s="260"/>
      <c r="S110" s="260"/>
      <c r="T110" s="261"/>
      <c r="AT110" s="262" t="s">
        <v>422</v>
      </c>
      <c r="AU110" s="262" t="s">
        <v>82</v>
      </c>
      <c r="AV110" s="12" t="s">
        <v>82</v>
      </c>
      <c r="AW110" s="12" t="s">
        <v>35</v>
      </c>
      <c r="AX110" s="12" t="s">
        <v>72</v>
      </c>
      <c r="AY110" s="262" t="s">
        <v>215</v>
      </c>
    </row>
    <row r="111" s="14" customFormat="1">
      <c r="B111" s="288"/>
      <c r="C111" s="289"/>
      <c r="D111" s="246" t="s">
        <v>422</v>
      </c>
      <c r="E111" s="290" t="s">
        <v>21</v>
      </c>
      <c r="F111" s="291" t="s">
        <v>2975</v>
      </c>
      <c r="G111" s="289"/>
      <c r="H111" s="290" t="s">
        <v>21</v>
      </c>
      <c r="I111" s="292"/>
      <c r="J111" s="289"/>
      <c r="K111" s="289"/>
      <c r="L111" s="293"/>
      <c r="M111" s="294"/>
      <c r="N111" s="295"/>
      <c r="O111" s="295"/>
      <c r="P111" s="295"/>
      <c r="Q111" s="295"/>
      <c r="R111" s="295"/>
      <c r="S111" s="295"/>
      <c r="T111" s="296"/>
      <c r="AT111" s="297" t="s">
        <v>422</v>
      </c>
      <c r="AU111" s="297" t="s">
        <v>82</v>
      </c>
      <c r="AV111" s="14" t="s">
        <v>80</v>
      </c>
      <c r="AW111" s="14" t="s">
        <v>35</v>
      </c>
      <c r="AX111" s="14" t="s">
        <v>72</v>
      </c>
      <c r="AY111" s="297" t="s">
        <v>215</v>
      </c>
    </row>
    <row r="112" s="12" customFormat="1">
      <c r="B112" s="252"/>
      <c r="C112" s="253"/>
      <c r="D112" s="246" t="s">
        <v>422</v>
      </c>
      <c r="E112" s="254" t="s">
        <v>21</v>
      </c>
      <c r="F112" s="255" t="s">
        <v>2976</v>
      </c>
      <c r="G112" s="253"/>
      <c r="H112" s="256">
        <v>171.738</v>
      </c>
      <c r="I112" s="257"/>
      <c r="J112" s="253"/>
      <c r="K112" s="253"/>
      <c r="L112" s="258"/>
      <c r="M112" s="259"/>
      <c r="N112" s="260"/>
      <c r="O112" s="260"/>
      <c r="P112" s="260"/>
      <c r="Q112" s="260"/>
      <c r="R112" s="260"/>
      <c r="S112" s="260"/>
      <c r="T112" s="261"/>
      <c r="AT112" s="262" t="s">
        <v>422</v>
      </c>
      <c r="AU112" s="262" t="s">
        <v>82</v>
      </c>
      <c r="AV112" s="12" t="s">
        <v>82</v>
      </c>
      <c r="AW112" s="12" t="s">
        <v>35</v>
      </c>
      <c r="AX112" s="12" t="s">
        <v>72</v>
      </c>
      <c r="AY112" s="262" t="s">
        <v>215</v>
      </c>
    </row>
    <row r="113" s="14" customFormat="1">
      <c r="B113" s="288"/>
      <c r="C113" s="289"/>
      <c r="D113" s="246" t="s">
        <v>422</v>
      </c>
      <c r="E113" s="290" t="s">
        <v>21</v>
      </c>
      <c r="F113" s="291" t="s">
        <v>2645</v>
      </c>
      <c r="G113" s="289"/>
      <c r="H113" s="290" t="s">
        <v>21</v>
      </c>
      <c r="I113" s="292"/>
      <c r="J113" s="289"/>
      <c r="K113" s="289"/>
      <c r="L113" s="293"/>
      <c r="M113" s="294"/>
      <c r="N113" s="295"/>
      <c r="O113" s="295"/>
      <c r="P113" s="295"/>
      <c r="Q113" s="295"/>
      <c r="R113" s="295"/>
      <c r="S113" s="295"/>
      <c r="T113" s="296"/>
      <c r="AT113" s="297" t="s">
        <v>422</v>
      </c>
      <c r="AU113" s="297" t="s">
        <v>82</v>
      </c>
      <c r="AV113" s="14" t="s">
        <v>80</v>
      </c>
      <c r="AW113" s="14" t="s">
        <v>35</v>
      </c>
      <c r="AX113" s="14" t="s">
        <v>72</v>
      </c>
      <c r="AY113" s="297" t="s">
        <v>215</v>
      </c>
    </row>
    <row r="114" s="14" customFormat="1">
      <c r="B114" s="288"/>
      <c r="C114" s="289"/>
      <c r="D114" s="246" t="s">
        <v>422</v>
      </c>
      <c r="E114" s="290" t="s">
        <v>21</v>
      </c>
      <c r="F114" s="291" t="s">
        <v>2977</v>
      </c>
      <c r="G114" s="289"/>
      <c r="H114" s="290" t="s">
        <v>21</v>
      </c>
      <c r="I114" s="292"/>
      <c r="J114" s="289"/>
      <c r="K114" s="289"/>
      <c r="L114" s="293"/>
      <c r="M114" s="294"/>
      <c r="N114" s="295"/>
      <c r="O114" s="295"/>
      <c r="P114" s="295"/>
      <c r="Q114" s="295"/>
      <c r="R114" s="295"/>
      <c r="S114" s="295"/>
      <c r="T114" s="296"/>
      <c r="AT114" s="297" t="s">
        <v>422</v>
      </c>
      <c r="AU114" s="297" t="s">
        <v>82</v>
      </c>
      <c r="AV114" s="14" t="s">
        <v>80</v>
      </c>
      <c r="AW114" s="14" t="s">
        <v>35</v>
      </c>
      <c r="AX114" s="14" t="s">
        <v>72</v>
      </c>
      <c r="AY114" s="297" t="s">
        <v>215</v>
      </c>
    </row>
    <row r="115" s="14" customFormat="1">
      <c r="B115" s="288"/>
      <c r="C115" s="289"/>
      <c r="D115" s="246" t="s">
        <v>422</v>
      </c>
      <c r="E115" s="290" t="s">
        <v>21</v>
      </c>
      <c r="F115" s="291" t="s">
        <v>2978</v>
      </c>
      <c r="G115" s="289"/>
      <c r="H115" s="290" t="s">
        <v>21</v>
      </c>
      <c r="I115" s="292"/>
      <c r="J115" s="289"/>
      <c r="K115" s="289"/>
      <c r="L115" s="293"/>
      <c r="M115" s="294"/>
      <c r="N115" s="295"/>
      <c r="O115" s="295"/>
      <c r="P115" s="295"/>
      <c r="Q115" s="295"/>
      <c r="R115" s="295"/>
      <c r="S115" s="295"/>
      <c r="T115" s="296"/>
      <c r="AT115" s="297" t="s">
        <v>422</v>
      </c>
      <c r="AU115" s="297" t="s">
        <v>82</v>
      </c>
      <c r="AV115" s="14" t="s">
        <v>80</v>
      </c>
      <c r="AW115" s="14" t="s">
        <v>35</v>
      </c>
      <c r="AX115" s="14" t="s">
        <v>72</v>
      </c>
      <c r="AY115" s="297" t="s">
        <v>215</v>
      </c>
    </row>
    <row r="116" s="12" customFormat="1">
      <c r="B116" s="252"/>
      <c r="C116" s="253"/>
      <c r="D116" s="246" t="s">
        <v>422</v>
      </c>
      <c r="E116" s="254" t="s">
        <v>21</v>
      </c>
      <c r="F116" s="255" t="s">
        <v>2979</v>
      </c>
      <c r="G116" s="253"/>
      <c r="H116" s="256">
        <v>121.18000000000001</v>
      </c>
      <c r="I116" s="257"/>
      <c r="J116" s="253"/>
      <c r="K116" s="253"/>
      <c r="L116" s="258"/>
      <c r="M116" s="259"/>
      <c r="N116" s="260"/>
      <c r="O116" s="260"/>
      <c r="P116" s="260"/>
      <c r="Q116" s="260"/>
      <c r="R116" s="260"/>
      <c r="S116" s="260"/>
      <c r="T116" s="261"/>
      <c r="AT116" s="262" t="s">
        <v>422</v>
      </c>
      <c r="AU116" s="262" t="s">
        <v>82</v>
      </c>
      <c r="AV116" s="12" t="s">
        <v>82</v>
      </c>
      <c r="AW116" s="12" t="s">
        <v>35</v>
      </c>
      <c r="AX116" s="12" t="s">
        <v>72</v>
      </c>
      <c r="AY116" s="262" t="s">
        <v>215</v>
      </c>
    </row>
    <row r="117" s="14" customFormat="1">
      <c r="B117" s="288"/>
      <c r="C117" s="289"/>
      <c r="D117" s="246" t="s">
        <v>422</v>
      </c>
      <c r="E117" s="290" t="s">
        <v>21</v>
      </c>
      <c r="F117" s="291" t="s">
        <v>2980</v>
      </c>
      <c r="G117" s="289"/>
      <c r="H117" s="290" t="s">
        <v>21</v>
      </c>
      <c r="I117" s="292"/>
      <c r="J117" s="289"/>
      <c r="K117" s="289"/>
      <c r="L117" s="293"/>
      <c r="M117" s="294"/>
      <c r="N117" s="295"/>
      <c r="O117" s="295"/>
      <c r="P117" s="295"/>
      <c r="Q117" s="295"/>
      <c r="R117" s="295"/>
      <c r="S117" s="295"/>
      <c r="T117" s="296"/>
      <c r="AT117" s="297" t="s">
        <v>422</v>
      </c>
      <c r="AU117" s="297" t="s">
        <v>82</v>
      </c>
      <c r="AV117" s="14" t="s">
        <v>80</v>
      </c>
      <c r="AW117" s="14" t="s">
        <v>35</v>
      </c>
      <c r="AX117" s="14" t="s">
        <v>72</v>
      </c>
      <c r="AY117" s="297" t="s">
        <v>215</v>
      </c>
    </row>
    <row r="118" s="12" customFormat="1">
      <c r="B118" s="252"/>
      <c r="C118" s="253"/>
      <c r="D118" s="246" t="s">
        <v>422</v>
      </c>
      <c r="E118" s="254" t="s">
        <v>21</v>
      </c>
      <c r="F118" s="255" t="s">
        <v>2981</v>
      </c>
      <c r="G118" s="253"/>
      <c r="H118" s="256">
        <v>105.5</v>
      </c>
      <c r="I118" s="257"/>
      <c r="J118" s="253"/>
      <c r="K118" s="253"/>
      <c r="L118" s="258"/>
      <c r="M118" s="259"/>
      <c r="N118" s="260"/>
      <c r="O118" s="260"/>
      <c r="P118" s="260"/>
      <c r="Q118" s="260"/>
      <c r="R118" s="260"/>
      <c r="S118" s="260"/>
      <c r="T118" s="261"/>
      <c r="AT118" s="262" t="s">
        <v>422</v>
      </c>
      <c r="AU118" s="262" t="s">
        <v>82</v>
      </c>
      <c r="AV118" s="12" t="s">
        <v>82</v>
      </c>
      <c r="AW118" s="12" t="s">
        <v>35</v>
      </c>
      <c r="AX118" s="12" t="s">
        <v>72</v>
      </c>
      <c r="AY118" s="262" t="s">
        <v>215</v>
      </c>
    </row>
    <row r="119" s="14" customFormat="1">
      <c r="B119" s="288"/>
      <c r="C119" s="289"/>
      <c r="D119" s="246" t="s">
        <v>422</v>
      </c>
      <c r="E119" s="290" t="s">
        <v>21</v>
      </c>
      <c r="F119" s="291" t="s">
        <v>2982</v>
      </c>
      <c r="G119" s="289"/>
      <c r="H119" s="290" t="s">
        <v>21</v>
      </c>
      <c r="I119" s="292"/>
      <c r="J119" s="289"/>
      <c r="K119" s="289"/>
      <c r="L119" s="293"/>
      <c r="M119" s="294"/>
      <c r="N119" s="295"/>
      <c r="O119" s="295"/>
      <c r="P119" s="295"/>
      <c r="Q119" s="295"/>
      <c r="R119" s="295"/>
      <c r="S119" s="295"/>
      <c r="T119" s="296"/>
      <c r="AT119" s="297" t="s">
        <v>422</v>
      </c>
      <c r="AU119" s="297" t="s">
        <v>82</v>
      </c>
      <c r="AV119" s="14" t="s">
        <v>80</v>
      </c>
      <c r="AW119" s="14" t="s">
        <v>35</v>
      </c>
      <c r="AX119" s="14" t="s">
        <v>72</v>
      </c>
      <c r="AY119" s="297" t="s">
        <v>215</v>
      </c>
    </row>
    <row r="120" s="12" customFormat="1">
      <c r="B120" s="252"/>
      <c r="C120" s="253"/>
      <c r="D120" s="246" t="s">
        <v>422</v>
      </c>
      <c r="E120" s="254" t="s">
        <v>21</v>
      </c>
      <c r="F120" s="255" t="s">
        <v>2983</v>
      </c>
      <c r="G120" s="253"/>
      <c r="H120" s="256">
        <v>44.369999999999997</v>
      </c>
      <c r="I120" s="257"/>
      <c r="J120" s="253"/>
      <c r="K120" s="253"/>
      <c r="L120" s="258"/>
      <c r="M120" s="259"/>
      <c r="N120" s="260"/>
      <c r="O120" s="260"/>
      <c r="P120" s="260"/>
      <c r="Q120" s="260"/>
      <c r="R120" s="260"/>
      <c r="S120" s="260"/>
      <c r="T120" s="261"/>
      <c r="AT120" s="262" t="s">
        <v>422</v>
      </c>
      <c r="AU120" s="262" t="s">
        <v>82</v>
      </c>
      <c r="AV120" s="12" t="s">
        <v>82</v>
      </c>
      <c r="AW120" s="12" t="s">
        <v>35</v>
      </c>
      <c r="AX120" s="12" t="s">
        <v>72</v>
      </c>
      <c r="AY120" s="262" t="s">
        <v>215</v>
      </c>
    </row>
    <row r="121" s="14" customFormat="1">
      <c r="B121" s="288"/>
      <c r="C121" s="289"/>
      <c r="D121" s="246" t="s">
        <v>422</v>
      </c>
      <c r="E121" s="290" t="s">
        <v>21</v>
      </c>
      <c r="F121" s="291" t="s">
        <v>2984</v>
      </c>
      <c r="G121" s="289"/>
      <c r="H121" s="290" t="s">
        <v>21</v>
      </c>
      <c r="I121" s="292"/>
      <c r="J121" s="289"/>
      <c r="K121" s="289"/>
      <c r="L121" s="293"/>
      <c r="M121" s="294"/>
      <c r="N121" s="295"/>
      <c r="O121" s="295"/>
      <c r="P121" s="295"/>
      <c r="Q121" s="295"/>
      <c r="R121" s="295"/>
      <c r="S121" s="295"/>
      <c r="T121" s="296"/>
      <c r="AT121" s="297" t="s">
        <v>422</v>
      </c>
      <c r="AU121" s="297" t="s">
        <v>82</v>
      </c>
      <c r="AV121" s="14" t="s">
        <v>80</v>
      </c>
      <c r="AW121" s="14" t="s">
        <v>35</v>
      </c>
      <c r="AX121" s="14" t="s">
        <v>72</v>
      </c>
      <c r="AY121" s="297" t="s">
        <v>215</v>
      </c>
    </row>
    <row r="122" s="14" customFormat="1">
      <c r="B122" s="288"/>
      <c r="C122" s="289"/>
      <c r="D122" s="246" t="s">
        <v>422</v>
      </c>
      <c r="E122" s="290" t="s">
        <v>21</v>
      </c>
      <c r="F122" s="291" t="s">
        <v>2985</v>
      </c>
      <c r="G122" s="289"/>
      <c r="H122" s="290" t="s">
        <v>21</v>
      </c>
      <c r="I122" s="292"/>
      <c r="J122" s="289"/>
      <c r="K122" s="289"/>
      <c r="L122" s="293"/>
      <c r="M122" s="294"/>
      <c r="N122" s="295"/>
      <c r="O122" s="295"/>
      <c r="P122" s="295"/>
      <c r="Q122" s="295"/>
      <c r="R122" s="295"/>
      <c r="S122" s="295"/>
      <c r="T122" s="296"/>
      <c r="AT122" s="297" t="s">
        <v>422</v>
      </c>
      <c r="AU122" s="297" t="s">
        <v>82</v>
      </c>
      <c r="AV122" s="14" t="s">
        <v>80</v>
      </c>
      <c r="AW122" s="14" t="s">
        <v>35</v>
      </c>
      <c r="AX122" s="14" t="s">
        <v>72</v>
      </c>
      <c r="AY122" s="297" t="s">
        <v>215</v>
      </c>
    </row>
    <row r="123" s="12" customFormat="1">
      <c r="B123" s="252"/>
      <c r="C123" s="253"/>
      <c r="D123" s="246" t="s">
        <v>422</v>
      </c>
      <c r="E123" s="254" t="s">
        <v>21</v>
      </c>
      <c r="F123" s="255" t="s">
        <v>1859</v>
      </c>
      <c r="G123" s="253"/>
      <c r="H123" s="256">
        <v>120</v>
      </c>
      <c r="I123" s="257"/>
      <c r="J123" s="253"/>
      <c r="K123" s="253"/>
      <c r="L123" s="258"/>
      <c r="M123" s="259"/>
      <c r="N123" s="260"/>
      <c r="O123" s="260"/>
      <c r="P123" s="260"/>
      <c r="Q123" s="260"/>
      <c r="R123" s="260"/>
      <c r="S123" s="260"/>
      <c r="T123" s="261"/>
      <c r="AT123" s="262" t="s">
        <v>422</v>
      </c>
      <c r="AU123" s="262" t="s">
        <v>82</v>
      </c>
      <c r="AV123" s="12" t="s">
        <v>82</v>
      </c>
      <c r="AW123" s="12" t="s">
        <v>35</v>
      </c>
      <c r="AX123" s="12" t="s">
        <v>72</v>
      </c>
      <c r="AY123" s="262" t="s">
        <v>215</v>
      </c>
    </row>
    <row r="124" s="14" customFormat="1">
      <c r="B124" s="288"/>
      <c r="C124" s="289"/>
      <c r="D124" s="246" t="s">
        <v>422</v>
      </c>
      <c r="E124" s="290" t="s">
        <v>21</v>
      </c>
      <c r="F124" s="291" t="s">
        <v>2986</v>
      </c>
      <c r="G124" s="289"/>
      <c r="H124" s="290" t="s">
        <v>21</v>
      </c>
      <c r="I124" s="292"/>
      <c r="J124" s="289"/>
      <c r="K124" s="289"/>
      <c r="L124" s="293"/>
      <c r="M124" s="294"/>
      <c r="N124" s="295"/>
      <c r="O124" s="295"/>
      <c r="P124" s="295"/>
      <c r="Q124" s="295"/>
      <c r="R124" s="295"/>
      <c r="S124" s="295"/>
      <c r="T124" s="296"/>
      <c r="AT124" s="297" t="s">
        <v>422</v>
      </c>
      <c r="AU124" s="297" t="s">
        <v>82</v>
      </c>
      <c r="AV124" s="14" t="s">
        <v>80</v>
      </c>
      <c r="AW124" s="14" t="s">
        <v>35</v>
      </c>
      <c r="AX124" s="14" t="s">
        <v>72</v>
      </c>
      <c r="AY124" s="297" t="s">
        <v>215</v>
      </c>
    </row>
    <row r="125" s="14" customFormat="1">
      <c r="B125" s="288"/>
      <c r="C125" s="289"/>
      <c r="D125" s="246" t="s">
        <v>422</v>
      </c>
      <c r="E125" s="290" t="s">
        <v>21</v>
      </c>
      <c r="F125" s="291" t="s">
        <v>2985</v>
      </c>
      <c r="G125" s="289"/>
      <c r="H125" s="290" t="s">
        <v>21</v>
      </c>
      <c r="I125" s="292"/>
      <c r="J125" s="289"/>
      <c r="K125" s="289"/>
      <c r="L125" s="293"/>
      <c r="M125" s="294"/>
      <c r="N125" s="295"/>
      <c r="O125" s="295"/>
      <c r="P125" s="295"/>
      <c r="Q125" s="295"/>
      <c r="R125" s="295"/>
      <c r="S125" s="295"/>
      <c r="T125" s="296"/>
      <c r="AT125" s="297" t="s">
        <v>422</v>
      </c>
      <c r="AU125" s="297" t="s">
        <v>82</v>
      </c>
      <c r="AV125" s="14" t="s">
        <v>80</v>
      </c>
      <c r="AW125" s="14" t="s">
        <v>35</v>
      </c>
      <c r="AX125" s="14" t="s">
        <v>72</v>
      </c>
      <c r="AY125" s="297" t="s">
        <v>215</v>
      </c>
    </row>
    <row r="126" s="12" customFormat="1">
      <c r="B126" s="252"/>
      <c r="C126" s="253"/>
      <c r="D126" s="246" t="s">
        <v>422</v>
      </c>
      <c r="E126" s="254" t="s">
        <v>21</v>
      </c>
      <c r="F126" s="255" t="s">
        <v>2987</v>
      </c>
      <c r="G126" s="253"/>
      <c r="H126" s="256">
        <v>77.319999999999993</v>
      </c>
      <c r="I126" s="257"/>
      <c r="J126" s="253"/>
      <c r="K126" s="253"/>
      <c r="L126" s="258"/>
      <c r="M126" s="259"/>
      <c r="N126" s="260"/>
      <c r="O126" s="260"/>
      <c r="P126" s="260"/>
      <c r="Q126" s="260"/>
      <c r="R126" s="260"/>
      <c r="S126" s="260"/>
      <c r="T126" s="261"/>
      <c r="AT126" s="262" t="s">
        <v>422</v>
      </c>
      <c r="AU126" s="262" t="s">
        <v>82</v>
      </c>
      <c r="AV126" s="12" t="s">
        <v>82</v>
      </c>
      <c r="AW126" s="12" t="s">
        <v>35</v>
      </c>
      <c r="AX126" s="12" t="s">
        <v>72</v>
      </c>
      <c r="AY126" s="262" t="s">
        <v>215</v>
      </c>
    </row>
    <row r="127" s="14" customFormat="1">
      <c r="B127" s="288"/>
      <c r="C127" s="289"/>
      <c r="D127" s="246" t="s">
        <v>422</v>
      </c>
      <c r="E127" s="290" t="s">
        <v>21</v>
      </c>
      <c r="F127" s="291" t="s">
        <v>2655</v>
      </c>
      <c r="G127" s="289"/>
      <c r="H127" s="290" t="s">
        <v>21</v>
      </c>
      <c r="I127" s="292"/>
      <c r="J127" s="289"/>
      <c r="K127" s="289"/>
      <c r="L127" s="293"/>
      <c r="M127" s="294"/>
      <c r="N127" s="295"/>
      <c r="O127" s="295"/>
      <c r="P127" s="295"/>
      <c r="Q127" s="295"/>
      <c r="R127" s="295"/>
      <c r="S127" s="295"/>
      <c r="T127" s="296"/>
      <c r="AT127" s="297" t="s">
        <v>422</v>
      </c>
      <c r="AU127" s="297" t="s">
        <v>82</v>
      </c>
      <c r="AV127" s="14" t="s">
        <v>80</v>
      </c>
      <c r="AW127" s="14" t="s">
        <v>35</v>
      </c>
      <c r="AX127" s="14" t="s">
        <v>72</v>
      </c>
      <c r="AY127" s="297" t="s">
        <v>215</v>
      </c>
    </row>
    <row r="128" s="12" customFormat="1">
      <c r="B128" s="252"/>
      <c r="C128" s="253"/>
      <c r="D128" s="246" t="s">
        <v>422</v>
      </c>
      <c r="E128" s="254" t="s">
        <v>21</v>
      </c>
      <c r="F128" s="255" t="s">
        <v>2988</v>
      </c>
      <c r="G128" s="253"/>
      <c r="H128" s="256">
        <v>32.200000000000003</v>
      </c>
      <c r="I128" s="257"/>
      <c r="J128" s="253"/>
      <c r="K128" s="253"/>
      <c r="L128" s="258"/>
      <c r="M128" s="259"/>
      <c r="N128" s="260"/>
      <c r="O128" s="260"/>
      <c r="P128" s="260"/>
      <c r="Q128" s="260"/>
      <c r="R128" s="260"/>
      <c r="S128" s="260"/>
      <c r="T128" s="261"/>
      <c r="AT128" s="262" t="s">
        <v>422</v>
      </c>
      <c r="AU128" s="262" t="s">
        <v>82</v>
      </c>
      <c r="AV128" s="12" t="s">
        <v>82</v>
      </c>
      <c r="AW128" s="12" t="s">
        <v>35</v>
      </c>
      <c r="AX128" s="12" t="s">
        <v>72</v>
      </c>
      <c r="AY128" s="262" t="s">
        <v>215</v>
      </c>
    </row>
    <row r="129" s="13" customFormat="1">
      <c r="B129" s="263"/>
      <c r="C129" s="264"/>
      <c r="D129" s="246" t="s">
        <v>422</v>
      </c>
      <c r="E129" s="265" t="s">
        <v>21</v>
      </c>
      <c r="F129" s="266" t="s">
        <v>439</v>
      </c>
      <c r="G129" s="264"/>
      <c r="H129" s="267">
        <v>760.18299999999999</v>
      </c>
      <c r="I129" s="268"/>
      <c r="J129" s="264"/>
      <c r="K129" s="264"/>
      <c r="L129" s="269"/>
      <c r="M129" s="270"/>
      <c r="N129" s="271"/>
      <c r="O129" s="271"/>
      <c r="P129" s="271"/>
      <c r="Q129" s="271"/>
      <c r="R129" s="271"/>
      <c r="S129" s="271"/>
      <c r="T129" s="272"/>
      <c r="AT129" s="273" t="s">
        <v>422</v>
      </c>
      <c r="AU129" s="273" t="s">
        <v>82</v>
      </c>
      <c r="AV129" s="13" t="s">
        <v>232</v>
      </c>
      <c r="AW129" s="13" t="s">
        <v>6</v>
      </c>
      <c r="AX129" s="13" t="s">
        <v>80</v>
      </c>
      <c r="AY129" s="273" t="s">
        <v>215</v>
      </c>
    </row>
    <row r="130" s="1" customFormat="1" ht="16.5" customHeight="1">
      <c r="B130" s="47"/>
      <c r="C130" s="234" t="s">
        <v>251</v>
      </c>
      <c r="D130" s="234" t="s">
        <v>218</v>
      </c>
      <c r="E130" s="235" t="s">
        <v>2657</v>
      </c>
      <c r="F130" s="236" t="s">
        <v>2658</v>
      </c>
      <c r="G130" s="237" t="s">
        <v>376</v>
      </c>
      <c r="H130" s="238">
        <v>1647.983</v>
      </c>
      <c r="I130" s="239"/>
      <c r="J130" s="240">
        <f>ROUND(I130*H130,2)</f>
        <v>0</v>
      </c>
      <c r="K130" s="236" t="s">
        <v>222</v>
      </c>
      <c r="L130" s="73"/>
      <c r="M130" s="241" t="s">
        <v>21</v>
      </c>
      <c r="N130" s="242" t="s">
        <v>43</v>
      </c>
      <c r="O130" s="48"/>
      <c r="P130" s="243">
        <f>O130*H130</f>
        <v>0</v>
      </c>
      <c r="Q130" s="243">
        <v>0.00084999999999999995</v>
      </c>
      <c r="R130" s="243">
        <f>Q130*H130</f>
        <v>1.4007855499999999</v>
      </c>
      <c r="S130" s="243">
        <v>0</v>
      </c>
      <c r="T130" s="244">
        <f>S130*H130</f>
        <v>0</v>
      </c>
      <c r="AR130" s="25" t="s">
        <v>232</v>
      </c>
      <c r="AT130" s="25" t="s">
        <v>218</v>
      </c>
      <c r="AU130" s="25" t="s">
        <v>82</v>
      </c>
      <c r="AY130" s="25" t="s">
        <v>215</v>
      </c>
      <c r="BE130" s="245">
        <f>IF(N130="základní",J130,0)</f>
        <v>0</v>
      </c>
      <c r="BF130" s="245">
        <f>IF(N130="snížená",J130,0)</f>
        <v>0</v>
      </c>
      <c r="BG130" s="245">
        <f>IF(N130="zákl. přenesená",J130,0)</f>
        <v>0</v>
      </c>
      <c r="BH130" s="245">
        <f>IF(N130="sníž. přenesená",J130,0)</f>
        <v>0</v>
      </c>
      <c r="BI130" s="245">
        <f>IF(N130="nulová",J130,0)</f>
        <v>0</v>
      </c>
      <c r="BJ130" s="25" t="s">
        <v>80</v>
      </c>
      <c r="BK130" s="245">
        <f>ROUND(I130*H130,2)</f>
        <v>0</v>
      </c>
      <c r="BL130" s="25" t="s">
        <v>232</v>
      </c>
      <c r="BM130" s="25" t="s">
        <v>2659</v>
      </c>
    </row>
    <row r="131" s="14" customFormat="1">
      <c r="B131" s="288"/>
      <c r="C131" s="289"/>
      <c r="D131" s="246" t="s">
        <v>422</v>
      </c>
      <c r="E131" s="290" t="s">
        <v>21</v>
      </c>
      <c r="F131" s="291" t="s">
        <v>2989</v>
      </c>
      <c r="G131" s="289"/>
      <c r="H131" s="290" t="s">
        <v>21</v>
      </c>
      <c r="I131" s="292"/>
      <c r="J131" s="289"/>
      <c r="K131" s="289"/>
      <c r="L131" s="293"/>
      <c r="M131" s="294"/>
      <c r="N131" s="295"/>
      <c r="O131" s="295"/>
      <c r="P131" s="295"/>
      <c r="Q131" s="295"/>
      <c r="R131" s="295"/>
      <c r="S131" s="295"/>
      <c r="T131" s="296"/>
      <c r="AT131" s="297" t="s">
        <v>422</v>
      </c>
      <c r="AU131" s="297" t="s">
        <v>82</v>
      </c>
      <c r="AV131" s="14" t="s">
        <v>80</v>
      </c>
      <c r="AW131" s="14" t="s">
        <v>35</v>
      </c>
      <c r="AX131" s="14" t="s">
        <v>72</v>
      </c>
      <c r="AY131" s="297" t="s">
        <v>215</v>
      </c>
    </row>
    <row r="132" s="12" customFormat="1">
      <c r="B132" s="252"/>
      <c r="C132" s="253"/>
      <c r="D132" s="246" t="s">
        <v>422</v>
      </c>
      <c r="E132" s="254" t="s">
        <v>21</v>
      </c>
      <c r="F132" s="255" t="s">
        <v>2990</v>
      </c>
      <c r="G132" s="253"/>
      <c r="H132" s="256">
        <v>675.67999999999995</v>
      </c>
      <c r="I132" s="257"/>
      <c r="J132" s="253"/>
      <c r="K132" s="253"/>
      <c r="L132" s="258"/>
      <c r="M132" s="259"/>
      <c r="N132" s="260"/>
      <c r="O132" s="260"/>
      <c r="P132" s="260"/>
      <c r="Q132" s="260"/>
      <c r="R132" s="260"/>
      <c r="S132" s="260"/>
      <c r="T132" s="261"/>
      <c r="AT132" s="262" t="s">
        <v>422</v>
      </c>
      <c r="AU132" s="262" t="s">
        <v>82</v>
      </c>
      <c r="AV132" s="12" t="s">
        <v>82</v>
      </c>
      <c r="AW132" s="12" t="s">
        <v>35</v>
      </c>
      <c r="AX132" s="12" t="s">
        <v>72</v>
      </c>
      <c r="AY132" s="262" t="s">
        <v>215</v>
      </c>
    </row>
    <row r="133" s="14" customFormat="1">
      <c r="B133" s="288"/>
      <c r="C133" s="289"/>
      <c r="D133" s="246" t="s">
        <v>422</v>
      </c>
      <c r="E133" s="290" t="s">
        <v>21</v>
      </c>
      <c r="F133" s="291" t="s">
        <v>2991</v>
      </c>
      <c r="G133" s="289"/>
      <c r="H133" s="290" t="s">
        <v>21</v>
      </c>
      <c r="I133" s="292"/>
      <c r="J133" s="289"/>
      <c r="K133" s="289"/>
      <c r="L133" s="293"/>
      <c r="M133" s="294"/>
      <c r="N133" s="295"/>
      <c r="O133" s="295"/>
      <c r="P133" s="295"/>
      <c r="Q133" s="295"/>
      <c r="R133" s="295"/>
      <c r="S133" s="295"/>
      <c r="T133" s="296"/>
      <c r="AT133" s="297" t="s">
        <v>422</v>
      </c>
      <c r="AU133" s="297" t="s">
        <v>82</v>
      </c>
      <c r="AV133" s="14" t="s">
        <v>80</v>
      </c>
      <c r="AW133" s="14" t="s">
        <v>35</v>
      </c>
      <c r="AX133" s="14" t="s">
        <v>72</v>
      </c>
      <c r="AY133" s="297" t="s">
        <v>215</v>
      </c>
    </row>
    <row r="134" s="12" customFormat="1">
      <c r="B134" s="252"/>
      <c r="C134" s="253"/>
      <c r="D134" s="246" t="s">
        <v>422</v>
      </c>
      <c r="E134" s="254" t="s">
        <v>21</v>
      </c>
      <c r="F134" s="255" t="s">
        <v>2992</v>
      </c>
      <c r="G134" s="253"/>
      <c r="H134" s="256">
        <v>540.96000000000004</v>
      </c>
      <c r="I134" s="257"/>
      <c r="J134" s="253"/>
      <c r="K134" s="253"/>
      <c r="L134" s="258"/>
      <c r="M134" s="259"/>
      <c r="N134" s="260"/>
      <c r="O134" s="260"/>
      <c r="P134" s="260"/>
      <c r="Q134" s="260"/>
      <c r="R134" s="260"/>
      <c r="S134" s="260"/>
      <c r="T134" s="261"/>
      <c r="AT134" s="262" t="s">
        <v>422</v>
      </c>
      <c r="AU134" s="262" t="s">
        <v>82</v>
      </c>
      <c r="AV134" s="12" t="s">
        <v>82</v>
      </c>
      <c r="AW134" s="12" t="s">
        <v>35</v>
      </c>
      <c r="AX134" s="12" t="s">
        <v>72</v>
      </c>
      <c r="AY134" s="262" t="s">
        <v>215</v>
      </c>
    </row>
    <row r="135" s="14" customFormat="1">
      <c r="B135" s="288"/>
      <c r="C135" s="289"/>
      <c r="D135" s="246" t="s">
        <v>422</v>
      </c>
      <c r="E135" s="290" t="s">
        <v>21</v>
      </c>
      <c r="F135" s="291" t="s">
        <v>2986</v>
      </c>
      <c r="G135" s="289"/>
      <c r="H135" s="290" t="s">
        <v>21</v>
      </c>
      <c r="I135" s="292"/>
      <c r="J135" s="289"/>
      <c r="K135" s="289"/>
      <c r="L135" s="293"/>
      <c r="M135" s="294"/>
      <c r="N135" s="295"/>
      <c r="O135" s="295"/>
      <c r="P135" s="295"/>
      <c r="Q135" s="295"/>
      <c r="R135" s="295"/>
      <c r="S135" s="295"/>
      <c r="T135" s="296"/>
      <c r="AT135" s="297" t="s">
        <v>422</v>
      </c>
      <c r="AU135" s="297" t="s">
        <v>82</v>
      </c>
      <c r="AV135" s="14" t="s">
        <v>80</v>
      </c>
      <c r="AW135" s="14" t="s">
        <v>35</v>
      </c>
      <c r="AX135" s="14" t="s">
        <v>72</v>
      </c>
      <c r="AY135" s="297" t="s">
        <v>215</v>
      </c>
    </row>
    <row r="136" s="12" customFormat="1">
      <c r="B136" s="252"/>
      <c r="C136" s="253"/>
      <c r="D136" s="246" t="s">
        <v>422</v>
      </c>
      <c r="E136" s="254" t="s">
        <v>21</v>
      </c>
      <c r="F136" s="255" t="s">
        <v>2993</v>
      </c>
      <c r="G136" s="253"/>
      <c r="H136" s="256">
        <v>186.14400000000001</v>
      </c>
      <c r="I136" s="257"/>
      <c r="J136" s="253"/>
      <c r="K136" s="253"/>
      <c r="L136" s="258"/>
      <c r="M136" s="259"/>
      <c r="N136" s="260"/>
      <c r="O136" s="260"/>
      <c r="P136" s="260"/>
      <c r="Q136" s="260"/>
      <c r="R136" s="260"/>
      <c r="S136" s="260"/>
      <c r="T136" s="261"/>
      <c r="AT136" s="262" t="s">
        <v>422</v>
      </c>
      <c r="AU136" s="262" t="s">
        <v>82</v>
      </c>
      <c r="AV136" s="12" t="s">
        <v>82</v>
      </c>
      <c r="AW136" s="12" t="s">
        <v>35</v>
      </c>
      <c r="AX136" s="12" t="s">
        <v>72</v>
      </c>
      <c r="AY136" s="262" t="s">
        <v>215</v>
      </c>
    </row>
    <row r="137" s="14" customFormat="1">
      <c r="B137" s="288"/>
      <c r="C137" s="289"/>
      <c r="D137" s="246" t="s">
        <v>422</v>
      </c>
      <c r="E137" s="290" t="s">
        <v>21</v>
      </c>
      <c r="F137" s="291" t="s">
        <v>2984</v>
      </c>
      <c r="G137" s="289"/>
      <c r="H137" s="290" t="s">
        <v>21</v>
      </c>
      <c r="I137" s="292"/>
      <c r="J137" s="289"/>
      <c r="K137" s="289"/>
      <c r="L137" s="293"/>
      <c r="M137" s="294"/>
      <c r="N137" s="295"/>
      <c r="O137" s="295"/>
      <c r="P137" s="295"/>
      <c r="Q137" s="295"/>
      <c r="R137" s="295"/>
      <c r="S137" s="295"/>
      <c r="T137" s="296"/>
      <c r="AT137" s="297" t="s">
        <v>422</v>
      </c>
      <c r="AU137" s="297" t="s">
        <v>82</v>
      </c>
      <c r="AV137" s="14" t="s">
        <v>80</v>
      </c>
      <c r="AW137" s="14" t="s">
        <v>35</v>
      </c>
      <c r="AX137" s="14" t="s">
        <v>72</v>
      </c>
      <c r="AY137" s="297" t="s">
        <v>215</v>
      </c>
    </row>
    <row r="138" s="12" customFormat="1">
      <c r="B138" s="252"/>
      <c r="C138" s="253"/>
      <c r="D138" s="246" t="s">
        <v>422</v>
      </c>
      <c r="E138" s="254" t="s">
        <v>21</v>
      </c>
      <c r="F138" s="255" t="s">
        <v>2994</v>
      </c>
      <c r="G138" s="253"/>
      <c r="H138" s="256">
        <v>245.19900000000001</v>
      </c>
      <c r="I138" s="257"/>
      <c r="J138" s="253"/>
      <c r="K138" s="253"/>
      <c r="L138" s="258"/>
      <c r="M138" s="259"/>
      <c r="N138" s="260"/>
      <c r="O138" s="260"/>
      <c r="P138" s="260"/>
      <c r="Q138" s="260"/>
      <c r="R138" s="260"/>
      <c r="S138" s="260"/>
      <c r="T138" s="261"/>
      <c r="AT138" s="262" t="s">
        <v>422</v>
      </c>
      <c r="AU138" s="262" t="s">
        <v>82</v>
      </c>
      <c r="AV138" s="12" t="s">
        <v>82</v>
      </c>
      <c r="AW138" s="12" t="s">
        <v>35</v>
      </c>
      <c r="AX138" s="12" t="s">
        <v>72</v>
      </c>
      <c r="AY138" s="262" t="s">
        <v>215</v>
      </c>
    </row>
    <row r="139" s="1" customFormat="1" ht="16.5" customHeight="1">
      <c r="B139" s="47"/>
      <c r="C139" s="234" t="s">
        <v>256</v>
      </c>
      <c r="D139" s="234" t="s">
        <v>218</v>
      </c>
      <c r="E139" s="235" t="s">
        <v>2660</v>
      </c>
      <c r="F139" s="236" t="s">
        <v>2661</v>
      </c>
      <c r="G139" s="237" t="s">
        <v>376</v>
      </c>
      <c r="H139" s="238">
        <v>1647.983</v>
      </c>
      <c r="I139" s="239"/>
      <c r="J139" s="240">
        <f>ROUND(I139*H139,2)</f>
        <v>0</v>
      </c>
      <c r="K139" s="236" t="s">
        <v>222</v>
      </c>
      <c r="L139" s="73"/>
      <c r="M139" s="241" t="s">
        <v>21</v>
      </c>
      <c r="N139" s="242" t="s">
        <v>43</v>
      </c>
      <c r="O139" s="48"/>
      <c r="P139" s="243">
        <f>O139*H139</f>
        <v>0</v>
      </c>
      <c r="Q139" s="243">
        <v>0</v>
      </c>
      <c r="R139" s="243">
        <f>Q139*H139</f>
        <v>0</v>
      </c>
      <c r="S139" s="243">
        <v>0</v>
      </c>
      <c r="T139" s="244">
        <f>S139*H139</f>
        <v>0</v>
      </c>
      <c r="AR139" s="25" t="s">
        <v>232</v>
      </c>
      <c r="AT139" s="25" t="s">
        <v>218</v>
      </c>
      <c r="AU139" s="25" t="s">
        <v>82</v>
      </c>
      <c r="AY139" s="25" t="s">
        <v>215</v>
      </c>
      <c r="BE139" s="245">
        <f>IF(N139="základní",J139,0)</f>
        <v>0</v>
      </c>
      <c r="BF139" s="245">
        <f>IF(N139="snížená",J139,0)</f>
        <v>0</v>
      </c>
      <c r="BG139" s="245">
        <f>IF(N139="zákl. přenesená",J139,0)</f>
        <v>0</v>
      </c>
      <c r="BH139" s="245">
        <f>IF(N139="sníž. přenesená",J139,0)</f>
        <v>0</v>
      </c>
      <c r="BI139" s="245">
        <f>IF(N139="nulová",J139,0)</f>
        <v>0</v>
      </c>
      <c r="BJ139" s="25" t="s">
        <v>80</v>
      </c>
      <c r="BK139" s="245">
        <f>ROUND(I139*H139,2)</f>
        <v>0</v>
      </c>
      <c r="BL139" s="25" t="s">
        <v>232</v>
      </c>
      <c r="BM139" s="25" t="s">
        <v>2662</v>
      </c>
    </row>
    <row r="140" s="14" customFormat="1">
      <c r="B140" s="288"/>
      <c r="C140" s="289"/>
      <c r="D140" s="246" t="s">
        <v>422</v>
      </c>
      <c r="E140" s="290" t="s">
        <v>21</v>
      </c>
      <c r="F140" s="291" t="s">
        <v>2663</v>
      </c>
      <c r="G140" s="289"/>
      <c r="H140" s="290" t="s">
        <v>21</v>
      </c>
      <c r="I140" s="292"/>
      <c r="J140" s="289"/>
      <c r="K140" s="289"/>
      <c r="L140" s="293"/>
      <c r="M140" s="294"/>
      <c r="N140" s="295"/>
      <c r="O140" s="295"/>
      <c r="P140" s="295"/>
      <c r="Q140" s="295"/>
      <c r="R140" s="295"/>
      <c r="S140" s="295"/>
      <c r="T140" s="296"/>
      <c r="AT140" s="297" t="s">
        <v>422</v>
      </c>
      <c r="AU140" s="297" t="s">
        <v>82</v>
      </c>
      <c r="AV140" s="14" t="s">
        <v>80</v>
      </c>
      <c r="AW140" s="14" t="s">
        <v>35</v>
      </c>
      <c r="AX140" s="14" t="s">
        <v>72</v>
      </c>
      <c r="AY140" s="297" t="s">
        <v>215</v>
      </c>
    </row>
    <row r="141" s="12" customFormat="1">
      <c r="B141" s="252"/>
      <c r="C141" s="253"/>
      <c r="D141" s="246" t="s">
        <v>422</v>
      </c>
      <c r="E141" s="254" t="s">
        <v>21</v>
      </c>
      <c r="F141" s="255" t="s">
        <v>2995</v>
      </c>
      <c r="G141" s="253"/>
      <c r="H141" s="256">
        <v>1647.983</v>
      </c>
      <c r="I141" s="257"/>
      <c r="J141" s="253"/>
      <c r="K141" s="253"/>
      <c r="L141" s="258"/>
      <c r="M141" s="259"/>
      <c r="N141" s="260"/>
      <c r="O141" s="260"/>
      <c r="P141" s="260"/>
      <c r="Q141" s="260"/>
      <c r="R141" s="260"/>
      <c r="S141" s="260"/>
      <c r="T141" s="261"/>
      <c r="AT141" s="262" t="s">
        <v>422</v>
      </c>
      <c r="AU141" s="262" t="s">
        <v>82</v>
      </c>
      <c r="AV141" s="12" t="s">
        <v>82</v>
      </c>
      <c r="AW141" s="12" t="s">
        <v>35</v>
      </c>
      <c r="AX141" s="12" t="s">
        <v>72</v>
      </c>
      <c r="AY141" s="262" t="s">
        <v>215</v>
      </c>
    </row>
    <row r="142" s="1" customFormat="1" ht="25.5" customHeight="1">
      <c r="B142" s="47"/>
      <c r="C142" s="234" t="s">
        <v>260</v>
      </c>
      <c r="D142" s="234" t="s">
        <v>218</v>
      </c>
      <c r="E142" s="235" t="s">
        <v>2665</v>
      </c>
      <c r="F142" s="236" t="s">
        <v>2666</v>
      </c>
      <c r="G142" s="237" t="s">
        <v>376</v>
      </c>
      <c r="H142" s="238">
        <v>477.64999999999998</v>
      </c>
      <c r="I142" s="239"/>
      <c r="J142" s="240">
        <f>ROUND(I142*H142,2)</f>
        <v>0</v>
      </c>
      <c r="K142" s="236" t="s">
        <v>222</v>
      </c>
      <c r="L142" s="73"/>
      <c r="M142" s="241" t="s">
        <v>21</v>
      </c>
      <c r="N142" s="242" t="s">
        <v>43</v>
      </c>
      <c r="O142" s="48"/>
      <c r="P142" s="243">
        <f>O142*H142</f>
        <v>0</v>
      </c>
      <c r="Q142" s="243">
        <v>0.00496</v>
      </c>
      <c r="R142" s="243">
        <f>Q142*H142</f>
        <v>2.3691439999999999</v>
      </c>
      <c r="S142" s="243">
        <v>0</v>
      </c>
      <c r="T142" s="244">
        <f>S142*H142</f>
        <v>0</v>
      </c>
      <c r="AR142" s="25" t="s">
        <v>232</v>
      </c>
      <c r="AT142" s="25" t="s">
        <v>218</v>
      </c>
      <c r="AU142" s="25" t="s">
        <v>82</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2667</v>
      </c>
    </row>
    <row r="143" s="14" customFormat="1">
      <c r="B143" s="288"/>
      <c r="C143" s="289"/>
      <c r="D143" s="246" t="s">
        <v>422</v>
      </c>
      <c r="E143" s="290" t="s">
        <v>21</v>
      </c>
      <c r="F143" s="291" t="s">
        <v>2668</v>
      </c>
      <c r="G143" s="289"/>
      <c r="H143" s="290" t="s">
        <v>21</v>
      </c>
      <c r="I143" s="292"/>
      <c r="J143" s="289"/>
      <c r="K143" s="289"/>
      <c r="L143" s="293"/>
      <c r="M143" s="294"/>
      <c r="N143" s="295"/>
      <c r="O143" s="295"/>
      <c r="P143" s="295"/>
      <c r="Q143" s="295"/>
      <c r="R143" s="295"/>
      <c r="S143" s="295"/>
      <c r="T143" s="296"/>
      <c r="AT143" s="297" t="s">
        <v>422</v>
      </c>
      <c r="AU143" s="297" t="s">
        <v>82</v>
      </c>
      <c r="AV143" s="14" t="s">
        <v>80</v>
      </c>
      <c r="AW143" s="14" t="s">
        <v>35</v>
      </c>
      <c r="AX143" s="14" t="s">
        <v>72</v>
      </c>
      <c r="AY143" s="297" t="s">
        <v>215</v>
      </c>
    </row>
    <row r="144" s="12" customFormat="1">
      <c r="B144" s="252"/>
      <c r="C144" s="253"/>
      <c r="D144" s="246" t="s">
        <v>422</v>
      </c>
      <c r="E144" s="254" t="s">
        <v>21</v>
      </c>
      <c r="F144" s="255" t="s">
        <v>2996</v>
      </c>
      <c r="G144" s="253"/>
      <c r="H144" s="256">
        <v>183.53399999999999</v>
      </c>
      <c r="I144" s="257"/>
      <c r="J144" s="253"/>
      <c r="K144" s="253"/>
      <c r="L144" s="258"/>
      <c r="M144" s="259"/>
      <c r="N144" s="260"/>
      <c r="O144" s="260"/>
      <c r="P144" s="260"/>
      <c r="Q144" s="260"/>
      <c r="R144" s="260"/>
      <c r="S144" s="260"/>
      <c r="T144" s="261"/>
      <c r="AT144" s="262" t="s">
        <v>422</v>
      </c>
      <c r="AU144" s="262" t="s">
        <v>82</v>
      </c>
      <c r="AV144" s="12" t="s">
        <v>82</v>
      </c>
      <c r="AW144" s="12" t="s">
        <v>35</v>
      </c>
      <c r="AX144" s="12" t="s">
        <v>72</v>
      </c>
      <c r="AY144" s="262" t="s">
        <v>215</v>
      </c>
    </row>
    <row r="145" s="14" customFormat="1">
      <c r="B145" s="288"/>
      <c r="C145" s="289"/>
      <c r="D145" s="246" t="s">
        <v>422</v>
      </c>
      <c r="E145" s="290" t="s">
        <v>21</v>
      </c>
      <c r="F145" s="291" t="s">
        <v>2670</v>
      </c>
      <c r="G145" s="289"/>
      <c r="H145" s="290" t="s">
        <v>21</v>
      </c>
      <c r="I145" s="292"/>
      <c r="J145" s="289"/>
      <c r="K145" s="289"/>
      <c r="L145" s="293"/>
      <c r="M145" s="294"/>
      <c r="N145" s="295"/>
      <c r="O145" s="295"/>
      <c r="P145" s="295"/>
      <c r="Q145" s="295"/>
      <c r="R145" s="295"/>
      <c r="S145" s="295"/>
      <c r="T145" s="296"/>
      <c r="AT145" s="297" t="s">
        <v>422</v>
      </c>
      <c r="AU145" s="297" t="s">
        <v>82</v>
      </c>
      <c r="AV145" s="14" t="s">
        <v>80</v>
      </c>
      <c r="AW145" s="14" t="s">
        <v>35</v>
      </c>
      <c r="AX145" s="14" t="s">
        <v>72</v>
      </c>
      <c r="AY145" s="297" t="s">
        <v>215</v>
      </c>
    </row>
    <row r="146" s="12" customFormat="1">
      <c r="B146" s="252"/>
      <c r="C146" s="253"/>
      <c r="D146" s="246" t="s">
        <v>422</v>
      </c>
      <c r="E146" s="254" t="s">
        <v>21</v>
      </c>
      <c r="F146" s="255" t="s">
        <v>2997</v>
      </c>
      <c r="G146" s="253"/>
      <c r="H146" s="256">
        <v>186.57599999999999</v>
      </c>
      <c r="I146" s="257"/>
      <c r="J146" s="253"/>
      <c r="K146" s="253"/>
      <c r="L146" s="258"/>
      <c r="M146" s="259"/>
      <c r="N146" s="260"/>
      <c r="O146" s="260"/>
      <c r="P146" s="260"/>
      <c r="Q146" s="260"/>
      <c r="R146" s="260"/>
      <c r="S146" s="260"/>
      <c r="T146" s="261"/>
      <c r="AT146" s="262" t="s">
        <v>422</v>
      </c>
      <c r="AU146" s="262" t="s">
        <v>82</v>
      </c>
      <c r="AV146" s="12" t="s">
        <v>82</v>
      </c>
      <c r="AW146" s="12" t="s">
        <v>35</v>
      </c>
      <c r="AX146" s="12" t="s">
        <v>72</v>
      </c>
      <c r="AY146" s="262" t="s">
        <v>215</v>
      </c>
    </row>
    <row r="147" s="14" customFormat="1">
      <c r="B147" s="288"/>
      <c r="C147" s="289"/>
      <c r="D147" s="246" t="s">
        <v>422</v>
      </c>
      <c r="E147" s="290" t="s">
        <v>21</v>
      </c>
      <c r="F147" s="291" t="s">
        <v>2672</v>
      </c>
      <c r="G147" s="289"/>
      <c r="H147" s="290" t="s">
        <v>21</v>
      </c>
      <c r="I147" s="292"/>
      <c r="J147" s="289"/>
      <c r="K147" s="289"/>
      <c r="L147" s="293"/>
      <c r="M147" s="294"/>
      <c r="N147" s="295"/>
      <c r="O147" s="295"/>
      <c r="P147" s="295"/>
      <c r="Q147" s="295"/>
      <c r="R147" s="295"/>
      <c r="S147" s="295"/>
      <c r="T147" s="296"/>
      <c r="AT147" s="297" t="s">
        <v>422</v>
      </c>
      <c r="AU147" s="297" t="s">
        <v>82</v>
      </c>
      <c r="AV147" s="14" t="s">
        <v>80</v>
      </c>
      <c r="AW147" s="14" t="s">
        <v>35</v>
      </c>
      <c r="AX147" s="14" t="s">
        <v>72</v>
      </c>
      <c r="AY147" s="297" t="s">
        <v>215</v>
      </c>
    </row>
    <row r="148" s="12" customFormat="1">
      <c r="B148" s="252"/>
      <c r="C148" s="253"/>
      <c r="D148" s="246" t="s">
        <v>422</v>
      </c>
      <c r="E148" s="254" t="s">
        <v>21</v>
      </c>
      <c r="F148" s="255" t="s">
        <v>2998</v>
      </c>
      <c r="G148" s="253"/>
      <c r="H148" s="256">
        <v>54.201999999999998</v>
      </c>
      <c r="I148" s="257"/>
      <c r="J148" s="253"/>
      <c r="K148" s="253"/>
      <c r="L148" s="258"/>
      <c r="M148" s="259"/>
      <c r="N148" s="260"/>
      <c r="O148" s="260"/>
      <c r="P148" s="260"/>
      <c r="Q148" s="260"/>
      <c r="R148" s="260"/>
      <c r="S148" s="260"/>
      <c r="T148" s="261"/>
      <c r="AT148" s="262" t="s">
        <v>422</v>
      </c>
      <c r="AU148" s="262" t="s">
        <v>82</v>
      </c>
      <c r="AV148" s="12" t="s">
        <v>82</v>
      </c>
      <c r="AW148" s="12" t="s">
        <v>35</v>
      </c>
      <c r="AX148" s="12" t="s">
        <v>72</v>
      </c>
      <c r="AY148" s="262" t="s">
        <v>215</v>
      </c>
    </row>
    <row r="149" s="14" customFormat="1">
      <c r="B149" s="288"/>
      <c r="C149" s="289"/>
      <c r="D149" s="246" t="s">
        <v>422</v>
      </c>
      <c r="E149" s="290" t="s">
        <v>21</v>
      </c>
      <c r="F149" s="291" t="s">
        <v>2674</v>
      </c>
      <c r="G149" s="289"/>
      <c r="H149" s="290" t="s">
        <v>21</v>
      </c>
      <c r="I149" s="292"/>
      <c r="J149" s="289"/>
      <c r="K149" s="289"/>
      <c r="L149" s="293"/>
      <c r="M149" s="294"/>
      <c r="N149" s="295"/>
      <c r="O149" s="295"/>
      <c r="P149" s="295"/>
      <c r="Q149" s="295"/>
      <c r="R149" s="295"/>
      <c r="S149" s="295"/>
      <c r="T149" s="296"/>
      <c r="AT149" s="297" t="s">
        <v>422</v>
      </c>
      <c r="AU149" s="297" t="s">
        <v>82</v>
      </c>
      <c r="AV149" s="14" t="s">
        <v>80</v>
      </c>
      <c r="AW149" s="14" t="s">
        <v>35</v>
      </c>
      <c r="AX149" s="14" t="s">
        <v>72</v>
      </c>
      <c r="AY149" s="297" t="s">
        <v>215</v>
      </c>
    </row>
    <row r="150" s="12" customFormat="1">
      <c r="B150" s="252"/>
      <c r="C150" s="253"/>
      <c r="D150" s="246" t="s">
        <v>422</v>
      </c>
      <c r="E150" s="254" t="s">
        <v>21</v>
      </c>
      <c r="F150" s="255" t="s">
        <v>2999</v>
      </c>
      <c r="G150" s="253"/>
      <c r="H150" s="256">
        <v>53.338000000000001</v>
      </c>
      <c r="I150" s="257"/>
      <c r="J150" s="253"/>
      <c r="K150" s="253"/>
      <c r="L150" s="258"/>
      <c r="M150" s="259"/>
      <c r="N150" s="260"/>
      <c r="O150" s="260"/>
      <c r="P150" s="260"/>
      <c r="Q150" s="260"/>
      <c r="R150" s="260"/>
      <c r="S150" s="260"/>
      <c r="T150" s="261"/>
      <c r="AT150" s="262" t="s">
        <v>422</v>
      </c>
      <c r="AU150" s="262" t="s">
        <v>82</v>
      </c>
      <c r="AV150" s="12" t="s">
        <v>82</v>
      </c>
      <c r="AW150" s="12" t="s">
        <v>35</v>
      </c>
      <c r="AX150" s="12" t="s">
        <v>72</v>
      </c>
      <c r="AY150" s="262" t="s">
        <v>215</v>
      </c>
    </row>
    <row r="151" s="13" customFormat="1">
      <c r="B151" s="263"/>
      <c r="C151" s="264"/>
      <c r="D151" s="246" t="s">
        <v>422</v>
      </c>
      <c r="E151" s="265" t="s">
        <v>21</v>
      </c>
      <c r="F151" s="266" t="s">
        <v>439</v>
      </c>
      <c r="G151" s="264"/>
      <c r="H151" s="267">
        <v>477.64999999999998</v>
      </c>
      <c r="I151" s="268"/>
      <c r="J151" s="264"/>
      <c r="K151" s="264"/>
      <c r="L151" s="269"/>
      <c r="M151" s="270"/>
      <c r="N151" s="271"/>
      <c r="O151" s="271"/>
      <c r="P151" s="271"/>
      <c r="Q151" s="271"/>
      <c r="R151" s="271"/>
      <c r="S151" s="271"/>
      <c r="T151" s="272"/>
      <c r="AT151" s="273" t="s">
        <v>422</v>
      </c>
      <c r="AU151" s="273" t="s">
        <v>82</v>
      </c>
      <c r="AV151" s="13" t="s">
        <v>232</v>
      </c>
      <c r="AW151" s="13" t="s">
        <v>35</v>
      </c>
      <c r="AX151" s="13" t="s">
        <v>80</v>
      </c>
      <c r="AY151" s="273" t="s">
        <v>215</v>
      </c>
    </row>
    <row r="152" s="1" customFormat="1" ht="16.5" customHeight="1">
      <c r="B152" s="47"/>
      <c r="C152" s="234" t="s">
        <v>267</v>
      </c>
      <c r="D152" s="234" t="s">
        <v>218</v>
      </c>
      <c r="E152" s="235" t="s">
        <v>1298</v>
      </c>
      <c r="F152" s="236" t="s">
        <v>1299</v>
      </c>
      <c r="G152" s="237" t="s">
        <v>381</v>
      </c>
      <c r="H152" s="238">
        <v>760.18299999999999</v>
      </c>
      <c r="I152" s="239"/>
      <c r="J152" s="240">
        <f>ROUND(I152*H152,2)</f>
        <v>0</v>
      </c>
      <c r="K152" s="236" t="s">
        <v>222</v>
      </c>
      <c r="L152" s="73"/>
      <c r="M152" s="241" t="s">
        <v>21</v>
      </c>
      <c r="N152" s="242" t="s">
        <v>43</v>
      </c>
      <c r="O152" s="48"/>
      <c r="P152" s="243">
        <f>O152*H152</f>
        <v>0</v>
      </c>
      <c r="Q152" s="243">
        <v>0</v>
      </c>
      <c r="R152" s="243">
        <f>Q152*H152</f>
        <v>0</v>
      </c>
      <c r="S152" s="243">
        <v>0</v>
      </c>
      <c r="T152" s="244">
        <f>S152*H152</f>
        <v>0</v>
      </c>
      <c r="AR152" s="25" t="s">
        <v>232</v>
      </c>
      <c r="AT152" s="25" t="s">
        <v>218</v>
      </c>
      <c r="AU152" s="25" t="s">
        <v>82</v>
      </c>
      <c r="AY152" s="25" t="s">
        <v>215</v>
      </c>
      <c r="BE152" s="245">
        <f>IF(N152="základní",J152,0)</f>
        <v>0</v>
      </c>
      <c r="BF152" s="245">
        <f>IF(N152="snížená",J152,0)</f>
        <v>0</v>
      </c>
      <c r="BG152" s="245">
        <f>IF(N152="zákl. přenesená",J152,0)</f>
        <v>0</v>
      </c>
      <c r="BH152" s="245">
        <f>IF(N152="sníž. přenesená",J152,0)</f>
        <v>0</v>
      </c>
      <c r="BI152" s="245">
        <f>IF(N152="nulová",J152,0)</f>
        <v>0</v>
      </c>
      <c r="BJ152" s="25" t="s">
        <v>80</v>
      </c>
      <c r="BK152" s="245">
        <f>ROUND(I152*H152,2)</f>
        <v>0</v>
      </c>
      <c r="BL152" s="25" t="s">
        <v>232</v>
      </c>
      <c r="BM152" s="25" t="s">
        <v>2676</v>
      </c>
    </row>
    <row r="153" s="12" customFormat="1">
      <c r="B153" s="252"/>
      <c r="C153" s="253"/>
      <c r="D153" s="246" t="s">
        <v>422</v>
      </c>
      <c r="E153" s="254" t="s">
        <v>21</v>
      </c>
      <c r="F153" s="255" t="s">
        <v>3000</v>
      </c>
      <c r="G153" s="253"/>
      <c r="H153" s="256">
        <v>760.18299999999999</v>
      </c>
      <c r="I153" s="257"/>
      <c r="J153" s="253"/>
      <c r="K153" s="253"/>
      <c r="L153" s="258"/>
      <c r="M153" s="259"/>
      <c r="N153" s="260"/>
      <c r="O153" s="260"/>
      <c r="P153" s="260"/>
      <c r="Q153" s="260"/>
      <c r="R153" s="260"/>
      <c r="S153" s="260"/>
      <c r="T153" s="261"/>
      <c r="AT153" s="262" t="s">
        <v>422</v>
      </c>
      <c r="AU153" s="262" t="s">
        <v>82</v>
      </c>
      <c r="AV153" s="12" t="s">
        <v>82</v>
      </c>
      <c r="AW153" s="12" t="s">
        <v>35</v>
      </c>
      <c r="AX153" s="12" t="s">
        <v>72</v>
      </c>
      <c r="AY153" s="262" t="s">
        <v>215</v>
      </c>
    </row>
    <row r="154" s="1" customFormat="1" ht="25.5" customHeight="1">
      <c r="B154" s="47"/>
      <c r="C154" s="234" t="s">
        <v>272</v>
      </c>
      <c r="D154" s="234" t="s">
        <v>218</v>
      </c>
      <c r="E154" s="235" t="s">
        <v>2679</v>
      </c>
      <c r="F154" s="236" t="s">
        <v>2680</v>
      </c>
      <c r="G154" s="237" t="s">
        <v>376</v>
      </c>
      <c r="H154" s="238">
        <v>477.64999999999998</v>
      </c>
      <c r="I154" s="239"/>
      <c r="J154" s="240">
        <f>ROUND(I154*H154,2)</f>
        <v>0</v>
      </c>
      <c r="K154" s="236" t="s">
        <v>222</v>
      </c>
      <c r="L154" s="73"/>
      <c r="M154" s="241" t="s">
        <v>21</v>
      </c>
      <c r="N154" s="242" t="s">
        <v>43</v>
      </c>
      <c r="O154" s="48"/>
      <c r="P154" s="243">
        <f>O154*H154</f>
        <v>0</v>
      </c>
      <c r="Q154" s="243">
        <v>0</v>
      </c>
      <c r="R154" s="243">
        <f>Q154*H154</f>
        <v>0</v>
      </c>
      <c r="S154" s="243">
        <v>0</v>
      </c>
      <c r="T154" s="244">
        <f>S154*H154</f>
        <v>0</v>
      </c>
      <c r="AR154" s="25" t="s">
        <v>232</v>
      </c>
      <c r="AT154" s="25" t="s">
        <v>218</v>
      </c>
      <c r="AU154" s="25" t="s">
        <v>82</v>
      </c>
      <c r="AY154" s="25" t="s">
        <v>215</v>
      </c>
      <c r="BE154" s="245">
        <f>IF(N154="základní",J154,0)</f>
        <v>0</v>
      </c>
      <c r="BF154" s="245">
        <f>IF(N154="snížená",J154,0)</f>
        <v>0</v>
      </c>
      <c r="BG154" s="245">
        <f>IF(N154="zákl. přenesená",J154,0)</f>
        <v>0</v>
      </c>
      <c r="BH154" s="245">
        <f>IF(N154="sníž. přenesená",J154,0)</f>
        <v>0</v>
      </c>
      <c r="BI154" s="245">
        <f>IF(N154="nulová",J154,0)</f>
        <v>0</v>
      </c>
      <c r="BJ154" s="25" t="s">
        <v>80</v>
      </c>
      <c r="BK154" s="245">
        <f>ROUND(I154*H154,2)</f>
        <v>0</v>
      </c>
      <c r="BL154" s="25" t="s">
        <v>232</v>
      </c>
      <c r="BM154" s="25" t="s">
        <v>2681</v>
      </c>
    </row>
    <row r="155" s="14" customFormat="1">
      <c r="B155" s="288"/>
      <c r="C155" s="289"/>
      <c r="D155" s="246" t="s">
        <v>422</v>
      </c>
      <c r="E155" s="290" t="s">
        <v>21</v>
      </c>
      <c r="F155" s="291" t="s">
        <v>3001</v>
      </c>
      <c r="G155" s="289"/>
      <c r="H155" s="290" t="s">
        <v>21</v>
      </c>
      <c r="I155" s="292"/>
      <c r="J155" s="289"/>
      <c r="K155" s="289"/>
      <c r="L155" s="293"/>
      <c r="M155" s="294"/>
      <c r="N155" s="295"/>
      <c r="O155" s="295"/>
      <c r="P155" s="295"/>
      <c r="Q155" s="295"/>
      <c r="R155" s="295"/>
      <c r="S155" s="295"/>
      <c r="T155" s="296"/>
      <c r="AT155" s="297" t="s">
        <v>422</v>
      </c>
      <c r="AU155" s="297" t="s">
        <v>82</v>
      </c>
      <c r="AV155" s="14" t="s">
        <v>80</v>
      </c>
      <c r="AW155" s="14" t="s">
        <v>35</v>
      </c>
      <c r="AX155" s="14" t="s">
        <v>72</v>
      </c>
      <c r="AY155" s="297" t="s">
        <v>215</v>
      </c>
    </row>
    <row r="156" s="12" customFormat="1">
      <c r="B156" s="252"/>
      <c r="C156" s="253"/>
      <c r="D156" s="246" t="s">
        <v>422</v>
      </c>
      <c r="E156" s="254" t="s">
        <v>21</v>
      </c>
      <c r="F156" s="255" t="s">
        <v>2996</v>
      </c>
      <c r="G156" s="253"/>
      <c r="H156" s="256">
        <v>183.53399999999999</v>
      </c>
      <c r="I156" s="257"/>
      <c r="J156" s="253"/>
      <c r="K156" s="253"/>
      <c r="L156" s="258"/>
      <c r="M156" s="259"/>
      <c r="N156" s="260"/>
      <c r="O156" s="260"/>
      <c r="P156" s="260"/>
      <c r="Q156" s="260"/>
      <c r="R156" s="260"/>
      <c r="S156" s="260"/>
      <c r="T156" s="261"/>
      <c r="AT156" s="262" t="s">
        <v>422</v>
      </c>
      <c r="AU156" s="262" t="s">
        <v>82</v>
      </c>
      <c r="AV156" s="12" t="s">
        <v>82</v>
      </c>
      <c r="AW156" s="12" t="s">
        <v>35</v>
      </c>
      <c r="AX156" s="12" t="s">
        <v>72</v>
      </c>
      <c r="AY156" s="262" t="s">
        <v>215</v>
      </c>
    </row>
    <row r="157" s="14" customFormat="1">
      <c r="B157" s="288"/>
      <c r="C157" s="289"/>
      <c r="D157" s="246" t="s">
        <v>422</v>
      </c>
      <c r="E157" s="290" t="s">
        <v>21</v>
      </c>
      <c r="F157" s="291" t="s">
        <v>3002</v>
      </c>
      <c r="G157" s="289"/>
      <c r="H157" s="290" t="s">
        <v>21</v>
      </c>
      <c r="I157" s="292"/>
      <c r="J157" s="289"/>
      <c r="K157" s="289"/>
      <c r="L157" s="293"/>
      <c r="M157" s="294"/>
      <c r="N157" s="295"/>
      <c r="O157" s="295"/>
      <c r="P157" s="295"/>
      <c r="Q157" s="295"/>
      <c r="R157" s="295"/>
      <c r="S157" s="295"/>
      <c r="T157" s="296"/>
      <c r="AT157" s="297" t="s">
        <v>422</v>
      </c>
      <c r="AU157" s="297" t="s">
        <v>82</v>
      </c>
      <c r="AV157" s="14" t="s">
        <v>80</v>
      </c>
      <c r="AW157" s="14" t="s">
        <v>35</v>
      </c>
      <c r="AX157" s="14" t="s">
        <v>72</v>
      </c>
      <c r="AY157" s="297" t="s">
        <v>215</v>
      </c>
    </row>
    <row r="158" s="12" customFormat="1">
      <c r="B158" s="252"/>
      <c r="C158" s="253"/>
      <c r="D158" s="246" t="s">
        <v>422</v>
      </c>
      <c r="E158" s="254" t="s">
        <v>21</v>
      </c>
      <c r="F158" s="255" t="s">
        <v>2997</v>
      </c>
      <c r="G158" s="253"/>
      <c r="H158" s="256">
        <v>186.57599999999999</v>
      </c>
      <c r="I158" s="257"/>
      <c r="J158" s="253"/>
      <c r="K158" s="253"/>
      <c r="L158" s="258"/>
      <c r="M158" s="259"/>
      <c r="N158" s="260"/>
      <c r="O158" s="260"/>
      <c r="P158" s="260"/>
      <c r="Q158" s="260"/>
      <c r="R158" s="260"/>
      <c r="S158" s="260"/>
      <c r="T158" s="261"/>
      <c r="AT158" s="262" t="s">
        <v>422</v>
      </c>
      <c r="AU158" s="262" t="s">
        <v>82</v>
      </c>
      <c r="AV158" s="12" t="s">
        <v>82</v>
      </c>
      <c r="AW158" s="12" t="s">
        <v>35</v>
      </c>
      <c r="AX158" s="12" t="s">
        <v>72</v>
      </c>
      <c r="AY158" s="262" t="s">
        <v>215</v>
      </c>
    </row>
    <row r="159" s="14" customFormat="1">
      <c r="B159" s="288"/>
      <c r="C159" s="289"/>
      <c r="D159" s="246" t="s">
        <v>422</v>
      </c>
      <c r="E159" s="290" t="s">
        <v>21</v>
      </c>
      <c r="F159" s="291" t="s">
        <v>2672</v>
      </c>
      <c r="G159" s="289"/>
      <c r="H159" s="290" t="s">
        <v>21</v>
      </c>
      <c r="I159" s="292"/>
      <c r="J159" s="289"/>
      <c r="K159" s="289"/>
      <c r="L159" s="293"/>
      <c r="M159" s="294"/>
      <c r="N159" s="295"/>
      <c r="O159" s="295"/>
      <c r="P159" s="295"/>
      <c r="Q159" s="295"/>
      <c r="R159" s="295"/>
      <c r="S159" s="295"/>
      <c r="T159" s="296"/>
      <c r="AT159" s="297" t="s">
        <v>422</v>
      </c>
      <c r="AU159" s="297" t="s">
        <v>82</v>
      </c>
      <c r="AV159" s="14" t="s">
        <v>80</v>
      </c>
      <c r="AW159" s="14" t="s">
        <v>35</v>
      </c>
      <c r="AX159" s="14" t="s">
        <v>72</v>
      </c>
      <c r="AY159" s="297" t="s">
        <v>215</v>
      </c>
    </row>
    <row r="160" s="12" customFormat="1">
      <c r="B160" s="252"/>
      <c r="C160" s="253"/>
      <c r="D160" s="246" t="s">
        <v>422</v>
      </c>
      <c r="E160" s="254" t="s">
        <v>21</v>
      </c>
      <c r="F160" s="255" t="s">
        <v>2998</v>
      </c>
      <c r="G160" s="253"/>
      <c r="H160" s="256">
        <v>54.201999999999998</v>
      </c>
      <c r="I160" s="257"/>
      <c r="J160" s="253"/>
      <c r="K160" s="253"/>
      <c r="L160" s="258"/>
      <c r="M160" s="259"/>
      <c r="N160" s="260"/>
      <c r="O160" s="260"/>
      <c r="P160" s="260"/>
      <c r="Q160" s="260"/>
      <c r="R160" s="260"/>
      <c r="S160" s="260"/>
      <c r="T160" s="261"/>
      <c r="AT160" s="262" t="s">
        <v>422</v>
      </c>
      <c r="AU160" s="262" t="s">
        <v>82</v>
      </c>
      <c r="AV160" s="12" t="s">
        <v>82</v>
      </c>
      <c r="AW160" s="12" t="s">
        <v>35</v>
      </c>
      <c r="AX160" s="12" t="s">
        <v>72</v>
      </c>
      <c r="AY160" s="262" t="s">
        <v>215</v>
      </c>
    </row>
    <row r="161" s="14" customFormat="1">
      <c r="B161" s="288"/>
      <c r="C161" s="289"/>
      <c r="D161" s="246" t="s">
        <v>422</v>
      </c>
      <c r="E161" s="290" t="s">
        <v>21</v>
      </c>
      <c r="F161" s="291" t="s">
        <v>2674</v>
      </c>
      <c r="G161" s="289"/>
      <c r="H161" s="290" t="s">
        <v>21</v>
      </c>
      <c r="I161" s="292"/>
      <c r="J161" s="289"/>
      <c r="K161" s="289"/>
      <c r="L161" s="293"/>
      <c r="M161" s="294"/>
      <c r="N161" s="295"/>
      <c r="O161" s="295"/>
      <c r="P161" s="295"/>
      <c r="Q161" s="295"/>
      <c r="R161" s="295"/>
      <c r="S161" s="295"/>
      <c r="T161" s="296"/>
      <c r="AT161" s="297" t="s">
        <v>422</v>
      </c>
      <c r="AU161" s="297" t="s">
        <v>82</v>
      </c>
      <c r="AV161" s="14" t="s">
        <v>80</v>
      </c>
      <c r="AW161" s="14" t="s">
        <v>35</v>
      </c>
      <c r="AX161" s="14" t="s">
        <v>72</v>
      </c>
      <c r="AY161" s="297" t="s">
        <v>215</v>
      </c>
    </row>
    <row r="162" s="12" customFormat="1">
      <c r="B162" s="252"/>
      <c r="C162" s="253"/>
      <c r="D162" s="246" t="s">
        <v>422</v>
      </c>
      <c r="E162" s="254" t="s">
        <v>21</v>
      </c>
      <c r="F162" s="255" t="s">
        <v>2999</v>
      </c>
      <c r="G162" s="253"/>
      <c r="H162" s="256">
        <v>53.338000000000001</v>
      </c>
      <c r="I162" s="257"/>
      <c r="J162" s="253"/>
      <c r="K162" s="253"/>
      <c r="L162" s="258"/>
      <c r="M162" s="259"/>
      <c r="N162" s="260"/>
      <c r="O162" s="260"/>
      <c r="P162" s="260"/>
      <c r="Q162" s="260"/>
      <c r="R162" s="260"/>
      <c r="S162" s="260"/>
      <c r="T162" s="261"/>
      <c r="AT162" s="262" t="s">
        <v>422</v>
      </c>
      <c r="AU162" s="262" t="s">
        <v>82</v>
      </c>
      <c r="AV162" s="12" t="s">
        <v>82</v>
      </c>
      <c r="AW162" s="12" t="s">
        <v>35</v>
      </c>
      <c r="AX162" s="12" t="s">
        <v>72</v>
      </c>
      <c r="AY162" s="262" t="s">
        <v>215</v>
      </c>
    </row>
    <row r="163" s="13" customFormat="1">
      <c r="B163" s="263"/>
      <c r="C163" s="264"/>
      <c r="D163" s="246" t="s">
        <v>422</v>
      </c>
      <c r="E163" s="265" t="s">
        <v>21</v>
      </c>
      <c r="F163" s="266" t="s">
        <v>439</v>
      </c>
      <c r="G163" s="264"/>
      <c r="H163" s="267">
        <v>477.64999999999998</v>
      </c>
      <c r="I163" s="268"/>
      <c r="J163" s="264"/>
      <c r="K163" s="264"/>
      <c r="L163" s="269"/>
      <c r="M163" s="270"/>
      <c r="N163" s="271"/>
      <c r="O163" s="271"/>
      <c r="P163" s="271"/>
      <c r="Q163" s="271"/>
      <c r="R163" s="271"/>
      <c r="S163" s="271"/>
      <c r="T163" s="272"/>
      <c r="AT163" s="273" t="s">
        <v>422</v>
      </c>
      <c r="AU163" s="273" t="s">
        <v>82</v>
      </c>
      <c r="AV163" s="13" t="s">
        <v>232</v>
      </c>
      <c r="AW163" s="13" t="s">
        <v>35</v>
      </c>
      <c r="AX163" s="13" t="s">
        <v>80</v>
      </c>
      <c r="AY163" s="273" t="s">
        <v>215</v>
      </c>
    </row>
    <row r="164" s="1" customFormat="1" ht="16.5" customHeight="1">
      <c r="B164" s="47"/>
      <c r="C164" s="234" t="s">
        <v>277</v>
      </c>
      <c r="D164" s="234" t="s">
        <v>218</v>
      </c>
      <c r="E164" s="235" t="s">
        <v>1322</v>
      </c>
      <c r="F164" s="236" t="s">
        <v>1323</v>
      </c>
      <c r="G164" s="237" t="s">
        <v>381</v>
      </c>
      <c r="H164" s="238">
        <v>760.18299999999999</v>
      </c>
      <c r="I164" s="239"/>
      <c r="J164" s="240">
        <f>ROUND(I164*H164,2)</f>
        <v>0</v>
      </c>
      <c r="K164" s="236" t="s">
        <v>222</v>
      </c>
      <c r="L164" s="73"/>
      <c r="M164" s="241" t="s">
        <v>21</v>
      </c>
      <c r="N164" s="242" t="s">
        <v>43</v>
      </c>
      <c r="O164" s="48"/>
      <c r="P164" s="243">
        <f>O164*H164</f>
        <v>0</v>
      </c>
      <c r="Q164" s="243">
        <v>0</v>
      </c>
      <c r="R164" s="243">
        <f>Q164*H164</f>
        <v>0</v>
      </c>
      <c r="S164" s="243">
        <v>0</v>
      </c>
      <c r="T164" s="244">
        <f>S164*H164</f>
        <v>0</v>
      </c>
      <c r="AR164" s="25" t="s">
        <v>232</v>
      </c>
      <c r="AT164" s="25" t="s">
        <v>218</v>
      </c>
      <c r="AU164" s="25" t="s">
        <v>82</v>
      </c>
      <c r="AY164" s="25" t="s">
        <v>215</v>
      </c>
      <c r="BE164" s="245">
        <f>IF(N164="základní",J164,0)</f>
        <v>0</v>
      </c>
      <c r="BF164" s="245">
        <f>IF(N164="snížená",J164,0)</f>
        <v>0</v>
      </c>
      <c r="BG164" s="245">
        <f>IF(N164="zákl. přenesená",J164,0)</f>
        <v>0</v>
      </c>
      <c r="BH164" s="245">
        <f>IF(N164="sníž. přenesená",J164,0)</f>
        <v>0</v>
      </c>
      <c r="BI164" s="245">
        <f>IF(N164="nulová",J164,0)</f>
        <v>0</v>
      </c>
      <c r="BJ164" s="25" t="s">
        <v>80</v>
      </c>
      <c r="BK164" s="245">
        <f>ROUND(I164*H164,2)</f>
        <v>0</v>
      </c>
      <c r="BL164" s="25" t="s">
        <v>232</v>
      </c>
      <c r="BM164" s="25" t="s">
        <v>2684</v>
      </c>
    </row>
    <row r="165" s="12" customFormat="1">
      <c r="B165" s="252"/>
      <c r="C165" s="253"/>
      <c r="D165" s="246" t="s">
        <v>422</v>
      </c>
      <c r="E165" s="254" t="s">
        <v>21</v>
      </c>
      <c r="F165" s="255" t="s">
        <v>3000</v>
      </c>
      <c r="G165" s="253"/>
      <c r="H165" s="256">
        <v>760.18299999999999</v>
      </c>
      <c r="I165" s="257"/>
      <c r="J165" s="253"/>
      <c r="K165" s="253"/>
      <c r="L165" s="258"/>
      <c r="M165" s="259"/>
      <c r="N165" s="260"/>
      <c r="O165" s="260"/>
      <c r="P165" s="260"/>
      <c r="Q165" s="260"/>
      <c r="R165" s="260"/>
      <c r="S165" s="260"/>
      <c r="T165" s="261"/>
      <c r="AT165" s="262" t="s">
        <v>422</v>
      </c>
      <c r="AU165" s="262" t="s">
        <v>82</v>
      </c>
      <c r="AV165" s="12" t="s">
        <v>82</v>
      </c>
      <c r="AW165" s="12" t="s">
        <v>35</v>
      </c>
      <c r="AX165" s="12" t="s">
        <v>72</v>
      </c>
      <c r="AY165" s="262" t="s">
        <v>215</v>
      </c>
    </row>
    <row r="166" s="1" customFormat="1" ht="16.5" customHeight="1">
      <c r="B166" s="47"/>
      <c r="C166" s="234" t="s">
        <v>10</v>
      </c>
      <c r="D166" s="234" t="s">
        <v>218</v>
      </c>
      <c r="E166" s="235" t="s">
        <v>2685</v>
      </c>
      <c r="F166" s="236" t="s">
        <v>2686</v>
      </c>
      <c r="G166" s="237" t="s">
        <v>381</v>
      </c>
      <c r="H166" s="238">
        <v>495.84500000000003</v>
      </c>
      <c r="I166" s="239"/>
      <c r="J166" s="240">
        <f>ROUND(I166*H166,2)</f>
        <v>0</v>
      </c>
      <c r="K166" s="236" t="s">
        <v>222</v>
      </c>
      <c r="L166" s="73"/>
      <c r="M166" s="241" t="s">
        <v>21</v>
      </c>
      <c r="N166" s="242" t="s">
        <v>43</v>
      </c>
      <c r="O166" s="48"/>
      <c r="P166" s="243">
        <f>O166*H166</f>
        <v>0</v>
      </c>
      <c r="Q166" s="243">
        <v>0</v>
      </c>
      <c r="R166" s="243">
        <f>Q166*H166</f>
        <v>0</v>
      </c>
      <c r="S166" s="243">
        <v>0</v>
      </c>
      <c r="T166" s="244">
        <f>S166*H166</f>
        <v>0</v>
      </c>
      <c r="AR166" s="25" t="s">
        <v>232</v>
      </c>
      <c r="AT166" s="25" t="s">
        <v>218</v>
      </c>
      <c r="AU166" s="25" t="s">
        <v>82</v>
      </c>
      <c r="AY166" s="25" t="s">
        <v>215</v>
      </c>
      <c r="BE166" s="245">
        <f>IF(N166="základní",J166,0)</f>
        <v>0</v>
      </c>
      <c r="BF166" s="245">
        <f>IF(N166="snížená",J166,0)</f>
        <v>0</v>
      </c>
      <c r="BG166" s="245">
        <f>IF(N166="zákl. přenesená",J166,0)</f>
        <v>0</v>
      </c>
      <c r="BH166" s="245">
        <f>IF(N166="sníž. přenesená",J166,0)</f>
        <v>0</v>
      </c>
      <c r="BI166" s="245">
        <f>IF(N166="nulová",J166,0)</f>
        <v>0</v>
      </c>
      <c r="BJ166" s="25" t="s">
        <v>80</v>
      </c>
      <c r="BK166" s="245">
        <f>ROUND(I166*H166,2)</f>
        <v>0</v>
      </c>
      <c r="BL166" s="25" t="s">
        <v>232</v>
      </c>
      <c r="BM166" s="25" t="s">
        <v>2687</v>
      </c>
    </row>
    <row r="167" s="14" customFormat="1">
      <c r="B167" s="288"/>
      <c r="C167" s="289"/>
      <c r="D167" s="246" t="s">
        <v>422</v>
      </c>
      <c r="E167" s="290" t="s">
        <v>21</v>
      </c>
      <c r="F167" s="291" t="s">
        <v>3003</v>
      </c>
      <c r="G167" s="289"/>
      <c r="H167" s="290" t="s">
        <v>21</v>
      </c>
      <c r="I167" s="292"/>
      <c r="J167" s="289"/>
      <c r="K167" s="289"/>
      <c r="L167" s="293"/>
      <c r="M167" s="294"/>
      <c r="N167" s="295"/>
      <c r="O167" s="295"/>
      <c r="P167" s="295"/>
      <c r="Q167" s="295"/>
      <c r="R167" s="295"/>
      <c r="S167" s="295"/>
      <c r="T167" s="296"/>
      <c r="AT167" s="297" t="s">
        <v>422</v>
      </c>
      <c r="AU167" s="297" t="s">
        <v>82</v>
      </c>
      <c r="AV167" s="14" t="s">
        <v>80</v>
      </c>
      <c r="AW167" s="14" t="s">
        <v>35</v>
      </c>
      <c r="AX167" s="14" t="s">
        <v>72</v>
      </c>
      <c r="AY167" s="297" t="s">
        <v>215</v>
      </c>
    </row>
    <row r="168" s="12" customFormat="1">
      <c r="B168" s="252"/>
      <c r="C168" s="253"/>
      <c r="D168" s="246" t="s">
        <v>422</v>
      </c>
      <c r="E168" s="254" t="s">
        <v>21</v>
      </c>
      <c r="F168" s="255" t="s">
        <v>2971</v>
      </c>
      <c r="G168" s="253"/>
      <c r="H168" s="256">
        <v>495.84500000000003</v>
      </c>
      <c r="I168" s="257"/>
      <c r="J168" s="253"/>
      <c r="K168" s="253"/>
      <c r="L168" s="258"/>
      <c r="M168" s="259"/>
      <c r="N168" s="260"/>
      <c r="O168" s="260"/>
      <c r="P168" s="260"/>
      <c r="Q168" s="260"/>
      <c r="R168" s="260"/>
      <c r="S168" s="260"/>
      <c r="T168" s="261"/>
      <c r="AT168" s="262" t="s">
        <v>422</v>
      </c>
      <c r="AU168" s="262" t="s">
        <v>82</v>
      </c>
      <c r="AV168" s="12" t="s">
        <v>82</v>
      </c>
      <c r="AW168" s="12" t="s">
        <v>35</v>
      </c>
      <c r="AX168" s="12" t="s">
        <v>80</v>
      </c>
      <c r="AY168" s="262" t="s">
        <v>215</v>
      </c>
    </row>
    <row r="169" s="1" customFormat="1" ht="16.5" customHeight="1">
      <c r="B169" s="47"/>
      <c r="C169" s="234" t="s">
        <v>692</v>
      </c>
      <c r="D169" s="234" t="s">
        <v>218</v>
      </c>
      <c r="E169" s="235" t="s">
        <v>516</v>
      </c>
      <c r="F169" s="236" t="s">
        <v>517</v>
      </c>
      <c r="G169" s="237" t="s">
        <v>381</v>
      </c>
      <c r="H169" s="238">
        <v>1256.028</v>
      </c>
      <c r="I169" s="239"/>
      <c r="J169" s="240">
        <f>ROUND(I169*H169,2)</f>
        <v>0</v>
      </c>
      <c r="K169" s="236" t="s">
        <v>222</v>
      </c>
      <c r="L169" s="73"/>
      <c r="M169" s="241" t="s">
        <v>21</v>
      </c>
      <c r="N169" s="242" t="s">
        <v>43</v>
      </c>
      <c r="O169" s="48"/>
      <c r="P169" s="243">
        <f>O169*H169</f>
        <v>0</v>
      </c>
      <c r="Q169" s="243">
        <v>0</v>
      </c>
      <c r="R169" s="243">
        <f>Q169*H169</f>
        <v>0</v>
      </c>
      <c r="S169" s="243">
        <v>0</v>
      </c>
      <c r="T169" s="244">
        <f>S169*H169</f>
        <v>0</v>
      </c>
      <c r="AR169" s="25" t="s">
        <v>232</v>
      </c>
      <c r="AT169" s="25" t="s">
        <v>218</v>
      </c>
      <c r="AU169" s="25" t="s">
        <v>82</v>
      </c>
      <c r="AY169" s="25" t="s">
        <v>215</v>
      </c>
      <c r="BE169" s="245">
        <f>IF(N169="základní",J169,0)</f>
        <v>0</v>
      </c>
      <c r="BF169" s="245">
        <f>IF(N169="snížená",J169,0)</f>
        <v>0</v>
      </c>
      <c r="BG169" s="245">
        <f>IF(N169="zákl. přenesená",J169,0)</f>
        <v>0</v>
      </c>
      <c r="BH169" s="245">
        <f>IF(N169="sníž. přenesená",J169,0)</f>
        <v>0</v>
      </c>
      <c r="BI169" s="245">
        <f>IF(N169="nulová",J169,0)</f>
        <v>0</v>
      </c>
      <c r="BJ169" s="25" t="s">
        <v>80</v>
      </c>
      <c r="BK169" s="245">
        <f>ROUND(I169*H169,2)</f>
        <v>0</v>
      </c>
      <c r="BL169" s="25" t="s">
        <v>232</v>
      </c>
      <c r="BM169" s="25" t="s">
        <v>3004</v>
      </c>
    </row>
    <row r="170" s="14" customFormat="1">
      <c r="B170" s="288"/>
      <c r="C170" s="289"/>
      <c r="D170" s="246" t="s">
        <v>422</v>
      </c>
      <c r="E170" s="290" t="s">
        <v>21</v>
      </c>
      <c r="F170" s="291" t="s">
        <v>2690</v>
      </c>
      <c r="G170" s="289"/>
      <c r="H170" s="290" t="s">
        <v>21</v>
      </c>
      <c r="I170" s="292"/>
      <c r="J170" s="289"/>
      <c r="K170" s="289"/>
      <c r="L170" s="293"/>
      <c r="M170" s="294"/>
      <c r="N170" s="295"/>
      <c r="O170" s="295"/>
      <c r="P170" s="295"/>
      <c r="Q170" s="295"/>
      <c r="R170" s="295"/>
      <c r="S170" s="295"/>
      <c r="T170" s="296"/>
      <c r="AT170" s="297" t="s">
        <v>422</v>
      </c>
      <c r="AU170" s="297" t="s">
        <v>82</v>
      </c>
      <c r="AV170" s="14" t="s">
        <v>80</v>
      </c>
      <c r="AW170" s="14" t="s">
        <v>35</v>
      </c>
      <c r="AX170" s="14" t="s">
        <v>72</v>
      </c>
      <c r="AY170" s="297" t="s">
        <v>215</v>
      </c>
    </row>
    <row r="171" s="12" customFormat="1">
      <c r="B171" s="252"/>
      <c r="C171" s="253"/>
      <c r="D171" s="246" t="s">
        <v>422</v>
      </c>
      <c r="E171" s="254" t="s">
        <v>21</v>
      </c>
      <c r="F171" s="255" t="s">
        <v>3005</v>
      </c>
      <c r="G171" s="253"/>
      <c r="H171" s="256">
        <v>1256.028</v>
      </c>
      <c r="I171" s="257"/>
      <c r="J171" s="253"/>
      <c r="K171" s="253"/>
      <c r="L171" s="258"/>
      <c r="M171" s="259"/>
      <c r="N171" s="260"/>
      <c r="O171" s="260"/>
      <c r="P171" s="260"/>
      <c r="Q171" s="260"/>
      <c r="R171" s="260"/>
      <c r="S171" s="260"/>
      <c r="T171" s="261"/>
      <c r="AT171" s="262" t="s">
        <v>422</v>
      </c>
      <c r="AU171" s="262" t="s">
        <v>82</v>
      </c>
      <c r="AV171" s="12" t="s">
        <v>82</v>
      </c>
      <c r="AW171" s="12" t="s">
        <v>35</v>
      </c>
      <c r="AX171" s="12" t="s">
        <v>80</v>
      </c>
      <c r="AY171" s="262" t="s">
        <v>215</v>
      </c>
    </row>
    <row r="172" s="1" customFormat="1" ht="16.5" customHeight="1">
      <c r="B172" s="47"/>
      <c r="C172" s="234" t="s">
        <v>295</v>
      </c>
      <c r="D172" s="234" t="s">
        <v>218</v>
      </c>
      <c r="E172" s="235" t="s">
        <v>2692</v>
      </c>
      <c r="F172" s="236" t="s">
        <v>2693</v>
      </c>
      <c r="G172" s="237" t="s">
        <v>381</v>
      </c>
      <c r="H172" s="238">
        <v>1256.028</v>
      </c>
      <c r="I172" s="239"/>
      <c r="J172" s="240">
        <f>ROUND(I172*H172,2)</f>
        <v>0</v>
      </c>
      <c r="K172" s="236" t="s">
        <v>222</v>
      </c>
      <c r="L172" s="73"/>
      <c r="M172" s="241" t="s">
        <v>21</v>
      </c>
      <c r="N172" s="242" t="s">
        <v>43</v>
      </c>
      <c r="O172" s="48"/>
      <c r="P172" s="243">
        <f>O172*H172</f>
        <v>0</v>
      </c>
      <c r="Q172" s="243">
        <v>0</v>
      </c>
      <c r="R172" s="243">
        <f>Q172*H172</f>
        <v>0</v>
      </c>
      <c r="S172" s="243">
        <v>0</v>
      </c>
      <c r="T172" s="244">
        <f>S172*H172</f>
        <v>0</v>
      </c>
      <c r="AR172" s="25" t="s">
        <v>232</v>
      </c>
      <c r="AT172" s="25" t="s">
        <v>218</v>
      </c>
      <c r="AU172" s="25" t="s">
        <v>82</v>
      </c>
      <c r="AY172" s="25" t="s">
        <v>215</v>
      </c>
      <c r="BE172" s="245">
        <f>IF(N172="základní",J172,0)</f>
        <v>0</v>
      </c>
      <c r="BF172" s="245">
        <f>IF(N172="snížená",J172,0)</f>
        <v>0</v>
      </c>
      <c r="BG172" s="245">
        <f>IF(N172="zákl. přenesená",J172,0)</f>
        <v>0</v>
      </c>
      <c r="BH172" s="245">
        <f>IF(N172="sníž. přenesená",J172,0)</f>
        <v>0</v>
      </c>
      <c r="BI172" s="245">
        <f>IF(N172="nulová",J172,0)</f>
        <v>0</v>
      </c>
      <c r="BJ172" s="25" t="s">
        <v>80</v>
      </c>
      <c r="BK172" s="245">
        <f>ROUND(I172*H172,2)</f>
        <v>0</v>
      </c>
      <c r="BL172" s="25" t="s">
        <v>232</v>
      </c>
      <c r="BM172" s="25" t="s">
        <v>2694</v>
      </c>
    </row>
    <row r="173" s="12" customFormat="1">
      <c r="B173" s="252"/>
      <c r="C173" s="253"/>
      <c r="D173" s="246" t="s">
        <v>422</v>
      </c>
      <c r="E173" s="254" t="s">
        <v>21</v>
      </c>
      <c r="F173" s="255" t="s">
        <v>3006</v>
      </c>
      <c r="G173" s="253"/>
      <c r="H173" s="256">
        <v>1256.028</v>
      </c>
      <c r="I173" s="257"/>
      <c r="J173" s="253"/>
      <c r="K173" s="253"/>
      <c r="L173" s="258"/>
      <c r="M173" s="259"/>
      <c r="N173" s="260"/>
      <c r="O173" s="260"/>
      <c r="P173" s="260"/>
      <c r="Q173" s="260"/>
      <c r="R173" s="260"/>
      <c r="S173" s="260"/>
      <c r="T173" s="261"/>
      <c r="AT173" s="262" t="s">
        <v>422</v>
      </c>
      <c r="AU173" s="262" t="s">
        <v>82</v>
      </c>
      <c r="AV173" s="12" t="s">
        <v>82</v>
      </c>
      <c r="AW173" s="12" t="s">
        <v>35</v>
      </c>
      <c r="AX173" s="12" t="s">
        <v>72</v>
      </c>
      <c r="AY173" s="262" t="s">
        <v>215</v>
      </c>
    </row>
    <row r="174" s="1" customFormat="1" ht="16.5" customHeight="1">
      <c r="B174" s="47"/>
      <c r="C174" s="234" t="s">
        <v>300</v>
      </c>
      <c r="D174" s="234" t="s">
        <v>218</v>
      </c>
      <c r="E174" s="235" t="s">
        <v>988</v>
      </c>
      <c r="F174" s="236" t="s">
        <v>989</v>
      </c>
      <c r="G174" s="237" t="s">
        <v>381</v>
      </c>
      <c r="H174" s="238">
        <v>1194.6900000000001</v>
      </c>
      <c r="I174" s="239"/>
      <c r="J174" s="240">
        <f>ROUND(I174*H174,2)</f>
        <v>0</v>
      </c>
      <c r="K174" s="236" t="s">
        <v>222</v>
      </c>
      <c r="L174" s="73"/>
      <c r="M174" s="241" t="s">
        <v>21</v>
      </c>
      <c r="N174" s="242" t="s">
        <v>43</v>
      </c>
      <c r="O174" s="48"/>
      <c r="P174" s="243">
        <f>O174*H174</f>
        <v>0</v>
      </c>
      <c r="Q174" s="243">
        <v>0</v>
      </c>
      <c r="R174" s="243">
        <f>Q174*H174</f>
        <v>0</v>
      </c>
      <c r="S174" s="243">
        <v>0</v>
      </c>
      <c r="T174" s="244">
        <f>S174*H174</f>
        <v>0</v>
      </c>
      <c r="AR174" s="25" t="s">
        <v>232</v>
      </c>
      <c r="AT174" s="25" t="s">
        <v>218</v>
      </c>
      <c r="AU174" s="25" t="s">
        <v>82</v>
      </c>
      <c r="AY174" s="25" t="s">
        <v>215</v>
      </c>
      <c r="BE174" s="245">
        <f>IF(N174="základní",J174,0)</f>
        <v>0</v>
      </c>
      <c r="BF174" s="245">
        <f>IF(N174="snížená",J174,0)</f>
        <v>0</v>
      </c>
      <c r="BG174" s="245">
        <f>IF(N174="zákl. přenesená",J174,0)</f>
        <v>0</v>
      </c>
      <c r="BH174" s="245">
        <f>IF(N174="sníž. přenesená",J174,0)</f>
        <v>0</v>
      </c>
      <c r="BI174" s="245">
        <f>IF(N174="nulová",J174,0)</f>
        <v>0</v>
      </c>
      <c r="BJ174" s="25" t="s">
        <v>80</v>
      </c>
      <c r="BK174" s="245">
        <f>ROUND(I174*H174,2)</f>
        <v>0</v>
      </c>
      <c r="BL174" s="25" t="s">
        <v>232</v>
      </c>
      <c r="BM174" s="25" t="s">
        <v>2696</v>
      </c>
    </row>
    <row r="175" s="12" customFormat="1">
      <c r="B175" s="252"/>
      <c r="C175" s="253"/>
      <c r="D175" s="246" t="s">
        <v>422</v>
      </c>
      <c r="E175" s="254" t="s">
        <v>21</v>
      </c>
      <c r="F175" s="255" t="s">
        <v>3007</v>
      </c>
      <c r="G175" s="253"/>
      <c r="H175" s="256">
        <v>1194.6900000000001</v>
      </c>
      <c r="I175" s="257"/>
      <c r="J175" s="253"/>
      <c r="K175" s="253"/>
      <c r="L175" s="258"/>
      <c r="M175" s="259"/>
      <c r="N175" s="260"/>
      <c r="O175" s="260"/>
      <c r="P175" s="260"/>
      <c r="Q175" s="260"/>
      <c r="R175" s="260"/>
      <c r="S175" s="260"/>
      <c r="T175" s="261"/>
      <c r="AT175" s="262" t="s">
        <v>422</v>
      </c>
      <c r="AU175" s="262" t="s">
        <v>82</v>
      </c>
      <c r="AV175" s="12" t="s">
        <v>82</v>
      </c>
      <c r="AW175" s="12" t="s">
        <v>35</v>
      </c>
      <c r="AX175" s="12" t="s">
        <v>72</v>
      </c>
      <c r="AY175" s="262" t="s">
        <v>215</v>
      </c>
    </row>
    <row r="176" s="1" customFormat="1" ht="16.5" customHeight="1">
      <c r="B176" s="47"/>
      <c r="C176" s="234" t="s">
        <v>305</v>
      </c>
      <c r="D176" s="234" t="s">
        <v>218</v>
      </c>
      <c r="E176" s="235" t="s">
        <v>993</v>
      </c>
      <c r="F176" s="236" t="s">
        <v>1341</v>
      </c>
      <c r="G176" s="237" t="s">
        <v>473</v>
      </c>
      <c r="H176" s="238">
        <v>2269.9110000000001</v>
      </c>
      <c r="I176" s="239"/>
      <c r="J176" s="240">
        <f>ROUND(I176*H176,2)</f>
        <v>0</v>
      </c>
      <c r="K176" s="236" t="s">
        <v>222</v>
      </c>
      <c r="L176" s="73"/>
      <c r="M176" s="241" t="s">
        <v>21</v>
      </c>
      <c r="N176" s="242" t="s">
        <v>43</v>
      </c>
      <c r="O176" s="48"/>
      <c r="P176" s="243">
        <f>O176*H176</f>
        <v>0</v>
      </c>
      <c r="Q176" s="243">
        <v>0</v>
      </c>
      <c r="R176" s="243">
        <f>Q176*H176</f>
        <v>0</v>
      </c>
      <c r="S176" s="243">
        <v>0</v>
      </c>
      <c r="T176" s="244">
        <f>S176*H176</f>
        <v>0</v>
      </c>
      <c r="AR176" s="25" t="s">
        <v>232</v>
      </c>
      <c r="AT176" s="25" t="s">
        <v>218</v>
      </c>
      <c r="AU176" s="25" t="s">
        <v>82</v>
      </c>
      <c r="AY176" s="25" t="s">
        <v>215</v>
      </c>
      <c r="BE176" s="245">
        <f>IF(N176="základní",J176,0)</f>
        <v>0</v>
      </c>
      <c r="BF176" s="245">
        <f>IF(N176="snížená",J176,0)</f>
        <v>0</v>
      </c>
      <c r="BG176" s="245">
        <f>IF(N176="zákl. přenesená",J176,0)</f>
        <v>0</v>
      </c>
      <c r="BH176" s="245">
        <f>IF(N176="sníž. přenesená",J176,0)</f>
        <v>0</v>
      </c>
      <c r="BI176" s="245">
        <f>IF(N176="nulová",J176,0)</f>
        <v>0</v>
      </c>
      <c r="BJ176" s="25" t="s">
        <v>80</v>
      </c>
      <c r="BK176" s="245">
        <f>ROUND(I176*H176,2)</f>
        <v>0</v>
      </c>
      <c r="BL176" s="25" t="s">
        <v>232</v>
      </c>
      <c r="BM176" s="25" t="s">
        <v>2698</v>
      </c>
    </row>
    <row r="177" s="1" customFormat="1">
      <c r="B177" s="47"/>
      <c r="C177" s="75"/>
      <c r="D177" s="246" t="s">
        <v>225</v>
      </c>
      <c r="E177" s="75"/>
      <c r="F177" s="247" t="s">
        <v>672</v>
      </c>
      <c r="G177" s="75"/>
      <c r="H177" s="75"/>
      <c r="I177" s="204"/>
      <c r="J177" s="75"/>
      <c r="K177" s="75"/>
      <c r="L177" s="73"/>
      <c r="M177" s="248"/>
      <c r="N177" s="48"/>
      <c r="O177" s="48"/>
      <c r="P177" s="48"/>
      <c r="Q177" s="48"/>
      <c r="R177" s="48"/>
      <c r="S177" s="48"/>
      <c r="T177" s="96"/>
      <c r="AT177" s="25" t="s">
        <v>225</v>
      </c>
      <c r="AU177" s="25" t="s">
        <v>82</v>
      </c>
    </row>
    <row r="178" s="12" customFormat="1">
      <c r="B178" s="252"/>
      <c r="C178" s="253"/>
      <c r="D178" s="246" t="s">
        <v>422</v>
      </c>
      <c r="E178" s="254" t="s">
        <v>21</v>
      </c>
      <c r="F178" s="255" t="s">
        <v>3008</v>
      </c>
      <c r="G178" s="253"/>
      <c r="H178" s="256">
        <v>2269.9110000000001</v>
      </c>
      <c r="I178" s="257"/>
      <c r="J178" s="253"/>
      <c r="K178" s="253"/>
      <c r="L178" s="258"/>
      <c r="M178" s="259"/>
      <c r="N178" s="260"/>
      <c r="O178" s="260"/>
      <c r="P178" s="260"/>
      <c r="Q178" s="260"/>
      <c r="R178" s="260"/>
      <c r="S178" s="260"/>
      <c r="T178" s="261"/>
      <c r="AT178" s="262" t="s">
        <v>422</v>
      </c>
      <c r="AU178" s="262" t="s">
        <v>82</v>
      </c>
      <c r="AV178" s="12" t="s">
        <v>82</v>
      </c>
      <c r="AW178" s="12" t="s">
        <v>35</v>
      </c>
      <c r="AX178" s="12" t="s">
        <v>72</v>
      </c>
      <c r="AY178" s="262" t="s">
        <v>215</v>
      </c>
    </row>
    <row r="179" s="1" customFormat="1" ht="16.5" customHeight="1">
      <c r="B179" s="47"/>
      <c r="C179" s="234" t="s">
        <v>9</v>
      </c>
      <c r="D179" s="234" t="s">
        <v>218</v>
      </c>
      <c r="E179" s="235" t="s">
        <v>890</v>
      </c>
      <c r="F179" s="236" t="s">
        <v>891</v>
      </c>
      <c r="G179" s="237" t="s">
        <v>381</v>
      </c>
      <c r="H179" s="238">
        <v>424.44400000000002</v>
      </c>
      <c r="I179" s="239"/>
      <c r="J179" s="240">
        <f>ROUND(I179*H179,2)</f>
        <v>0</v>
      </c>
      <c r="K179" s="236" t="s">
        <v>21</v>
      </c>
      <c r="L179" s="73"/>
      <c r="M179" s="241" t="s">
        <v>21</v>
      </c>
      <c r="N179" s="242" t="s">
        <v>43</v>
      </c>
      <c r="O179" s="48"/>
      <c r="P179" s="243">
        <f>O179*H179</f>
        <v>0</v>
      </c>
      <c r="Q179" s="243">
        <v>0</v>
      </c>
      <c r="R179" s="243">
        <f>Q179*H179</f>
        <v>0</v>
      </c>
      <c r="S179" s="243">
        <v>0</v>
      </c>
      <c r="T179" s="244">
        <f>S179*H179</f>
        <v>0</v>
      </c>
      <c r="AR179" s="25" t="s">
        <v>232</v>
      </c>
      <c r="AT179" s="25" t="s">
        <v>218</v>
      </c>
      <c r="AU179" s="25" t="s">
        <v>82</v>
      </c>
      <c r="AY179" s="25" t="s">
        <v>215</v>
      </c>
      <c r="BE179" s="245">
        <f>IF(N179="základní",J179,0)</f>
        <v>0</v>
      </c>
      <c r="BF179" s="245">
        <f>IF(N179="snížená",J179,0)</f>
        <v>0</v>
      </c>
      <c r="BG179" s="245">
        <f>IF(N179="zákl. přenesená",J179,0)</f>
        <v>0</v>
      </c>
      <c r="BH179" s="245">
        <f>IF(N179="sníž. přenesená",J179,0)</f>
        <v>0</v>
      </c>
      <c r="BI179" s="245">
        <f>IF(N179="nulová",J179,0)</f>
        <v>0</v>
      </c>
      <c r="BJ179" s="25" t="s">
        <v>80</v>
      </c>
      <c r="BK179" s="245">
        <f>ROUND(I179*H179,2)</f>
        <v>0</v>
      </c>
      <c r="BL179" s="25" t="s">
        <v>232</v>
      </c>
      <c r="BM179" s="25" t="s">
        <v>2700</v>
      </c>
    </row>
    <row r="180" s="14" customFormat="1">
      <c r="B180" s="288"/>
      <c r="C180" s="289"/>
      <c r="D180" s="246" t="s">
        <v>422</v>
      </c>
      <c r="E180" s="290" t="s">
        <v>21</v>
      </c>
      <c r="F180" s="291" t="s">
        <v>3009</v>
      </c>
      <c r="G180" s="289"/>
      <c r="H180" s="290" t="s">
        <v>21</v>
      </c>
      <c r="I180" s="292"/>
      <c r="J180" s="289"/>
      <c r="K180" s="289"/>
      <c r="L180" s="293"/>
      <c r="M180" s="294"/>
      <c r="N180" s="295"/>
      <c r="O180" s="295"/>
      <c r="P180" s="295"/>
      <c r="Q180" s="295"/>
      <c r="R180" s="295"/>
      <c r="S180" s="295"/>
      <c r="T180" s="296"/>
      <c r="AT180" s="297" t="s">
        <v>422</v>
      </c>
      <c r="AU180" s="297" t="s">
        <v>82</v>
      </c>
      <c r="AV180" s="14" t="s">
        <v>80</v>
      </c>
      <c r="AW180" s="14" t="s">
        <v>35</v>
      </c>
      <c r="AX180" s="14" t="s">
        <v>72</v>
      </c>
      <c r="AY180" s="297" t="s">
        <v>215</v>
      </c>
    </row>
    <row r="181" s="14" customFormat="1">
      <c r="B181" s="288"/>
      <c r="C181" s="289"/>
      <c r="D181" s="246" t="s">
        <v>422</v>
      </c>
      <c r="E181" s="290" t="s">
        <v>21</v>
      </c>
      <c r="F181" s="291" t="s">
        <v>3010</v>
      </c>
      <c r="G181" s="289"/>
      <c r="H181" s="290" t="s">
        <v>21</v>
      </c>
      <c r="I181" s="292"/>
      <c r="J181" s="289"/>
      <c r="K181" s="289"/>
      <c r="L181" s="293"/>
      <c r="M181" s="294"/>
      <c r="N181" s="295"/>
      <c r="O181" s="295"/>
      <c r="P181" s="295"/>
      <c r="Q181" s="295"/>
      <c r="R181" s="295"/>
      <c r="S181" s="295"/>
      <c r="T181" s="296"/>
      <c r="AT181" s="297" t="s">
        <v>422</v>
      </c>
      <c r="AU181" s="297" t="s">
        <v>82</v>
      </c>
      <c r="AV181" s="14" t="s">
        <v>80</v>
      </c>
      <c r="AW181" s="14" t="s">
        <v>35</v>
      </c>
      <c r="AX181" s="14" t="s">
        <v>72</v>
      </c>
      <c r="AY181" s="297" t="s">
        <v>215</v>
      </c>
    </row>
    <row r="182" s="14" customFormat="1">
      <c r="B182" s="288"/>
      <c r="C182" s="289"/>
      <c r="D182" s="246" t="s">
        <v>422</v>
      </c>
      <c r="E182" s="290" t="s">
        <v>21</v>
      </c>
      <c r="F182" s="291" t="s">
        <v>3011</v>
      </c>
      <c r="G182" s="289"/>
      <c r="H182" s="290" t="s">
        <v>21</v>
      </c>
      <c r="I182" s="292"/>
      <c r="J182" s="289"/>
      <c r="K182" s="289"/>
      <c r="L182" s="293"/>
      <c r="M182" s="294"/>
      <c r="N182" s="295"/>
      <c r="O182" s="295"/>
      <c r="P182" s="295"/>
      <c r="Q182" s="295"/>
      <c r="R182" s="295"/>
      <c r="S182" s="295"/>
      <c r="T182" s="296"/>
      <c r="AT182" s="297" t="s">
        <v>422</v>
      </c>
      <c r="AU182" s="297" t="s">
        <v>82</v>
      </c>
      <c r="AV182" s="14" t="s">
        <v>80</v>
      </c>
      <c r="AW182" s="14" t="s">
        <v>35</v>
      </c>
      <c r="AX182" s="14" t="s">
        <v>72</v>
      </c>
      <c r="AY182" s="297" t="s">
        <v>215</v>
      </c>
    </row>
    <row r="183" s="12" customFormat="1">
      <c r="B183" s="252"/>
      <c r="C183" s="253"/>
      <c r="D183" s="246" t="s">
        <v>422</v>
      </c>
      <c r="E183" s="254" t="s">
        <v>21</v>
      </c>
      <c r="F183" s="255" t="s">
        <v>3012</v>
      </c>
      <c r="G183" s="253"/>
      <c r="H183" s="256">
        <v>59.399999999999999</v>
      </c>
      <c r="I183" s="257"/>
      <c r="J183" s="253"/>
      <c r="K183" s="253"/>
      <c r="L183" s="258"/>
      <c r="M183" s="259"/>
      <c r="N183" s="260"/>
      <c r="O183" s="260"/>
      <c r="P183" s="260"/>
      <c r="Q183" s="260"/>
      <c r="R183" s="260"/>
      <c r="S183" s="260"/>
      <c r="T183" s="261"/>
      <c r="AT183" s="262" t="s">
        <v>422</v>
      </c>
      <c r="AU183" s="262" t="s">
        <v>82</v>
      </c>
      <c r="AV183" s="12" t="s">
        <v>82</v>
      </c>
      <c r="AW183" s="12" t="s">
        <v>35</v>
      </c>
      <c r="AX183" s="12" t="s">
        <v>72</v>
      </c>
      <c r="AY183" s="262" t="s">
        <v>215</v>
      </c>
    </row>
    <row r="184" s="14" customFormat="1">
      <c r="B184" s="288"/>
      <c r="C184" s="289"/>
      <c r="D184" s="246" t="s">
        <v>422</v>
      </c>
      <c r="E184" s="290" t="s">
        <v>21</v>
      </c>
      <c r="F184" s="291" t="s">
        <v>3013</v>
      </c>
      <c r="G184" s="289"/>
      <c r="H184" s="290" t="s">
        <v>21</v>
      </c>
      <c r="I184" s="292"/>
      <c r="J184" s="289"/>
      <c r="K184" s="289"/>
      <c r="L184" s="293"/>
      <c r="M184" s="294"/>
      <c r="N184" s="295"/>
      <c r="O184" s="295"/>
      <c r="P184" s="295"/>
      <c r="Q184" s="295"/>
      <c r="R184" s="295"/>
      <c r="S184" s="295"/>
      <c r="T184" s="296"/>
      <c r="AT184" s="297" t="s">
        <v>422</v>
      </c>
      <c r="AU184" s="297" t="s">
        <v>82</v>
      </c>
      <c r="AV184" s="14" t="s">
        <v>80</v>
      </c>
      <c r="AW184" s="14" t="s">
        <v>35</v>
      </c>
      <c r="AX184" s="14" t="s">
        <v>72</v>
      </c>
      <c r="AY184" s="297" t="s">
        <v>215</v>
      </c>
    </row>
    <row r="185" s="12" customFormat="1">
      <c r="B185" s="252"/>
      <c r="C185" s="253"/>
      <c r="D185" s="246" t="s">
        <v>422</v>
      </c>
      <c r="E185" s="254" t="s">
        <v>21</v>
      </c>
      <c r="F185" s="255" t="s">
        <v>3014</v>
      </c>
      <c r="G185" s="253"/>
      <c r="H185" s="256">
        <v>1.9099999999999999</v>
      </c>
      <c r="I185" s="257"/>
      <c r="J185" s="253"/>
      <c r="K185" s="253"/>
      <c r="L185" s="258"/>
      <c r="M185" s="259"/>
      <c r="N185" s="260"/>
      <c r="O185" s="260"/>
      <c r="P185" s="260"/>
      <c r="Q185" s="260"/>
      <c r="R185" s="260"/>
      <c r="S185" s="260"/>
      <c r="T185" s="261"/>
      <c r="AT185" s="262" t="s">
        <v>422</v>
      </c>
      <c r="AU185" s="262" t="s">
        <v>82</v>
      </c>
      <c r="AV185" s="12" t="s">
        <v>82</v>
      </c>
      <c r="AW185" s="12" t="s">
        <v>35</v>
      </c>
      <c r="AX185" s="12" t="s">
        <v>72</v>
      </c>
      <c r="AY185" s="262" t="s">
        <v>215</v>
      </c>
    </row>
    <row r="186" s="14" customFormat="1">
      <c r="B186" s="288"/>
      <c r="C186" s="289"/>
      <c r="D186" s="246" t="s">
        <v>422</v>
      </c>
      <c r="E186" s="290" t="s">
        <v>21</v>
      </c>
      <c r="F186" s="291" t="s">
        <v>2704</v>
      </c>
      <c r="G186" s="289"/>
      <c r="H186" s="290" t="s">
        <v>21</v>
      </c>
      <c r="I186" s="292"/>
      <c r="J186" s="289"/>
      <c r="K186" s="289"/>
      <c r="L186" s="293"/>
      <c r="M186" s="294"/>
      <c r="N186" s="295"/>
      <c r="O186" s="295"/>
      <c r="P186" s="295"/>
      <c r="Q186" s="295"/>
      <c r="R186" s="295"/>
      <c r="S186" s="295"/>
      <c r="T186" s="296"/>
      <c r="AT186" s="297" t="s">
        <v>422</v>
      </c>
      <c r="AU186" s="297" t="s">
        <v>82</v>
      </c>
      <c r="AV186" s="14" t="s">
        <v>80</v>
      </c>
      <c r="AW186" s="14" t="s">
        <v>35</v>
      </c>
      <c r="AX186" s="14" t="s">
        <v>72</v>
      </c>
      <c r="AY186" s="297" t="s">
        <v>215</v>
      </c>
    </row>
    <row r="187" s="14" customFormat="1">
      <c r="B187" s="288"/>
      <c r="C187" s="289"/>
      <c r="D187" s="246" t="s">
        <v>422</v>
      </c>
      <c r="E187" s="290" t="s">
        <v>21</v>
      </c>
      <c r="F187" s="291" t="s">
        <v>3015</v>
      </c>
      <c r="G187" s="289"/>
      <c r="H187" s="290" t="s">
        <v>21</v>
      </c>
      <c r="I187" s="292"/>
      <c r="J187" s="289"/>
      <c r="K187" s="289"/>
      <c r="L187" s="293"/>
      <c r="M187" s="294"/>
      <c r="N187" s="295"/>
      <c r="O187" s="295"/>
      <c r="P187" s="295"/>
      <c r="Q187" s="295"/>
      <c r="R187" s="295"/>
      <c r="S187" s="295"/>
      <c r="T187" s="296"/>
      <c r="AT187" s="297" t="s">
        <v>422</v>
      </c>
      <c r="AU187" s="297" t="s">
        <v>82</v>
      </c>
      <c r="AV187" s="14" t="s">
        <v>80</v>
      </c>
      <c r="AW187" s="14" t="s">
        <v>35</v>
      </c>
      <c r="AX187" s="14" t="s">
        <v>72</v>
      </c>
      <c r="AY187" s="297" t="s">
        <v>215</v>
      </c>
    </row>
    <row r="188" s="14" customFormat="1">
      <c r="B188" s="288"/>
      <c r="C188" s="289"/>
      <c r="D188" s="246" t="s">
        <v>422</v>
      </c>
      <c r="E188" s="290" t="s">
        <v>21</v>
      </c>
      <c r="F188" s="291" t="s">
        <v>2984</v>
      </c>
      <c r="G188" s="289"/>
      <c r="H188" s="290" t="s">
        <v>21</v>
      </c>
      <c r="I188" s="292"/>
      <c r="J188" s="289"/>
      <c r="K188" s="289"/>
      <c r="L188" s="293"/>
      <c r="M188" s="294"/>
      <c r="N188" s="295"/>
      <c r="O188" s="295"/>
      <c r="P188" s="295"/>
      <c r="Q188" s="295"/>
      <c r="R188" s="295"/>
      <c r="S188" s="295"/>
      <c r="T188" s="296"/>
      <c r="AT188" s="297" t="s">
        <v>422</v>
      </c>
      <c r="AU188" s="297" t="s">
        <v>82</v>
      </c>
      <c r="AV188" s="14" t="s">
        <v>80</v>
      </c>
      <c r="AW188" s="14" t="s">
        <v>35</v>
      </c>
      <c r="AX188" s="14" t="s">
        <v>72</v>
      </c>
      <c r="AY188" s="297" t="s">
        <v>215</v>
      </c>
    </row>
    <row r="189" s="12" customFormat="1">
      <c r="B189" s="252"/>
      <c r="C189" s="253"/>
      <c r="D189" s="246" t="s">
        <v>422</v>
      </c>
      <c r="E189" s="254" t="s">
        <v>21</v>
      </c>
      <c r="F189" s="255" t="s">
        <v>3016</v>
      </c>
      <c r="G189" s="253"/>
      <c r="H189" s="256">
        <v>64.260000000000005</v>
      </c>
      <c r="I189" s="257"/>
      <c r="J189" s="253"/>
      <c r="K189" s="253"/>
      <c r="L189" s="258"/>
      <c r="M189" s="259"/>
      <c r="N189" s="260"/>
      <c r="O189" s="260"/>
      <c r="P189" s="260"/>
      <c r="Q189" s="260"/>
      <c r="R189" s="260"/>
      <c r="S189" s="260"/>
      <c r="T189" s="261"/>
      <c r="AT189" s="262" t="s">
        <v>422</v>
      </c>
      <c r="AU189" s="262" t="s">
        <v>82</v>
      </c>
      <c r="AV189" s="12" t="s">
        <v>82</v>
      </c>
      <c r="AW189" s="12" t="s">
        <v>35</v>
      </c>
      <c r="AX189" s="12" t="s">
        <v>72</v>
      </c>
      <c r="AY189" s="262" t="s">
        <v>215</v>
      </c>
    </row>
    <row r="190" s="14" customFormat="1">
      <c r="B190" s="288"/>
      <c r="C190" s="289"/>
      <c r="D190" s="246" t="s">
        <v>422</v>
      </c>
      <c r="E190" s="290" t="s">
        <v>21</v>
      </c>
      <c r="F190" s="291" t="s">
        <v>2986</v>
      </c>
      <c r="G190" s="289"/>
      <c r="H190" s="290" t="s">
        <v>21</v>
      </c>
      <c r="I190" s="292"/>
      <c r="J190" s="289"/>
      <c r="K190" s="289"/>
      <c r="L190" s="293"/>
      <c r="M190" s="294"/>
      <c r="N190" s="295"/>
      <c r="O190" s="295"/>
      <c r="P190" s="295"/>
      <c r="Q190" s="295"/>
      <c r="R190" s="295"/>
      <c r="S190" s="295"/>
      <c r="T190" s="296"/>
      <c r="AT190" s="297" t="s">
        <v>422</v>
      </c>
      <c r="AU190" s="297" t="s">
        <v>82</v>
      </c>
      <c r="AV190" s="14" t="s">
        <v>80</v>
      </c>
      <c r="AW190" s="14" t="s">
        <v>35</v>
      </c>
      <c r="AX190" s="14" t="s">
        <v>72</v>
      </c>
      <c r="AY190" s="297" t="s">
        <v>215</v>
      </c>
    </row>
    <row r="191" s="12" customFormat="1">
      <c r="B191" s="252"/>
      <c r="C191" s="253"/>
      <c r="D191" s="246" t="s">
        <v>422</v>
      </c>
      <c r="E191" s="254" t="s">
        <v>21</v>
      </c>
      <c r="F191" s="255" t="s">
        <v>3017</v>
      </c>
      <c r="G191" s="253"/>
      <c r="H191" s="256">
        <v>33.990000000000002</v>
      </c>
      <c r="I191" s="257"/>
      <c r="J191" s="253"/>
      <c r="K191" s="253"/>
      <c r="L191" s="258"/>
      <c r="M191" s="259"/>
      <c r="N191" s="260"/>
      <c r="O191" s="260"/>
      <c r="P191" s="260"/>
      <c r="Q191" s="260"/>
      <c r="R191" s="260"/>
      <c r="S191" s="260"/>
      <c r="T191" s="261"/>
      <c r="AT191" s="262" t="s">
        <v>422</v>
      </c>
      <c r="AU191" s="262" t="s">
        <v>82</v>
      </c>
      <c r="AV191" s="12" t="s">
        <v>82</v>
      </c>
      <c r="AW191" s="12" t="s">
        <v>35</v>
      </c>
      <c r="AX191" s="12" t="s">
        <v>72</v>
      </c>
      <c r="AY191" s="262" t="s">
        <v>215</v>
      </c>
    </row>
    <row r="192" s="14" customFormat="1">
      <c r="B192" s="288"/>
      <c r="C192" s="289"/>
      <c r="D192" s="246" t="s">
        <v>422</v>
      </c>
      <c r="E192" s="290" t="s">
        <v>21</v>
      </c>
      <c r="F192" s="291" t="s">
        <v>2977</v>
      </c>
      <c r="G192" s="289"/>
      <c r="H192" s="290" t="s">
        <v>21</v>
      </c>
      <c r="I192" s="292"/>
      <c r="J192" s="289"/>
      <c r="K192" s="289"/>
      <c r="L192" s="293"/>
      <c r="M192" s="294"/>
      <c r="N192" s="295"/>
      <c r="O192" s="295"/>
      <c r="P192" s="295"/>
      <c r="Q192" s="295"/>
      <c r="R192" s="295"/>
      <c r="S192" s="295"/>
      <c r="T192" s="296"/>
      <c r="AT192" s="297" t="s">
        <v>422</v>
      </c>
      <c r="AU192" s="297" t="s">
        <v>82</v>
      </c>
      <c r="AV192" s="14" t="s">
        <v>80</v>
      </c>
      <c r="AW192" s="14" t="s">
        <v>35</v>
      </c>
      <c r="AX192" s="14" t="s">
        <v>72</v>
      </c>
      <c r="AY192" s="297" t="s">
        <v>215</v>
      </c>
    </row>
    <row r="193" s="12" customFormat="1">
      <c r="B193" s="252"/>
      <c r="C193" s="253"/>
      <c r="D193" s="246" t="s">
        <v>422</v>
      </c>
      <c r="E193" s="254" t="s">
        <v>21</v>
      </c>
      <c r="F193" s="255" t="s">
        <v>3018</v>
      </c>
      <c r="G193" s="253"/>
      <c r="H193" s="256">
        <v>116.91</v>
      </c>
      <c r="I193" s="257"/>
      <c r="J193" s="253"/>
      <c r="K193" s="253"/>
      <c r="L193" s="258"/>
      <c r="M193" s="259"/>
      <c r="N193" s="260"/>
      <c r="O193" s="260"/>
      <c r="P193" s="260"/>
      <c r="Q193" s="260"/>
      <c r="R193" s="260"/>
      <c r="S193" s="260"/>
      <c r="T193" s="261"/>
      <c r="AT193" s="262" t="s">
        <v>422</v>
      </c>
      <c r="AU193" s="262" t="s">
        <v>82</v>
      </c>
      <c r="AV193" s="12" t="s">
        <v>82</v>
      </c>
      <c r="AW193" s="12" t="s">
        <v>35</v>
      </c>
      <c r="AX193" s="12" t="s">
        <v>72</v>
      </c>
      <c r="AY193" s="262" t="s">
        <v>215</v>
      </c>
    </row>
    <row r="194" s="14" customFormat="1">
      <c r="B194" s="288"/>
      <c r="C194" s="289"/>
      <c r="D194" s="246" t="s">
        <v>422</v>
      </c>
      <c r="E194" s="290" t="s">
        <v>21</v>
      </c>
      <c r="F194" s="291" t="s">
        <v>2714</v>
      </c>
      <c r="G194" s="289"/>
      <c r="H194" s="290" t="s">
        <v>21</v>
      </c>
      <c r="I194" s="292"/>
      <c r="J194" s="289"/>
      <c r="K194" s="289"/>
      <c r="L194" s="293"/>
      <c r="M194" s="294"/>
      <c r="N194" s="295"/>
      <c r="O194" s="295"/>
      <c r="P194" s="295"/>
      <c r="Q194" s="295"/>
      <c r="R194" s="295"/>
      <c r="S194" s="295"/>
      <c r="T194" s="296"/>
      <c r="AT194" s="297" t="s">
        <v>422</v>
      </c>
      <c r="AU194" s="297" t="s">
        <v>82</v>
      </c>
      <c r="AV194" s="14" t="s">
        <v>80</v>
      </c>
      <c r="AW194" s="14" t="s">
        <v>35</v>
      </c>
      <c r="AX194" s="14" t="s">
        <v>72</v>
      </c>
      <c r="AY194" s="297" t="s">
        <v>215</v>
      </c>
    </row>
    <row r="195" s="12" customFormat="1">
      <c r="B195" s="252"/>
      <c r="C195" s="253"/>
      <c r="D195" s="246" t="s">
        <v>422</v>
      </c>
      <c r="E195" s="254" t="s">
        <v>21</v>
      </c>
      <c r="F195" s="255" t="s">
        <v>3019</v>
      </c>
      <c r="G195" s="253"/>
      <c r="H195" s="256">
        <v>7.6399999999999997</v>
      </c>
      <c r="I195" s="257"/>
      <c r="J195" s="253"/>
      <c r="K195" s="253"/>
      <c r="L195" s="258"/>
      <c r="M195" s="259"/>
      <c r="N195" s="260"/>
      <c r="O195" s="260"/>
      <c r="P195" s="260"/>
      <c r="Q195" s="260"/>
      <c r="R195" s="260"/>
      <c r="S195" s="260"/>
      <c r="T195" s="261"/>
      <c r="AT195" s="262" t="s">
        <v>422</v>
      </c>
      <c r="AU195" s="262" t="s">
        <v>82</v>
      </c>
      <c r="AV195" s="12" t="s">
        <v>82</v>
      </c>
      <c r="AW195" s="12" t="s">
        <v>35</v>
      </c>
      <c r="AX195" s="12" t="s">
        <v>72</v>
      </c>
      <c r="AY195" s="262" t="s">
        <v>215</v>
      </c>
    </row>
    <row r="196" s="14" customFormat="1">
      <c r="B196" s="288"/>
      <c r="C196" s="289"/>
      <c r="D196" s="246" t="s">
        <v>422</v>
      </c>
      <c r="E196" s="290" t="s">
        <v>21</v>
      </c>
      <c r="F196" s="291" t="s">
        <v>2716</v>
      </c>
      <c r="G196" s="289"/>
      <c r="H196" s="290" t="s">
        <v>21</v>
      </c>
      <c r="I196" s="292"/>
      <c r="J196" s="289"/>
      <c r="K196" s="289"/>
      <c r="L196" s="293"/>
      <c r="M196" s="294"/>
      <c r="N196" s="295"/>
      <c r="O196" s="295"/>
      <c r="P196" s="295"/>
      <c r="Q196" s="295"/>
      <c r="R196" s="295"/>
      <c r="S196" s="295"/>
      <c r="T196" s="296"/>
      <c r="AT196" s="297" t="s">
        <v>422</v>
      </c>
      <c r="AU196" s="297" t="s">
        <v>82</v>
      </c>
      <c r="AV196" s="14" t="s">
        <v>80</v>
      </c>
      <c r="AW196" s="14" t="s">
        <v>35</v>
      </c>
      <c r="AX196" s="14" t="s">
        <v>72</v>
      </c>
      <c r="AY196" s="297" t="s">
        <v>215</v>
      </c>
    </row>
    <row r="197" s="14" customFormat="1">
      <c r="B197" s="288"/>
      <c r="C197" s="289"/>
      <c r="D197" s="246" t="s">
        <v>422</v>
      </c>
      <c r="E197" s="290" t="s">
        <v>21</v>
      </c>
      <c r="F197" s="291" t="s">
        <v>3020</v>
      </c>
      <c r="G197" s="289"/>
      <c r="H197" s="290" t="s">
        <v>21</v>
      </c>
      <c r="I197" s="292"/>
      <c r="J197" s="289"/>
      <c r="K197" s="289"/>
      <c r="L197" s="293"/>
      <c r="M197" s="294"/>
      <c r="N197" s="295"/>
      <c r="O197" s="295"/>
      <c r="P197" s="295"/>
      <c r="Q197" s="295"/>
      <c r="R197" s="295"/>
      <c r="S197" s="295"/>
      <c r="T197" s="296"/>
      <c r="AT197" s="297" t="s">
        <v>422</v>
      </c>
      <c r="AU197" s="297" t="s">
        <v>82</v>
      </c>
      <c r="AV197" s="14" t="s">
        <v>80</v>
      </c>
      <c r="AW197" s="14" t="s">
        <v>35</v>
      </c>
      <c r="AX197" s="14" t="s">
        <v>72</v>
      </c>
      <c r="AY197" s="297" t="s">
        <v>215</v>
      </c>
    </row>
    <row r="198" s="12" customFormat="1">
      <c r="B198" s="252"/>
      <c r="C198" s="253"/>
      <c r="D198" s="246" t="s">
        <v>422</v>
      </c>
      <c r="E198" s="254" t="s">
        <v>21</v>
      </c>
      <c r="F198" s="255" t="s">
        <v>3021</v>
      </c>
      <c r="G198" s="253"/>
      <c r="H198" s="256">
        <v>2.96</v>
      </c>
      <c r="I198" s="257"/>
      <c r="J198" s="253"/>
      <c r="K198" s="253"/>
      <c r="L198" s="258"/>
      <c r="M198" s="259"/>
      <c r="N198" s="260"/>
      <c r="O198" s="260"/>
      <c r="P198" s="260"/>
      <c r="Q198" s="260"/>
      <c r="R198" s="260"/>
      <c r="S198" s="260"/>
      <c r="T198" s="261"/>
      <c r="AT198" s="262" t="s">
        <v>422</v>
      </c>
      <c r="AU198" s="262" t="s">
        <v>82</v>
      </c>
      <c r="AV198" s="12" t="s">
        <v>82</v>
      </c>
      <c r="AW198" s="12" t="s">
        <v>35</v>
      </c>
      <c r="AX198" s="12" t="s">
        <v>72</v>
      </c>
      <c r="AY198" s="262" t="s">
        <v>215</v>
      </c>
    </row>
    <row r="199" s="14" customFormat="1">
      <c r="B199" s="288"/>
      <c r="C199" s="289"/>
      <c r="D199" s="246" t="s">
        <v>422</v>
      </c>
      <c r="E199" s="290" t="s">
        <v>21</v>
      </c>
      <c r="F199" s="291" t="s">
        <v>3022</v>
      </c>
      <c r="G199" s="289"/>
      <c r="H199" s="290" t="s">
        <v>21</v>
      </c>
      <c r="I199" s="292"/>
      <c r="J199" s="289"/>
      <c r="K199" s="289"/>
      <c r="L199" s="293"/>
      <c r="M199" s="294"/>
      <c r="N199" s="295"/>
      <c r="O199" s="295"/>
      <c r="P199" s="295"/>
      <c r="Q199" s="295"/>
      <c r="R199" s="295"/>
      <c r="S199" s="295"/>
      <c r="T199" s="296"/>
      <c r="AT199" s="297" t="s">
        <v>422</v>
      </c>
      <c r="AU199" s="297" t="s">
        <v>82</v>
      </c>
      <c r="AV199" s="14" t="s">
        <v>80</v>
      </c>
      <c r="AW199" s="14" t="s">
        <v>35</v>
      </c>
      <c r="AX199" s="14" t="s">
        <v>72</v>
      </c>
      <c r="AY199" s="297" t="s">
        <v>215</v>
      </c>
    </row>
    <row r="200" s="12" customFormat="1">
      <c r="B200" s="252"/>
      <c r="C200" s="253"/>
      <c r="D200" s="246" t="s">
        <v>422</v>
      </c>
      <c r="E200" s="254" t="s">
        <v>21</v>
      </c>
      <c r="F200" s="255" t="s">
        <v>3023</v>
      </c>
      <c r="G200" s="253"/>
      <c r="H200" s="256">
        <v>51.334000000000003</v>
      </c>
      <c r="I200" s="257"/>
      <c r="J200" s="253"/>
      <c r="K200" s="253"/>
      <c r="L200" s="258"/>
      <c r="M200" s="259"/>
      <c r="N200" s="260"/>
      <c r="O200" s="260"/>
      <c r="P200" s="260"/>
      <c r="Q200" s="260"/>
      <c r="R200" s="260"/>
      <c r="S200" s="260"/>
      <c r="T200" s="261"/>
      <c r="AT200" s="262" t="s">
        <v>422</v>
      </c>
      <c r="AU200" s="262" t="s">
        <v>82</v>
      </c>
      <c r="AV200" s="12" t="s">
        <v>82</v>
      </c>
      <c r="AW200" s="12" t="s">
        <v>35</v>
      </c>
      <c r="AX200" s="12" t="s">
        <v>72</v>
      </c>
      <c r="AY200" s="262" t="s">
        <v>215</v>
      </c>
    </row>
    <row r="201" s="14" customFormat="1">
      <c r="B201" s="288"/>
      <c r="C201" s="289"/>
      <c r="D201" s="246" t="s">
        <v>422</v>
      </c>
      <c r="E201" s="290" t="s">
        <v>21</v>
      </c>
      <c r="F201" s="291" t="s">
        <v>3024</v>
      </c>
      <c r="G201" s="289"/>
      <c r="H201" s="290" t="s">
        <v>21</v>
      </c>
      <c r="I201" s="292"/>
      <c r="J201" s="289"/>
      <c r="K201" s="289"/>
      <c r="L201" s="293"/>
      <c r="M201" s="294"/>
      <c r="N201" s="295"/>
      <c r="O201" s="295"/>
      <c r="P201" s="295"/>
      <c r="Q201" s="295"/>
      <c r="R201" s="295"/>
      <c r="S201" s="295"/>
      <c r="T201" s="296"/>
      <c r="AT201" s="297" t="s">
        <v>422</v>
      </c>
      <c r="AU201" s="297" t="s">
        <v>82</v>
      </c>
      <c r="AV201" s="14" t="s">
        <v>80</v>
      </c>
      <c r="AW201" s="14" t="s">
        <v>35</v>
      </c>
      <c r="AX201" s="14" t="s">
        <v>72</v>
      </c>
      <c r="AY201" s="297" t="s">
        <v>215</v>
      </c>
    </row>
    <row r="202" s="12" customFormat="1">
      <c r="B202" s="252"/>
      <c r="C202" s="253"/>
      <c r="D202" s="246" t="s">
        <v>422</v>
      </c>
      <c r="E202" s="254" t="s">
        <v>21</v>
      </c>
      <c r="F202" s="255" t="s">
        <v>3025</v>
      </c>
      <c r="G202" s="253"/>
      <c r="H202" s="256">
        <v>10.988</v>
      </c>
      <c r="I202" s="257"/>
      <c r="J202" s="253"/>
      <c r="K202" s="253"/>
      <c r="L202" s="258"/>
      <c r="M202" s="259"/>
      <c r="N202" s="260"/>
      <c r="O202" s="260"/>
      <c r="P202" s="260"/>
      <c r="Q202" s="260"/>
      <c r="R202" s="260"/>
      <c r="S202" s="260"/>
      <c r="T202" s="261"/>
      <c r="AT202" s="262" t="s">
        <v>422</v>
      </c>
      <c r="AU202" s="262" t="s">
        <v>82</v>
      </c>
      <c r="AV202" s="12" t="s">
        <v>82</v>
      </c>
      <c r="AW202" s="12" t="s">
        <v>35</v>
      </c>
      <c r="AX202" s="12" t="s">
        <v>72</v>
      </c>
      <c r="AY202" s="262" t="s">
        <v>215</v>
      </c>
    </row>
    <row r="203" s="14" customFormat="1">
      <c r="B203" s="288"/>
      <c r="C203" s="289"/>
      <c r="D203" s="246" t="s">
        <v>422</v>
      </c>
      <c r="E203" s="290" t="s">
        <v>21</v>
      </c>
      <c r="F203" s="291" t="s">
        <v>3026</v>
      </c>
      <c r="G203" s="289"/>
      <c r="H203" s="290" t="s">
        <v>21</v>
      </c>
      <c r="I203" s="292"/>
      <c r="J203" s="289"/>
      <c r="K203" s="289"/>
      <c r="L203" s="293"/>
      <c r="M203" s="294"/>
      <c r="N203" s="295"/>
      <c r="O203" s="295"/>
      <c r="P203" s="295"/>
      <c r="Q203" s="295"/>
      <c r="R203" s="295"/>
      <c r="S203" s="295"/>
      <c r="T203" s="296"/>
      <c r="AT203" s="297" t="s">
        <v>422</v>
      </c>
      <c r="AU203" s="297" t="s">
        <v>82</v>
      </c>
      <c r="AV203" s="14" t="s">
        <v>80</v>
      </c>
      <c r="AW203" s="14" t="s">
        <v>35</v>
      </c>
      <c r="AX203" s="14" t="s">
        <v>72</v>
      </c>
      <c r="AY203" s="297" t="s">
        <v>215</v>
      </c>
    </row>
    <row r="204" s="12" customFormat="1">
      <c r="B204" s="252"/>
      <c r="C204" s="253"/>
      <c r="D204" s="246" t="s">
        <v>422</v>
      </c>
      <c r="E204" s="254" t="s">
        <v>21</v>
      </c>
      <c r="F204" s="255" t="s">
        <v>3027</v>
      </c>
      <c r="G204" s="253"/>
      <c r="H204" s="256">
        <v>15.492000000000001</v>
      </c>
      <c r="I204" s="257"/>
      <c r="J204" s="253"/>
      <c r="K204" s="253"/>
      <c r="L204" s="258"/>
      <c r="M204" s="259"/>
      <c r="N204" s="260"/>
      <c r="O204" s="260"/>
      <c r="P204" s="260"/>
      <c r="Q204" s="260"/>
      <c r="R204" s="260"/>
      <c r="S204" s="260"/>
      <c r="T204" s="261"/>
      <c r="AT204" s="262" t="s">
        <v>422</v>
      </c>
      <c r="AU204" s="262" t="s">
        <v>82</v>
      </c>
      <c r="AV204" s="12" t="s">
        <v>82</v>
      </c>
      <c r="AW204" s="12" t="s">
        <v>35</v>
      </c>
      <c r="AX204" s="12" t="s">
        <v>72</v>
      </c>
      <c r="AY204" s="262" t="s">
        <v>215</v>
      </c>
    </row>
    <row r="205" s="14" customFormat="1">
      <c r="B205" s="288"/>
      <c r="C205" s="289"/>
      <c r="D205" s="246" t="s">
        <v>422</v>
      </c>
      <c r="E205" s="290" t="s">
        <v>21</v>
      </c>
      <c r="F205" s="291" t="s">
        <v>3028</v>
      </c>
      <c r="G205" s="289"/>
      <c r="H205" s="290" t="s">
        <v>21</v>
      </c>
      <c r="I205" s="292"/>
      <c r="J205" s="289"/>
      <c r="K205" s="289"/>
      <c r="L205" s="293"/>
      <c r="M205" s="294"/>
      <c r="N205" s="295"/>
      <c r="O205" s="295"/>
      <c r="P205" s="295"/>
      <c r="Q205" s="295"/>
      <c r="R205" s="295"/>
      <c r="S205" s="295"/>
      <c r="T205" s="296"/>
      <c r="AT205" s="297" t="s">
        <v>422</v>
      </c>
      <c r="AU205" s="297" t="s">
        <v>82</v>
      </c>
      <c r="AV205" s="14" t="s">
        <v>80</v>
      </c>
      <c r="AW205" s="14" t="s">
        <v>35</v>
      </c>
      <c r="AX205" s="14" t="s">
        <v>72</v>
      </c>
      <c r="AY205" s="297" t="s">
        <v>215</v>
      </c>
    </row>
    <row r="206" s="12" customFormat="1">
      <c r="B206" s="252"/>
      <c r="C206" s="253"/>
      <c r="D206" s="246" t="s">
        <v>422</v>
      </c>
      <c r="E206" s="254" t="s">
        <v>21</v>
      </c>
      <c r="F206" s="255" t="s">
        <v>3029</v>
      </c>
      <c r="G206" s="253"/>
      <c r="H206" s="256">
        <v>59.560000000000002</v>
      </c>
      <c r="I206" s="257"/>
      <c r="J206" s="253"/>
      <c r="K206" s="253"/>
      <c r="L206" s="258"/>
      <c r="M206" s="259"/>
      <c r="N206" s="260"/>
      <c r="O206" s="260"/>
      <c r="P206" s="260"/>
      <c r="Q206" s="260"/>
      <c r="R206" s="260"/>
      <c r="S206" s="260"/>
      <c r="T206" s="261"/>
      <c r="AT206" s="262" t="s">
        <v>422</v>
      </c>
      <c r="AU206" s="262" t="s">
        <v>82</v>
      </c>
      <c r="AV206" s="12" t="s">
        <v>82</v>
      </c>
      <c r="AW206" s="12" t="s">
        <v>35</v>
      </c>
      <c r="AX206" s="12" t="s">
        <v>72</v>
      </c>
      <c r="AY206" s="262" t="s">
        <v>215</v>
      </c>
    </row>
    <row r="207" s="1" customFormat="1" ht="25.5" customHeight="1">
      <c r="B207" s="47"/>
      <c r="C207" s="234" t="s">
        <v>316</v>
      </c>
      <c r="D207" s="234" t="s">
        <v>218</v>
      </c>
      <c r="E207" s="235" t="s">
        <v>2889</v>
      </c>
      <c r="F207" s="236" t="s">
        <v>2890</v>
      </c>
      <c r="G207" s="237" t="s">
        <v>381</v>
      </c>
      <c r="H207" s="238">
        <v>351.399</v>
      </c>
      <c r="I207" s="239"/>
      <c r="J207" s="240">
        <f>ROUND(I207*H207,2)</f>
        <v>0</v>
      </c>
      <c r="K207" s="236" t="s">
        <v>222</v>
      </c>
      <c r="L207" s="73"/>
      <c r="M207" s="241" t="s">
        <v>21</v>
      </c>
      <c r="N207" s="242" t="s">
        <v>43</v>
      </c>
      <c r="O207" s="48"/>
      <c r="P207" s="243">
        <f>O207*H207</f>
        <v>0</v>
      </c>
      <c r="Q207" s="243">
        <v>0</v>
      </c>
      <c r="R207" s="243">
        <f>Q207*H207</f>
        <v>0</v>
      </c>
      <c r="S207" s="243">
        <v>0</v>
      </c>
      <c r="T207" s="244">
        <f>S207*H207</f>
        <v>0</v>
      </c>
      <c r="AR207" s="25" t="s">
        <v>232</v>
      </c>
      <c r="AT207" s="25" t="s">
        <v>218</v>
      </c>
      <c r="AU207" s="25" t="s">
        <v>82</v>
      </c>
      <c r="AY207" s="25" t="s">
        <v>215</v>
      </c>
      <c r="BE207" s="245">
        <f>IF(N207="základní",J207,0)</f>
        <v>0</v>
      </c>
      <c r="BF207" s="245">
        <f>IF(N207="snížená",J207,0)</f>
        <v>0</v>
      </c>
      <c r="BG207" s="245">
        <f>IF(N207="zákl. přenesená",J207,0)</f>
        <v>0</v>
      </c>
      <c r="BH207" s="245">
        <f>IF(N207="sníž. přenesená",J207,0)</f>
        <v>0</v>
      </c>
      <c r="BI207" s="245">
        <f>IF(N207="nulová",J207,0)</f>
        <v>0</v>
      </c>
      <c r="BJ207" s="25" t="s">
        <v>80</v>
      </c>
      <c r="BK207" s="245">
        <f>ROUND(I207*H207,2)</f>
        <v>0</v>
      </c>
      <c r="BL207" s="25" t="s">
        <v>232</v>
      </c>
      <c r="BM207" s="25" t="s">
        <v>2891</v>
      </c>
    </row>
    <row r="208" s="14" customFormat="1">
      <c r="B208" s="288"/>
      <c r="C208" s="289"/>
      <c r="D208" s="246" t="s">
        <v>422</v>
      </c>
      <c r="E208" s="290" t="s">
        <v>21</v>
      </c>
      <c r="F208" s="291" t="s">
        <v>2736</v>
      </c>
      <c r="G208" s="289"/>
      <c r="H208" s="290" t="s">
        <v>21</v>
      </c>
      <c r="I208" s="292"/>
      <c r="J208" s="289"/>
      <c r="K208" s="289"/>
      <c r="L208" s="293"/>
      <c r="M208" s="294"/>
      <c r="N208" s="295"/>
      <c r="O208" s="295"/>
      <c r="P208" s="295"/>
      <c r="Q208" s="295"/>
      <c r="R208" s="295"/>
      <c r="S208" s="295"/>
      <c r="T208" s="296"/>
      <c r="AT208" s="297" t="s">
        <v>422</v>
      </c>
      <c r="AU208" s="297" t="s">
        <v>82</v>
      </c>
      <c r="AV208" s="14" t="s">
        <v>80</v>
      </c>
      <c r="AW208" s="14" t="s">
        <v>35</v>
      </c>
      <c r="AX208" s="14" t="s">
        <v>72</v>
      </c>
      <c r="AY208" s="297" t="s">
        <v>215</v>
      </c>
    </row>
    <row r="209" s="14" customFormat="1">
      <c r="B209" s="288"/>
      <c r="C209" s="289"/>
      <c r="D209" s="246" t="s">
        <v>422</v>
      </c>
      <c r="E209" s="290" t="s">
        <v>21</v>
      </c>
      <c r="F209" s="291" t="s">
        <v>2737</v>
      </c>
      <c r="G209" s="289"/>
      <c r="H209" s="290" t="s">
        <v>21</v>
      </c>
      <c r="I209" s="292"/>
      <c r="J209" s="289"/>
      <c r="K209" s="289"/>
      <c r="L209" s="293"/>
      <c r="M209" s="294"/>
      <c r="N209" s="295"/>
      <c r="O209" s="295"/>
      <c r="P209" s="295"/>
      <c r="Q209" s="295"/>
      <c r="R209" s="295"/>
      <c r="S209" s="295"/>
      <c r="T209" s="296"/>
      <c r="AT209" s="297" t="s">
        <v>422</v>
      </c>
      <c r="AU209" s="297" t="s">
        <v>82</v>
      </c>
      <c r="AV209" s="14" t="s">
        <v>80</v>
      </c>
      <c r="AW209" s="14" t="s">
        <v>35</v>
      </c>
      <c r="AX209" s="14" t="s">
        <v>72</v>
      </c>
      <c r="AY209" s="297" t="s">
        <v>215</v>
      </c>
    </row>
    <row r="210" s="12" customFormat="1">
      <c r="B210" s="252"/>
      <c r="C210" s="253"/>
      <c r="D210" s="246" t="s">
        <v>422</v>
      </c>
      <c r="E210" s="254" t="s">
        <v>21</v>
      </c>
      <c r="F210" s="255" t="s">
        <v>3030</v>
      </c>
      <c r="G210" s="253"/>
      <c r="H210" s="256">
        <v>155.63499999999999</v>
      </c>
      <c r="I210" s="257"/>
      <c r="J210" s="253"/>
      <c r="K210" s="253"/>
      <c r="L210" s="258"/>
      <c r="M210" s="259"/>
      <c r="N210" s="260"/>
      <c r="O210" s="260"/>
      <c r="P210" s="260"/>
      <c r="Q210" s="260"/>
      <c r="R210" s="260"/>
      <c r="S210" s="260"/>
      <c r="T210" s="261"/>
      <c r="AT210" s="262" t="s">
        <v>422</v>
      </c>
      <c r="AU210" s="262" t="s">
        <v>82</v>
      </c>
      <c r="AV210" s="12" t="s">
        <v>82</v>
      </c>
      <c r="AW210" s="12" t="s">
        <v>35</v>
      </c>
      <c r="AX210" s="12" t="s">
        <v>72</v>
      </c>
      <c r="AY210" s="262" t="s">
        <v>215</v>
      </c>
    </row>
    <row r="211" s="14" customFormat="1">
      <c r="B211" s="288"/>
      <c r="C211" s="289"/>
      <c r="D211" s="246" t="s">
        <v>422</v>
      </c>
      <c r="E211" s="290" t="s">
        <v>21</v>
      </c>
      <c r="F211" s="291" t="s">
        <v>2739</v>
      </c>
      <c r="G211" s="289"/>
      <c r="H211" s="290" t="s">
        <v>21</v>
      </c>
      <c r="I211" s="292"/>
      <c r="J211" s="289"/>
      <c r="K211" s="289"/>
      <c r="L211" s="293"/>
      <c r="M211" s="294"/>
      <c r="N211" s="295"/>
      <c r="O211" s="295"/>
      <c r="P211" s="295"/>
      <c r="Q211" s="295"/>
      <c r="R211" s="295"/>
      <c r="S211" s="295"/>
      <c r="T211" s="296"/>
      <c r="AT211" s="297" t="s">
        <v>422</v>
      </c>
      <c r="AU211" s="297" t="s">
        <v>82</v>
      </c>
      <c r="AV211" s="14" t="s">
        <v>80</v>
      </c>
      <c r="AW211" s="14" t="s">
        <v>35</v>
      </c>
      <c r="AX211" s="14" t="s">
        <v>72</v>
      </c>
      <c r="AY211" s="297" t="s">
        <v>215</v>
      </c>
    </row>
    <row r="212" s="12" customFormat="1">
      <c r="B212" s="252"/>
      <c r="C212" s="253"/>
      <c r="D212" s="246" t="s">
        <v>422</v>
      </c>
      <c r="E212" s="254" t="s">
        <v>21</v>
      </c>
      <c r="F212" s="255" t="s">
        <v>3031</v>
      </c>
      <c r="G212" s="253"/>
      <c r="H212" s="256">
        <v>76.013999999999996</v>
      </c>
      <c r="I212" s="257"/>
      <c r="J212" s="253"/>
      <c r="K212" s="253"/>
      <c r="L212" s="258"/>
      <c r="M212" s="259"/>
      <c r="N212" s="260"/>
      <c r="O212" s="260"/>
      <c r="P212" s="260"/>
      <c r="Q212" s="260"/>
      <c r="R212" s="260"/>
      <c r="S212" s="260"/>
      <c r="T212" s="261"/>
      <c r="AT212" s="262" t="s">
        <v>422</v>
      </c>
      <c r="AU212" s="262" t="s">
        <v>82</v>
      </c>
      <c r="AV212" s="12" t="s">
        <v>82</v>
      </c>
      <c r="AW212" s="12" t="s">
        <v>35</v>
      </c>
      <c r="AX212" s="12" t="s">
        <v>72</v>
      </c>
      <c r="AY212" s="262" t="s">
        <v>215</v>
      </c>
    </row>
    <row r="213" s="14" customFormat="1">
      <c r="B213" s="288"/>
      <c r="C213" s="289"/>
      <c r="D213" s="246" t="s">
        <v>422</v>
      </c>
      <c r="E213" s="290" t="s">
        <v>21</v>
      </c>
      <c r="F213" s="291" t="s">
        <v>3032</v>
      </c>
      <c r="G213" s="289"/>
      <c r="H213" s="290" t="s">
        <v>21</v>
      </c>
      <c r="I213" s="292"/>
      <c r="J213" s="289"/>
      <c r="K213" s="289"/>
      <c r="L213" s="293"/>
      <c r="M213" s="294"/>
      <c r="N213" s="295"/>
      <c r="O213" s="295"/>
      <c r="P213" s="295"/>
      <c r="Q213" s="295"/>
      <c r="R213" s="295"/>
      <c r="S213" s="295"/>
      <c r="T213" s="296"/>
      <c r="AT213" s="297" t="s">
        <v>422</v>
      </c>
      <c r="AU213" s="297" t="s">
        <v>82</v>
      </c>
      <c r="AV213" s="14" t="s">
        <v>80</v>
      </c>
      <c r="AW213" s="14" t="s">
        <v>35</v>
      </c>
      <c r="AX213" s="14" t="s">
        <v>72</v>
      </c>
      <c r="AY213" s="297" t="s">
        <v>215</v>
      </c>
    </row>
    <row r="214" s="12" customFormat="1">
      <c r="B214" s="252"/>
      <c r="C214" s="253"/>
      <c r="D214" s="246" t="s">
        <v>422</v>
      </c>
      <c r="E214" s="254" t="s">
        <v>21</v>
      </c>
      <c r="F214" s="255" t="s">
        <v>3033</v>
      </c>
      <c r="G214" s="253"/>
      <c r="H214" s="256">
        <v>119.75</v>
      </c>
      <c r="I214" s="257"/>
      <c r="J214" s="253"/>
      <c r="K214" s="253"/>
      <c r="L214" s="258"/>
      <c r="M214" s="259"/>
      <c r="N214" s="260"/>
      <c r="O214" s="260"/>
      <c r="P214" s="260"/>
      <c r="Q214" s="260"/>
      <c r="R214" s="260"/>
      <c r="S214" s="260"/>
      <c r="T214" s="261"/>
      <c r="AT214" s="262" t="s">
        <v>422</v>
      </c>
      <c r="AU214" s="262" t="s">
        <v>82</v>
      </c>
      <c r="AV214" s="12" t="s">
        <v>82</v>
      </c>
      <c r="AW214" s="12" t="s">
        <v>35</v>
      </c>
      <c r="AX214" s="12" t="s">
        <v>72</v>
      </c>
      <c r="AY214" s="262" t="s">
        <v>215</v>
      </c>
    </row>
    <row r="215" s="12" customFormat="1">
      <c r="B215" s="252"/>
      <c r="C215" s="253"/>
      <c r="D215" s="246" t="s">
        <v>422</v>
      </c>
      <c r="E215" s="254" t="s">
        <v>21</v>
      </c>
      <c r="F215" s="255" t="s">
        <v>21</v>
      </c>
      <c r="G215" s="253"/>
      <c r="H215" s="256">
        <v>0</v>
      </c>
      <c r="I215" s="257"/>
      <c r="J215" s="253"/>
      <c r="K215" s="253"/>
      <c r="L215" s="258"/>
      <c r="M215" s="259"/>
      <c r="N215" s="260"/>
      <c r="O215" s="260"/>
      <c r="P215" s="260"/>
      <c r="Q215" s="260"/>
      <c r="R215" s="260"/>
      <c r="S215" s="260"/>
      <c r="T215" s="261"/>
      <c r="AT215" s="262" t="s">
        <v>422</v>
      </c>
      <c r="AU215" s="262" t="s">
        <v>82</v>
      </c>
      <c r="AV215" s="12" t="s">
        <v>82</v>
      </c>
      <c r="AW215" s="12" t="s">
        <v>35</v>
      </c>
      <c r="AX215" s="12" t="s">
        <v>72</v>
      </c>
      <c r="AY215" s="262" t="s">
        <v>215</v>
      </c>
    </row>
    <row r="216" s="13" customFormat="1">
      <c r="B216" s="263"/>
      <c r="C216" s="264"/>
      <c r="D216" s="246" t="s">
        <v>422</v>
      </c>
      <c r="E216" s="265" t="s">
        <v>21</v>
      </c>
      <c r="F216" s="266" t="s">
        <v>439</v>
      </c>
      <c r="G216" s="264"/>
      <c r="H216" s="267">
        <v>351.399</v>
      </c>
      <c r="I216" s="268"/>
      <c r="J216" s="264"/>
      <c r="K216" s="264"/>
      <c r="L216" s="269"/>
      <c r="M216" s="270"/>
      <c r="N216" s="271"/>
      <c r="O216" s="271"/>
      <c r="P216" s="271"/>
      <c r="Q216" s="271"/>
      <c r="R216" s="271"/>
      <c r="S216" s="271"/>
      <c r="T216" s="272"/>
      <c r="AT216" s="273" t="s">
        <v>422</v>
      </c>
      <c r="AU216" s="273" t="s">
        <v>82</v>
      </c>
      <c r="AV216" s="13" t="s">
        <v>232</v>
      </c>
      <c r="AW216" s="13" t="s">
        <v>35</v>
      </c>
      <c r="AX216" s="13" t="s">
        <v>80</v>
      </c>
      <c r="AY216" s="273" t="s">
        <v>215</v>
      </c>
    </row>
    <row r="217" s="1" customFormat="1" ht="16.5" customHeight="1">
      <c r="B217" s="47"/>
      <c r="C217" s="274" t="s">
        <v>321</v>
      </c>
      <c r="D217" s="274" t="s">
        <v>470</v>
      </c>
      <c r="E217" s="275" t="s">
        <v>2723</v>
      </c>
      <c r="F217" s="276" t="s">
        <v>2724</v>
      </c>
      <c r="G217" s="277" t="s">
        <v>473</v>
      </c>
      <c r="H217" s="278">
        <v>1257.5709999999999</v>
      </c>
      <c r="I217" s="279"/>
      <c r="J217" s="280">
        <f>ROUND(I217*H217,2)</f>
        <v>0</v>
      </c>
      <c r="K217" s="276" t="s">
        <v>222</v>
      </c>
      <c r="L217" s="281"/>
      <c r="M217" s="282" t="s">
        <v>21</v>
      </c>
      <c r="N217" s="283" t="s">
        <v>43</v>
      </c>
      <c r="O217" s="48"/>
      <c r="P217" s="243">
        <f>O217*H217</f>
        <v>0</v>
      </c>
      <c r="Q217" s="243">
        <v>1</v>
      </c>
      <c r="R217" s="243">
        <f>Q217*H217</f>
        <v>1257.5709999999999</v>
      </c>
      <c r="S217" s="243">
        <v>0</v>
      </c>
      <c r="T217" s="244">
        <f>S217*H217</f>
        <v>0</v>
      </c>
      <c r="AR217" s="25" t="s">
        <v>405</v>
      </c>
      <c r="AT217" s="25" t="s">
        <v>470</v>
      </c>
      <c r="AU217" s="25" t="s">
        <v>82</v>
      </c>
      <c r="AY217" s="25" t="s">
        <v>215</v>
      </c>
      <c r="BE217" s="245">
        <f>IF(N217="základní",J217,0)</f>
        <v>0</v>
      </c>
      <c r="BF217" s="245">
        <f>IF(N217="snížená",J217,0)</f>
        <v>0</v>
      </c>
      <c r="BG217" s="245">
        <f>IF(N217="zákl. přenesená",J217,0)</f>
        <v>0</v>
      </c>
      <c r="BH217" s="245">
        <f>IF(N217="sníž. přenesená",J217,0)</f>
        <v>0</v>
      </c>
      <c r="BI217" s="245">
        <f>IF(N217="nulová",J217,0)</f>
        <v>0</v>
      </c>
      <c r="BJ217" s="25" t="s">
        <v>80</v>
      </c>
      <c r="BK217" s="245">
        <f>ROUND(I217*H217,2)</f>
        <v>0</v>
      </c>
      <c r="BL217" s="25" t="s">
        <v>232</v>
      </c>
      <c r="BM217" s="25" t="s">
        <v>2725</v>
      </c>
    </row>
    <row r="218" s="12" customFormat="1">
      <c r="B218" s="252"/>
      <c r="C218" s="253"/>
      <c r="D218" s="246" t="s">
        <v>422</v>
      </c>
      <c r="E218" s="254" t="s">
        <v>21</v>
      </c>
      <c r="F218" s="255" t="s">
        <v>3034</v>
      </c>
      <c r="G218" s="253"/>
      <c r="H218" s="256">
        <v>618.46199999999999</v>
      </c>
      <c r="I218" s="257"/>
      <c r="J218" s="253"/>
      <c r="K218" s="253"/>
      <c r="L218" s="258"/>
      <c r="M218" s="259"/>
      <c r="N218" s="260"/>
      <c r="O218" s="260"/>
      <c r="P218" s="260"/>
      <c r="Q218" s="260"/>
      <c r="R218" s="260"/>
      <c r="S218" s="260"/>
      <c r="T218" s="261"/>
      <c r="AT218" s="262" t="s">
        <v>422</v>
      </c>
      <c r="AU218" s="262" t="s">
        <v>82</v>
      </c>
      <c r="AV218" s="12" t="s">
        <v>82</v>
      </c>
      <c r="AW218" s="12" t="s">
        <v>35</v>
      </c>
      <c r="AX218" s="12" t="s">
        <v>72</v>
      </c>
      <c r="AY218" s="262" t="s">
        <v>215</v>
      </c>
    </row>
    <row r="219" s="14" customFormat="1">
      <c r="B219" s="288"/>
      <c r="C219" s="289"/>
      <c r="D219" s="246" t="s">
        <v>422</v>
      </c>
      <c r="E219" s="290" t="s">
        <v>21</v>
      </c>
      <c r="F219" s="291" t="s">
        <v>3035</v>
      </c>
      <c r="G219" s="289"/>
      <c r="H219" s="290" t="s">
        <v>21</v>
      </c>
      <c r="I219" s="292"/>
      <c r="J219" s="289"/>
      <c r="K219" s="289"/>
      <c r="L219" s="293"/>
      <c r="M219" s="294"/>
      <c r="N219" s="295"/>
      <c r="O219" s="295"/>
      <c r="P219" s="295"/>
      <c r="Q219" s="295"/>
      <c r="R219" s="295"/>
      <c r="S219" s="295"/>
      <c r="T219" s="296"/>
      <c r="AT219" s="297" t="s">
        <v>422</v>
      </c>
      <c r="AU219" s="297" t="s">
        <v>82</v>
      </c>
      <c r="AV219" s="14" t="s">
        <v>80</v>
      </c>
      <c r="AW219" s="14" t="s">
        <v>35</v>
      </c>
      <c r="AX219" s="14" t="s">
        <v>72</v>
      </c>
      <c r="AY219" s="297" t="s">
        <v>215</v>
      </c>
    </row>
    <row r="220" s="12" customFormat="1">
      <c r="B220" s="252"/>
      <c r="C220" s="253"/>
      <c r="D220" s="246" t="s">
        <v>422</v>
      </c>
      <c r="E220" s="254" t="s">
        <v>21</v>
      </c>
      <c r="F220" s="255" t="s">
        <v>3036</v>
      </c>
      <c r="G220" s="253"/>
      <c r="H220" s="256">
        <v>639.10900000000004</v>
      </c>
      <c r="I220" s="257"/>
      <c r="J220" s="253"/>
      <c r="K220" s="253"/>
      <c r="L220" s="258"/>
      <c r="M220" s="259"/>
      <c r="N220" s="260"/>
      <c r="O220" s="260"/>
      <c r="P220" s="260"/>
      <c r="Q220" s="260"/>
      <c r="R220" s="260"/>
      <c r="S220" s="260"/>
      <c r="T220" s="261"/>
      <c r="AT220" s="262" t="s">
        <v>422</v>
      </c>
      <c r="AU220" s="262" t="s">
        <v>82</v>
      </c>
      <c r="AV220" s="12" t="s">
        <v>82</v>
      </c>
      <c r="AW220" s="12" t="s">
        <v>35</v>
      </c>
      <c r="AX220" s="12" t="s">
        <v>72</v>
      </c>
      <c r="AY220" s="262" t="s">
        <v>215</v>
      </c>
    </row>
    <row r="221" s="1" customFormat="1" ht="16.5" customHeight="1">
      <c r="B221" s="47"/>
      <c r="C221" s="274" t="s">
        <v>331</v>
      </c>
      <c r="D221" s="274" t="s">
        <v>470</v>
      </c>
      <c r="E221" s="275" t="s">
        <v>2728</v>
      </c>
      <c r="F221" s="276" t="s">
        <v>2729</v>
      </c>
      <c r="G221" s="277" t="s">
        <v>473</v>
      </c>
      <c r="H221" s="278">
        <v>5.6840000000000002</v>
      </c>
      <c r="I221" s="279"/>
      <c r="J221" s="280">
        <f>ROUND(I221*H221,2)</f>
        <v>0</v>
      </c>
      <c r="K221" s="276" t="s">
        <v>222</v>
      </c>
      <c r="L221" s="281"/>
      <c r="M221" s="282" t="s">
        <v>21</v>
      </c>
      <c r="N221" s="283" t="s">
        <v>43</v>
      </c>
      <c r="O221" s="48"/>
      <c r="P221" s="243">
        <f>O221*H221</f>
        <v>0</v>
      </c>
      <c r="Q221" s="243">
        <v>1</v>
      </c>
      <c r="R221" s="243">
        <f>Q221*H221</f>
        <v>5.6840000000000002</v>
      </c>
      <c r="S221" s="243">
        <v>0</v>
      </c>
      <c r="T221" s="244">
        <f>S221*H221</f>
        <v>0</v>
      </c>
      <c r="AR221" s="25" t="s">
        <v>405</v>
      </c>
      <c r="AT221" s="25" t="s">
        <v>470</v>
      </c>
      <c r="AU221" s="25" t="s">
        <v>82</v>
      </c>
      <c r="AY221" s="25" t="s">
        <v>215</v>
      </c>
      <c r="BE221" s="245">
        <f>IF(N221="základní",J221,0)</f>
        <v>0</v>
      </c>
      <c r="BF221" s="245">
        <f>IF(N221="snížená",J221,0)</f>
        <v>0</v>
      </c>
      <c r="BG221" s="245">
        <f>IF(N221="zákl. přenesená",J221,0)</f>
        <v>0</v>
      </c>
      <c r="BH221" s="245">
        <f>IF(N221="sníž. přenesená",J221,0)</f>
        <v>0</v>
      </c>
      <c r="BI221" s="245">
        <f>IF(N221="nulová",J221,0)</f>
        <v>0</v>
      </c>
      <c r="BJ221" s="25" t="s">
        <v>80</v>
      </c>
      <c r="BK221" s="245">
        <f>ROUND(I221*H221,2)</f>
        <v>0</v>
      </c>
      <c r="BL221" s="25" t="s">
        <v>232</v>
      </c>
      <c r="BM221" s="25" t="s">
        <v>2730</v>
      </c>
    </row>
    <row r="222" s="14" customFormat="1">
      <c r="B222" s="288"/>
      <c r="C222" s="289"/>
      <c r="D222" s="246" t="s">
        <v>422</v>
      </c>
      <c r="E222" s="290" t="s">
        <v>21</v>
      </c>
      <c r="F222" s="291" t="s">
        <v>2731</v>
      </c>
      <c r="G222" s="289"/>
      <c r="H222" s="290" t="s">
        <v>21</v>
      </c>
      <c r="I222" s="292"/>
      <c r="J222" s="289"/>
      <c r="K222" s="289"/>
      <c r="L222" s="293"/>
      <c r="M222" s="294"/>
      <c r="N222" s="295"/>
      <c r="O222" s="295"/>
      <c r="P222" s="295"/>
      <c r="Q222" s="295"/>
      <c r="R222" s="295"/>
      <c r="S222" s="295"/>
      <c r="T222" s="296"/>
      <c r="AT222" s="297" t="s">
        <v>422</v>
      </c>
      <c r="AU222" s="297" t="s">
        <v>82</v>
      </c>
      <c r="AV222" s="14" t="s">
        <v>80</v>
      </c>
      <c r="AW222" s="14" t="s">
        <v>35</v>
      </c>
      <c r="AX222" s="14" t="s">
        <v>72</v>
      </c>
      <c r="AY222" s="297" t="s">
        <v>215</v>
      </c>
    </row>
    <row r="223" s="12" customFormat="1">
      <c r="B223" s="252"/>
      <c r="C223" s="253"/>
      <c r="D223" s="246" t="s">
        <v>422</v>
      </c>
      <c r="E223" s="254" t="s">
        <v>21</v>
      </c>
      <c r="F223" s="255" t="s">
        <v>3037</v>
      </c>
      <c r="G223" s="253"/>
      <c r="H223" s="256">
        <v>5.6840000000000002</v>
      </c>
      <c r="I223" s="257"/>
      <c r="J223" s="253"/>
      <c r="K223" s="253"/>
      <c r="L223" s="258"/>
      <c r="M223" s="259"/>
      <c r="N223" s="260"/>
      <c r="O223" s="260"/>
      <c r="P223" s="260"/>
      <c r="Q223" s="260"/>
      <c r="R223" s="260"/>
      <c r="S223" s="260"/>
      <c r="T223" s="261"/>
      <c r="AT223" s="262" t="s">
        <v>422</v>
      </c>
      <c r="AU223" s="262" t="s">
        <v>82</v>
      </c>
      <c r="AV223" s="12" t="s">
        <v>82</v>
      </c>
      <c r="AW223" s="12" t="s">
        <v>35</v>
      </c>
      <c r="AX223" s="12" t="s">
        <v>80</v>
      </c>
      <c r="AY223" s="262" t="s">
        <v>215</v>
      </c>
    </row>
    <row r="224" s="1" customFormat="1" ht="25.5" customHeight="1">
      <c r="B224" s="47"/>
      <c r="C224" s="234" t="s">
        <v>499</v>
      </c>
      <c r="D224" s="234" t="s">
        <v>218</v>
      </c>
      <c r="E224" s="235" t="s">
        <v>2741</v>
      </c>
      <c r="F224" s="236" t="s">
        <v>2742</v>
      </c>
      <c r="G224" s="237" t="s">
        <v>376</v>
      </c>
      <c r="H224" s="238">
        <v>13.068</v>
      </c>
      <c r="I224" s="239"/>
      <c r="J224" s="240">
        <f>ROUND(I224*H224,2)</f>
        <v>0</v>
      </c>
      <c r="K224" s="236" t="s">
        <v>222</v>
      </c>
      <c r="L224" s="73"/>
      <c r="M224" s="241" t="s">
        <v>21</v>
      </c>
      <c r="N224" s="242" t="s">
        <v>43</v>
      </c>
      <c r="O224" s="48"/>
      <c r="P224" s="243">
        <f>O224*H224</f>
        <v>0</v>
      </c>
      <c r="Q224" s="243">
        <v>0</v>
      </c>
      <c r="R224" s="243">
        <f>Q224*H224</f>
        <v>0</v>
      </c>
      <c r="S224" s="243">
        <v>0</v>
      </c>
      <c r="T224" s="244">
        <f>S224*H224</f>
        <v>0</v>
      </c>
      <c r="AR224" s="25" t="s">
        <v>232</v>
      </c>
      <c r="AT224" s="25" t="s">
        <v>218</v>
      </c>
      <c r="AU224" s="25" t="s">
        <v>82</v>
      </c>
      <c r="AY224" s="25" t="s">
        <v>215</v>
      </c>
      <c r="BE224" s="245">
        <f>IF(N224="základní",J224,0)</f>
        <v>0</v>
      </c>
      <c r="BF224" s="245">
        <f>IF(N224="snížená",J224,0)</f>
        <v>0</v>
      </c>
      <c r="BG224" s="245">
        <f>IF(N224="zákl. přenesená",J224,0)</f>
        <v>0</v>
      </c>
      <c r="BH224" s="245">
        <f>IF(N224="sníž. přenesená",J224,0)</f>
        <v>0</v>
      </c>
      <c r="BI224" s="245">
        <f>IF(N224="nulová",J224,0)</f>
        <v>0</v>
      </c>
      <c r="BJ224" s="25" t="s">
        <v>80</v>
      </c>
      <c r="BK224" s="245">
        <f>ROUND(I224*H224,2)</f>
        <v>0</v>
      </c>
      <c r="BL224" s="25" t="s">
        <v>232</v>
      </c>
      <c r="BM224" s="25" t="s">
        <v>2743</v>
      </c>
    </row>
    <row r="225" s="12" customFormat="1">
      <c r="B225" s="252"/>
      <c r="C225" s="253"/>
      <c r="D225" s="246" t="s">
        <v>422</v>
      </c>
      <c r="E225" s="254" t="s">
        <v>21</v>
      </c>
      <c r="F225" s="255" t="s">
        <v>2960</v>
      </c>
      <c r="G225" s="253"/>
      <c r="H225" s="256">
        <v>13.068</v>
      </c>
      <c r="I225" s="257"/>
      <c r="J225" s="253"/>
      <c r="K225" s="253"/>
      <c r="L225" s="258"/>
      <c r="M225" s="259"/>
      <c r="N225" s="260"/>
      <c r="O225" s="260"/>
      <c r="P225" s="260"/>
      <c r="Q225" s="260"/>
      <c r="R225" s="260"/>
      <c r="S225" s="260"/>
      <c r="T225" s="261"/>
      <c r="AT225" s="262" t="s">
        <v>422</v>
      </c>
      <c r="AU225" s="262" t="s">
        <v>82</v>
      </c>
      <c r="AV225" s="12" t="s">
        <v>82</v>
      </c>
      <c r="AW225" s="12" t="s">
        <v>35</v>
      </c>
      <c r="AX225" s="12" t="s">
        <v>80</v>
      </c>
      <c r="AY225" s="262" t="s">
        <v>215</v>
      </c>
    </row>
    <row r="226" s="11" customFormat="1" ht="29.88" customHeight="1">
      <c r="B226" s="218"/>
      <c r="C226" s="219"/>
      <c r="D226" s="220" t="s">
        <v>71</v>
      </c>
      <c r="E226" s="232" t="s">
        <v>82</v>
      </c>
      <c r="F226" s="232" t="s">
        <v>547</v>
      </c>
      <c r="G226" s="219"/>
      <c r="H226" s="219"/>
      <c r="I226" s="222"/>
      <c r="J226" s="233">
        <f>BK226</f>
        <v>0</v>
      </c>
      <c r="K226" s="219"/>
      <c r="L226" s="224"/>
      <c r="M226" s="225"/>
      <c r="N226" s="226"/>
      <c r="O226" s="226"/>
      <c r="P226" s="227">
        <f>SUM(P227:P245)</f>
        <v>0</v>
      </c>
      <c r="Q226" s="226"/>
      <c r="R226" s="227">
        <f>SUM(R227:R245)</f>
        <v>14.246508540000001</v>
      </c>
      <c r="S226" s="226"/>
      <c r="T226" s="228">
        <f>SUM(T227:T245)</f>
        <v>0</v>
      </c>
      <c r="AR226" s="229" t="s">
        <v>80</v>
      </c>
      <c r="AT226" s="230" t="s">
        <v>71</v>
      </c>
      <c r="AU226" s="230" t="s">
        <v>80</v>
      </c>
      <c r="AY226" s="229" t="s">
        <v>215</v>
      </c>
      <c r="BK226" s="231">
        <f>SUM(BK227:BK245)</f>
        <v>0</v>
      </c>
    </row>
    <row r="227" s="1" customFormat="1" ht="16.5" customHeight="1">
      <c r="B227" s="47"/>
      <c r="C227" s="234" t="s">
        <v>503</v>
      </c>
      <c r="D227" s="234" t="s">
        <v>218</v>
      </c>
      <c r="E227" s="235" t="s">
        <v>2755</v>
      </c>
      <c r="F227" s="236" t="s">
        <v>2756</v>
      </c>
      <c r="G227" s="237" t="s">
        <v>381</v>
      </c>
      <c r="H227" s="238">
        <v>4.3460000000000001</v>
      </c>
      <c r="I227" s="239"/>
      <c r="J227" s="240">
        <f>ROUND(I227*H227,2)</f>
        <v>0</v>
      </c>
      <c r="K227" s="236" t="s">
        <v>222</v>
      </c>
      <c r="L227" s="73"/>
      <c r="M227" s="241" t="s">
        <v>21</v>
      </c>
      <c r="N227" s="242" t="s">
        <v>43</v>
      </c>
      <c r="O227" s="48"/>
      <c r="P227" s="243">
        <f>O227*H227</f>
        <v>0</v>
      </c>
      <c r="Q227" s="243">
        <v>2.2563399999999998</v>
      </c>
      <c r="R227" s="243">
        <f>Q227*H227</f>
        <v>9.80605364</v>
      </c>
      <c r="S227" s="243">
        <v>0</v>
      </c>
      <c r="T227" s="244">
        <f>S227*H227</f>
        <v>0</v>
      </c>
      <c r="AR227" s="25" t="s">
        <v>232</v>
      </c>
      <c r="AT227" s="25" t="s">
        <v>218</v>
      </c>
      <c r="AU227" s="25" t="s">
        <v>82</v>
      </c>
      <c r="AY227" s="25" t="s">
        <v>215</v>
      </c>
      <c r="BE227" s="245">
        <f>IF(N227="základní",J227,0)</f>
        <v>0</v>
      </c>
      <c r="BF227" s="245">
        <f>IF(N227="snížená",J227,0)</f>
        <v>0</v>
      </c>
      <c r="BG227" s="245">
        <f>IF(N227="zákl. přenesená",J227,0)</f>
        <v>0</v>
      </c>
      <c r="BH227" s="245">
        <f>IF(N227="sníž. přenesená",J227,0)</f>
        <v>0</v>
      </c>
      <c r="BI227" s="245">
        <f>IF(N227="nulová",J227,0)</f>
        <v>0</v>
      </c>
      <c r="BJ227" s="25" t="s">
        <v>80</v>
      </c>
      <c r="BK227" s="245">
        <f>ROUND(I227*H227,2)</f>
        <v>0</v>
      </c>
      <c r="BL227" s="25" t="s">
        <v>232</v>
      </c>
      <c r="BM227" s="25" t="s">
        <v>2757</v>
      </c>
    </row>
    <row r="228" s="14" customFormat="1">
      <c r="B228" s="288"/>
      <c r="C228" s="289"/>
      <c r="D228" s="246" t="s">
        <v>422</v>
      </c>
      <c r="E228" s="290" t="s">
        <v>21</v>
      </c>
      <c r="F228" s="291" t="s">
        <v>2758</v>
      </c>
      <c r="G228" s="289"/>
      <c r="H228" s="290" t="s">
        <v>21</v>
      </c>
      <c r="I228" s="292"/>
      <c r="J228" s="289"/>
      <c r="K228" s="289"/>
      <c r="L228" s="293"/>
      <c r="M228" s="294"/>
      <c r="N228" s="295"/>
      <c r="O228" s="295"/>
      <c r="P228" s="295"/>
      <c r="Q228" s="295"/>
      <c r="R228" s="295"/>
      <c r="S228" s="295"/>
      <c r="T228" s="296"/>
      <c r="AT228" s="297" t="s">
        <v>422</v>
      </c>
      <c r="AU228" s="297" t="s">
        <v>82</v>
      </c>
      <c r="AV228" s="14" t="s">
        <v>80</v>
      </c>
      <c r="AW228" s="14" t="s">
        <v>35</v>
      </c>
      <c r="AX228" s="14" t="s">
        <v>72</v>
      </c>
      <c r="AY228" s="297" t="s">
        <v>215</v>
      </c>
    </row>
    <row r="229" s="12" customFormat="1">
      <c r="B229" s="252"/>
      <c r="C229" s="253"/>
      <c r="D229" s="246" t="s">
        <v>422</v>
      </c>
      <c r="E229" s="254" t="s">
        <v>21</v>
      </c>
      <c r="F229" s="255" t="s">
        <v>2759</v>
      </c>
      <c r="G229" s="253"/>
      <c r="H229" s="256">
        <v>0.29999999999999999</v>
      </c>
      <c r="I229" s="257"/>
      <c r="J229" s="253"/>
      <c r="K229" s="253"/>
      <c r="L229" s="258"/>
      <c r="M229" s="259"/>
      <c r="N229" s="260"/>
      <c r="O229" s="260"/>
      <c r="P229" s="260"/>
      <c r="Q229" s="260"/>
      <c r="R229" s="260"/>
      <c r="S229" s="260"/>
      <c r="T229" s="261"/>
      <c r="AT229" s="262" t="s">
        <v>422</v>
      </c>
      <c r="AU229" s="262" t="s">
        <v>82</v>
      </c>
      <c r="AV229" s="12" t="s">
        <v>82</v>
      </c>
      <c r="AW229" s="12" t="s">
        <v>35</v>
      </c>
      <c r="AX229" s="12" t="s">
        <v>72</v>
      </c>
      <c r="AY229" s="262" t="s">
        <v>215</v>
      </c>
    </row>
    <row r="230" s="14" customFormat="1">
      <c r="B230" s="288"/>
      <c r="C230" s="289"/>
      <c r="D230" s="246" t="s">
        <v>422</v>
      </c>
      <c r="E230" s="290" t="s">
        <v>21</v>
      </c>
      <c r="F230" s="291" t="s">
        <v>3038</v>
      </c>
      <c r="G230" s="289"/>
      <c r="H230" s="290" t="s">
        <v>21</v>
      </c>
      <c r="I230" s="292"/>
      <c r="J230" s="289"/>
      <c r="K230" s="289"/>
      <c r="L230" s="293"/>
      <c r="M230" s="294"/>
      <c r="N230" s="295"/>
      <c r="O230" s="295"/>
      <c r="P230" s="295"/>
      <c r="Q230" s="295"/>
      <c r="R230" s="295"/>
      <c r="S230" s="295"/>
      <c r="T230" s="296"/>
      <c r="AT230" s="297" t="s">
        <v>422</v>
      </c>
      <c r="AU230" s="297" t="s">
        <v>82</v>
      </c>
      <c r="AV230" s="14" t="s">
        <v>80</v>
      </c>
      <c r="AW230" s="14" t="s">
        <v>35</v>
      </c>
      <c r="AX230" s="14" t="s">
        <v>72</v>
      </c>
      <c r="AY230" s="297" t="s">
        <v>215</v>
      </c>
    </row>
    <row r="231" s="12" customFormat="1">
      <c r="B231" s="252"/>
      <c r="C231" s="253"/>
      <c r="D231" s="246" t="s">
        <v>422</v>
      </c>
      <c r="E231" s="254" t="s">
        <v>21</v>
      </c>
      <c r="F231" s="255" t="s">
        <v>3039</v>
      </c>
      <c r="G231" s="253"/>
      <c r="H231" s="256">
        <v>0.59999999999999998</v>
      </c>
      <c r="I231" s="257"/>
      <c r="J231" s="253"/>
      <c r="K231" s="253"/>
      <c r="L231" s="258"/>
      <c r="M231" s="259"/>
      <c r="N231" s="260"/>
      <c r="O231" s="260"/>
      <c r="P231" s="260"/>
      <c r="Q231" s="260"/>
      <c r="R231" s="260"/>
      <c r="S231" s="260"/>
      <c r="T231" s="261"/>
      <c r="AT231" s="262" t="s">
        <v>422</v>
      </c>
      <c r="AU231" s="262" t="s">
        <v>82</v>
      </c>
      <c r="AV231" s="12" t="s">
        <v>82</v>
      </c>
      <c r="AW231" s="12" t="s">
        <v>35</v>
      </c>
      <c r="AX231" s="12" t="s">
        <v>72</v>
      </c>
      <c r="AY231" s="262" t="s">
        <v>215</v>
      </c>
    </row>
    <row r="232" s="14" customFormat="1">
      <c r="B232" s="288"/>
      <c r="C232" s="289"/>
      <c r="D232" s="246" t="s">
        <v>422</v>
      </c>
      <c r="E232" s="290" t="s">
        <v>21</v>
      </c>
      <c r="F232" s="291" t="s">
        <v>3040</v>
      </c>
      <c r="G232" s="289"/>
      <c r="H232" s="290" t="s">
        <v>21</v>
      </c>
      <c r="I232" s="292"/>
      <c r="J232" s="289"/>
      <c r="K232" s="289"/>
      <c r="L232" s="293"/>
      <c r="M232" s="294"/>
      <c r="N232" s="295"/>
      <c r="O232" s="295"/>
      <c r="P232" s="295"/>
      <c r="Q232" s="295"/>
      <c r="R232" s="295"/>
      <c r="S232" s="295"/>
      <c r="T232" s="296"/>
      <c r="AT232" s="297" t="s">
        <v>422</v>
      </c>
      <c r="AU232" s="297" t="s">
        <v>82</v>
      </c>
      <c r="AV232" s="14" t="s">
        <v>80</v>
      </c>
      <c r="AW232" s="14" t="s">
        <v>35</v>
      </c>
      <c r="AX232" s="14" t="s">
        <v>72</v>
      </c>
      <c r="AY232" s="297" t="s">
        <v>215</v>
      </c>
    </row>
    <row r="233" s="12" customFormat="1">
      <c r="B233" s="252"/>
      <c r="C233" s="253"/>
      <c r="D233" s="246" t="s">
        <v>422</v>
      </c>
      <c r="E233" s="254" t="s">
        <v>21</v>
      </c>
      <c r="F233" s="255" t="s">
        <v>3041</v>
      </c>
      <c r="G233" s="253"/>
      <c r="H233" s="256">
        <v>2.3900000000000001</v>
      </c>
      <c r="I233" s="257"/>
      <c r="J233" s="253"/>
      <c r="K233" s="253"/>
      <c r="L233" s="258"/>
      <c r="M233" s="259"/>
      <c r="N233" s="260"/>
      <c r="O233" s="260"/>
      <c r="P233" s="260"/>
      <c r="Q233" s="260"/>
      <c r="R233" s="260"/>
      <c r="S233" s="260"/>
      <c r="T233" s="261"/>
      <c r="AT233" s="262" t="s">
        <v>422</v>
      </c>
      <c r="AU233" s="262" t="s">
        <v>82</v>
      </c>
      <c r="AV233" s="12" t="s">
        <v>82</v>
      </c>
      <c r="AW233" s="12" t="s">
        <v>35</v>
      </c>
      <c r="AX233" s="12" t="s">
        <v>72</v>
      </c>
      <c r="AY233" s="262" t="s">
        <v>215</v>
      </c>
    </row>
    <row r="234" s="14" customFormat="1">
      <c r="B234" s="288"/>
      <c r="C234" s="289"/>
      <c r="D234" s="246" t="s">
        <v>422</v>
      </c>
      <c r="E234" s="290" t="s">
        <v>21</v>
      </c>
      <c r="F234" s="291" t="s">
        <v>3042</v>
      </c>
      <c r="G234" s="289"/>
      <c r="H234" s="290" t="s">
        <v>21</v>
      </c>
      <c r="I234" s="292"/>
      <c r="J234" s="289"/>
      <c r="K234" s="289"/>
      <c r="L234" s="293"/>
      <c r="M234" s="294"/>
      <c r="N234" s="295"/>
      <c r="O234" s="295"/>
      <c r="P234" s="295"/>
      <c r="Q234" s="295"/>
      <c r="R234" s="295"/>
      <c r="S234" s="295"/>
      <c r="T234" s="296"/>
      <c r="AT234" s="297" t="s">
        <v>422</v>
      </c>
      <c r="AU234" s="297" t="s">
        <v>82</v>
      </c>
      <c r="AV234" s="14" t="s">
        <v>80</v>
      </c>
      <c r="AW234" s="14" t="s">
        <v>35</v>
      </c>
      <c r="AX234" s="14" t="s">
        <v>72</v>
      </c>
      <c r="AY234" s="297" t="s">
        <v>215</v>
      </c>
    </row>
    <row r="235" s="12" customFormat="1">
      <c r="B235" s="252"/>
      <c r="C235" s="253"/>
      <c r="D235" s="246" t="s">
        <v>422</v>
      </c>
      <c r="E235" s="254" t="s">
        <v>21</v>
      </c>
      <c r="F235" s="255" t="s">
        <v>3043</v>
      </c>
      <c r="G235" s="253"/>
      <c r="H235" s="256">
        <v>1.0560000000000001</v>
      </c>
      <c r="I235" s="257"/>
      <c r="J235" s="253"/>
      <c r="K235" s="253"/>
      <c r="L235" s="258"/>
      <c r="M235" s="259"/>
      <c r="N235" s="260"/>
      <c r="O235" s="260"/>
      <c r="P235" s="260"/>
      <c r="Q235" s="260"/>
      <c r="R235" s="260"/>
      <c r="S235" s="260"/>
      <c r="T235" s="261"/>
      <c r="AT235" s="262" t="s">
        <v>422</v>
      </c>
      <c r="AU235" s="262" t="s">
        <v>82</v>
      </c>
      <c r="AV235" s="12" t="s">
        <v>82</v>
      </c>
      <c r="AW235" s="12" t="s">
        <v>35</v>
      </c>
      <c r="AX235" s="12" t="s">
        <v>72</v>
      </c>
      <c r="AY235" s="262" t="s">
        <v>215</v>
      </c>
    </row>
    <row r="236" s="13" customFormat="1">
      <c r="B236" s="263"/>
      <c r="C236" s="264"/>
      <c r="D236" s="246" t="s">
        <v>422</v>
      </c>
      <c r="E236" s="265" t="s">
        <v>21</v>
      </c>
      <c r="F236" s="266" t="s">
        <v>439</v>
      </c>
      <c r="G236" s="264"/>
      <c r="H236" s="267">
        <v>4.3460000000000001</v>
      </c>
      <c r="I236" s="268"/>
      <c r="J236" s="264"/>
      <c r="K236" s="264"/>
      <c r="L236" s="269"/>
      <c r="M236" s="270"/>
      <c r="N236" s="271"/>
      <c r="O236" s="271"/>
      <c r="P236" s="271"/>
      <c r="Q236" s="271"/>
      <c r="R236" s="271"/>
      <c r="S236" s="271"/>
      <c r="T236" s="272"/>
      <c r="AT236" s="273" t="s">
        <v>422</v>
      </c>
      <c r="AU236" s="273" t="s">
        <v>82</v>
      </c>
      <c r="AV236" s="13" t="s">
        <v>232</v>
      </c>
      <c r="AW236" s="13" t="s">
        <v>35</v>
      </c>
      <c r="AX236" s="13" t="s">
        <v>80</v>
      </c>
      <c r="AY236" s="273" t="s">
        <v>215</v>
      </c>
    </row>
    <row r="237" s="1" customFormat="1" ht="16.5" customHeight="1">
      <c r="B237" s="47"/>
      <c r="C237" s="234" t="s">
        <v>338</v>
      </c>
      <c r="D237" s="234" t="s">
        <v>218</v>
      </c>
      <c r="E237" s="235" t="s">
        <v>2760</v>
      </c>
      <c r="F237" s="236" t="s">
        <v>2761</v>
      </c>
      <c r="G237" s="237" t="s">
        <v>381</v>
      </c>
      <c r="H237" s="238">
        <v>1.8100000000000001</v>
      </c>
      <c r="I237" s="239"/>
      <c r="J237" s="240">
        <f>ROUND(I237*H237,2)</f>
        <v>0</v>
      </c>
      <c r="K237" s="236" t="s">
        <v>222</v>
      </c>
      <c r="L237" s="73"/>
      <c r="M237" s="241" t="s">
        <v>21</v>
      </c>
      <c r="N237" s="242" t="s">
        <v>43</v>
      </c>
      <c r="O237" s="48"/>
      <c r="P237" s="243">
        <f>O237*H237</f>
        <v>0</v>
      </c>
      <c r="Q237" s="243">
        <v>2.45329</v>
      </c>
      <c r="R237" s="243">
        <f>Q237*H237</f>
        <v>4.4404548999999998</v>
      </c>
      <c r="S237" s="243">
        <v>0</v>
      </c>
      <c r="T237" s="244">
        <f>S237*H237</f>
        <v>0</v>
      </c>
      <c r="AR237" s="25" t="s">
        <v>232</v>
      </c>
      <c r="AT237" s="25" t="s">
        <v>218</v>
      </c>
      <c r="AU237" s="25" t="s">
        <v>82</v>
      </c>
      <c r="AY237" s="25" t="s">
        <v>215</v>
      </c>
      <c r="BE237" s="245">
        <f>IF(N237="základní",J237,0)</f>
        <v>0</v>
      </c>
      <c r="BF237" s="245">
        <f>IF(N237="snížená",J237,0)</f>
        <v>0</v>
      </c>
      <c r="BG237" s="245">
        <f>IF(N237="zákl. přenesená",J237,0)</f>
        <v>0</v>
      </c>
      <c r="BH237" s="245">
        <f>IF(N237="sníž. přenesená",J237,0)</f>
        <v>0</v>
      </c>
      <c r="BI237" s="245">
        <f>IF(N237="nulová",J237,0)</f>
        <v>0</v>
      </c>
      <c r="BJ237" s="25" t="s">
        <v>80</v>
      </c>
      <c r="BK237" s="245">
        <f>ROUND(I237*H237,2)</f>
        <v>0</v>
      </c>
      <c r="BL237" s="25" t="s">
        <v>232</v>
      </c>
      <c r="BM237" s="25" t="s">
        <v>2762</v>
      </c>
    </row>
    <row r="238" s="1" customFormat="1">
      <c r="B238" s="47"/>
      <c r="C238" s="75"/>
      <c r="D238" s="246" t="s">
        <v>225</v>
      </c>
      <c r="E238" s="75"/>
      <c r="F238" s="247" t="s">
        <v>2763</v>
      </c>
      <c r="G238" s="75"/>
      <c r="H238" s="75"/>
      <c r="I238" s="204"/>
      <c r="J238" s="75"/>
      <c r="K238" s="75"/>
      <c r="L238" s="73"/>
      <c r="M238" s="248"/>
      <c r="N238" s="48"/>
      <c r="O238" s="48"/>
      <c r="P238" s="48"/>
      <c r="Q238" s="48"/>
      <c r="R238" s="48"/>
      <c r="S238" s="48"/>
      <c r="T238" s="96"/>
      <c r="AT238" s="25" t="s">
        <v>225</v>
      </c>
      <c r="AU238" s="25" t="s">
        <v>82</v>
      </c>
    </row>
    <row r="239" s="14" customFormat="1">
      <c r="B239" s="288"/>
      <c r="C239" s="289"/>
      <c r="D239" s="246" t="s">
        <v>422</v>
      </c>
      <c r="E239" s="290" t="s">
        <v>21</v>
      </c>
      <c r="F239" s="291" t="s">
        <v>2764</v>
      </c>
      <c r="G239" s="289"/>
      <c r="H239" s="290" t="s">
        <v>21</v>
      </c>
      <c r="I239" s="292"/>
      <c r="J239" s="289"/>
      <c r="K239" s="289"/>
      <c r="L239" s="293"/>
      <c r="M239" s="294"/>
      <c r="N239" s="295"/>
      <c r="O239" s="295"/>
      <c r="P239" s="295"/>
      <c r="Q239" s="295"/>
      <c r="R239" s="295"/>
      <c r="S239" s="295"/>
      <c r="T239" s="296"/>
      <c r="AT239" s="297" t="s">
        <v>422</v>
      </c>
      <c r="AU239" s="297" t="s">
        <v>82</v>
      </c>
      <c r="AV239" s="14" t="s">
        <v>80</v>
      </c>
      <c r="AW239" s="14" t="s">
        <v>35</v>
      </c>
      <c r="AX239" s="14" t="s">
        <v>72</v>
      </c>
      <c r="AY239" s="297" t="s">
        <v>215</v>
      </c>
    </row>
    <row r="240" s="12" customFormat="1">
      <c r="B240" s="252"/>
      <c r="C240" s="253"/>
      <c r="D240" s="246" t="s">
        <v>422</v>
      </c>
      <c r="E240" s="254" t="s">
        <v>21</v>
      </c>
      <c r="F240" s="255" t="s">
        <v>3044</v>
      </c>
      <c r="G240" s="253"/>
      <c r="H240" s="256">
        <v>0.48999999999999999</v>
      </c>
      <c r="I240" s="257"/>
      <c r="J240" s="253"/>
      <c r="K240" s="253"/>
      <c r="L240" s="258"/>
      <c r="M240" s="259"/>
      <c r="N240" s="260"/>
      <c r="O240" s="260"/>
      <c r="P240" s="260"/>
      <c r="Q240" s="260"/>
      <c r="R240" s="260"/>
      <c r="S240" s="260"/>
      <c r="T240" s="261"/>
      <c r="AT240" s="262" t="s">
        <v>422</v>
      </c>
      <c r="AU240" s="262" t="s">
        <v>82</v>
      </c>
      <c r="AV240" s="12" t="s">
        <v>82</v>
      </c>
      <c r="AW240" s="12" t="s">
        <v>35</v>
      </c>
      <c r="AX240" s="12" t="s">
        <v>72</v>
      </c>
      <c r="AY240" s="262" t="s">
        <v>215</v>
      </c>
    </row>
    <row r="241" s="14" customFormat="1">
      <c r="B241" s="288"/>
      <c r="C241" s="289"/>
      <c r="D241" s="246" t="s">
        <v>422</v>
      </c>
      <c r="E241" s="290" t="s">
        <v>21</v>
      </c>
      <c r="F241" s="291" t="s">
        <v>3045</v>
      </c>
      <c r="G241" s="289"/>
      <c r="H241" s="290" t="s">
        <v>21</v>
      </c>
      <c r="I241" s="292"/>
      <c r="J241" s="289"/>
      <c r="K241" s="289"/>
      <c r="L241" s="293"/>
      <c r="M241" s="294"/>
      <c r="N241" s="295"/>
      <c r="O241" s="295"/>
      <c r="P241" s="295"/>
      <c r="Q241" s="295"/>
      <c r="R241" s="295"/>
      <c r="S241" s="295"/>
      <c r="T241" s="296"/>
      <c r="AT241" s="297" t="s">
        <v>422</v>
      </c>
      <c r="AU241" s="297" t="s">
        <v>82</v>
      </c>
      <c r="AV241" s="14" t="s">
        <v>80</v>
      </c>
      <c r="AW241" s="14" t="s">
        <v>35</v>
      </c>
      <c r="AX241" s="14" t="s">
        <v>72</v>
      </c>
      <c r="AY241" s="297" t="s">
        <v>215</v>
      </c>
    </row>
    <row r="242" s="12" customFormat="1">
      <c r="B242" s="252"/>
      <c r="C242" s="253"/>
      <c r="D242" s="246" t="s">
        <v>422</v>
      </c>
      <c r="E242" s="254" t="s">
        <v>21</v>
      </c>
      <c r="F242" s="255" t="s">
        <v>3046</v>
      </c>
      <c r="G242" s="253"/>
      <c r="H242" s="256">
        <v>0.12</v>
      </c>
      <c r="I242" s="257"/>
      <c r="J242" s="253"/>
      <c r="K242" s="253"/>
      <c r="L242" s="258"/>
      <c r="M242" s="259"/>
      <c r="N242" s="260"/>
      <c r="O242" s="260"/>
      <c r="P242" s="260"/>
      <c r="Q242" s="260"/>
      <c r="R242" s="260"/>
      <c r="S242" s="260"/>
      <c r="T242" s="261"/>
      <c r="AT242" s="262" t="s">
        <v>422</v>
      </c>
      <c r="AU242" s="262" t="s">
        <v>82</v>
      </c>
      <c r="AV242" s="12" t="s">
        <v>82</v>
      </c>
      <c r="AW242" s="12" t="s">
        <v>35</v>
      </c>
      <c r="AX242" s="12" t="s">
        <v>72</v>
      </c>
      <c r="AY242" s="262" t="s">
        <v>215</v>
      </c>
    </row>
    <row r="243" s="14" customFormat="1">
      <c r="B243" s="288"/>
      <c r="C243" s="289"/>
      <c r="D243" s="246" t="s">
        <v>422</v>
      </c>
      <c r="E243" s="290" t="s">
        <v>21</v>
      </c>
      <c r="F243" s="291" t="s">
        <v>2766</v>
      </c>
      <c r="G243" s="289"/>
      <c r="H243" s="290" t="s">
        <v>21</v>
      </c>
      <c r="I243" s="292"/>
      <c r="J243" s="289"/>
      <c r="K243" s="289"/>
      <c r="L243" s="293"/>
      <c r="M243" s="294"/>
      <c r="N243" s="295"/>
      <c r="O243" s="295"/>
      <c r="P243" s="295"/>
      <c r="Q243" s="295"/>
      <c r="R243" s="295"/>
      <c r="S243" s="295"/>
      <c r="T243" s="296"/>
      <c r="AT243" s="297" t="s">
        <v>422</v>
      </c>
      <c r="AU243" s="297" t="s">
        <v>82</v>
      </c>
      <c r="AV243" s="14" t="s">
        <v>80</v>
      </c>
      <c r="AW243" s="14" t="s">
        <v>35</v>
      </c>
      <c r="AX243" s="14" t="s">
        <v>72</v>
      </c>
      <c r="AY243" s="297" t="s">
        <v>215</v>
      </c>
    </row>
    <row r="244" s="12" customFormat="1">
      <c r="B244" s="252"/>
      <c r="C244" s="253"/>
      <c r="D244" s="246" t="s">
        <v>422</v>
      </c>
      <c r="E244" s="254" t="s">
        <v>21</v>
      </c>
      <c r="F244" s="255" t="s">
        <v>2767</v>
      </c>
      <c r="G244" s="253"/>
      <c r="H244" s="256">
        <v>1.2</v>
      </c>
      <c r="I244" s="257"/>
      <c r="J244" s="253"/>
      <c r="K244" s="253"/>
      <c r="L244" s="258"/>
      <c r="M244" s="259"/>
      <c r="N244" s="260"/>
      <c r="O244" s="260"/>
      <c r="P244" s="260"/>
      <c r="Q244" s="260"/>
      <c r="R244" s="260"/>
      <c r="S244" s="260"/>
      <c r="T244" s="261"/>
      <c r="AT244" s="262" t="s">
        <v>422</v>
      </c>
      <c r="AU244" s="262" t="s">
        <v>82</v>
      </c>
      <c r="AV244" s="12" t="s">
        <v>82</v>
      </c>
      <c r="AW244" s="12" t="s">
        <v>35</v>
      </c>
      <c r="AX244" s="12" t="s">
        <v>72</v>
      </c>
      <c r="AY244" s="262" t="s">
        <v>215</v>
      </c>
    </row>
    <row r="245" s="13" customFormat="1">
      <c r="B245" s="263"/>
      <c r="C245" s="264"/>
      <c r="D245" s="246" t="s">
        <v>422</v>
      </c>
      <c r="E245" s="265" t="s">
        <v>21</v>
      </c>
      <c r="F245" s="266" t="s">
        <v>439</v>
      </c>
      <c r="G245" s="264"/>
      <c r="H245" s="267">
        <v>1.8100000000000001</v>
      </c>
      <c r="I245" s="268"/>
      <c r="J245" s="264"/>
      <c r="K245" s="264"/>
      <c r="L245" s="269"/>
      <c r="M245" s="270"/>
      <c r="N245" s="271"/>
      <c r="O245" s="271"/>
      <c r="P245" s="271"/>
      <c r="Q245" s="271"/>
      <c r="R245" s="271"/>
      <c r="S245" s="271"/>
      <c r="T245" s="272"/>
      <c r="AT245" s="273" t="s">
        <v>422</v>
      </c>
      <c r="AU245" s="273" t="s">
        <v>82</v>
      </c>
      <c r="AV245" s="13" t="s">
        <v>232</v>
      </c>
      <c r="AW245" s="13" t="s">
        <v>35</v>
      </c>
      <c r="AX245" s="13" t="s">
        <v>80</v>
      </c>
      <c r="AY245" s="273" t="s">
        <v>215</v>
      </c>
    </row>
    <row r="246" s="11" customFormat="1" ht="29.88" customHeight="1">
      <c r="B246" s="218"/>
      <c r="C246" s="219"/>
      <c r="D246" s="220" t="s">
        <v>71</v>
      </c>
      <c r="E246" s="232" t="s">
        <v>227</v>
      </c>
      <c r="F246" s="232" t="s">
        <v>1163</v>
      </c>
      <c r="G246" s="219"/>
      <c r="H246" s="219"/>
      <c r="I246" s="222"/>
      <c r="J246" s="233">
        <f>BK246</f>
        <v>0</v>
      </c>
      <c r="K246" s="219"/>
      <c r="L246" s="224"/>
      <c r="M246" s="225"/>
      <c r="N246" s="226"/>
      <c r="O246" s="226"/>
      <c r="P246" s="227">
        <f>SUM(P247:P255)</f>
        <v>0</v>
      </c>
      <c r="Q246" s="226"/>
      <c r="R246" s="227">
        <f>SUM(R247:R255)</f>
        <v>0.081119999999999998</v>
      </c>
      <c r="S246" s="226"/>
      <c r="T246" s="228">
        <f>SUM(T247:T255)</f>
        <v>0</v>
      </c>
      <c r="AR246" s="229" t="s">
        <v>80</v>
      </c>
      <c r="AT246" s="230" t="s">
        <v>71</v>
      </c>
      <c r="AU246" s="230" t="s">
        <v>80</v>
      </c>
      <c r="AY246" s="229" t="s">
        <v>215</v>
      </c>
      <c r="BK246" s="231">
        <f>SUM(BK247:BK255)</f>
        <v>0</v>
      </c>
    </row>
    <row r="247" s="1" customFormat="1" ht="16.5" customHeight="1">
      <c r="B247" s="47"/>
      <c r="C247" s="274" t="s">
        <v>343</v>
      </c>
      <c r="D247" s="274" t="s">
        <v>470</v>
      </c>
      <c r="E247" s="275" t="s">
        <v>2787</v>
      </c>
      <c r="F247" s="276" t="s">
        <v>3047</v>
      </c>
      <c r="G247" s="277" t="s">
        <v>298</v>
      </c>
      <c r="H247" s="278">
        <v>1</v>
      </c>
      <c r="I247" s="279"/>
      <c r="J247" s="280">
        <f>ROUND(I247*H247,2)</f>
        <v>0</v>
      </c>
      <c r="K247" s="276" t="s">
        <v>21</v>
      </c>
      <c r="L247" s="281"/>
      <c r="M247" s="282" t="s">
        <v>21</v>
      </c>
      <c r="N247" s="283" t="s">
        <v>43</v>
      </c>
      <c r="O247" s="48"/>
      <c r="P247" s="243">
        <f>O247*H247</f>
        <v>0</v>
      </c>
      <c r="Q247" s="243">
        <v>0.057000000000000002</v>
      </c>
      <c r="R247" s="243">
        <f>Q247*H247</f>
        <v>0.057000000000000002</v>
      </c>
      <c r="S247" s="243">
        <v>0</v>
      </c>
      <c r="T247" s="244">
        <f>S247*H247</f>
        <v>0</v>
      </c>
      <c r="AR247" s="25" t="s">
        <v>405</v>
      </c>
      <c r="AT247" s="25" t="s">
        <v>470</v>
      </c>
      <c r="AU247" s="25" t="s">
        <v>82</v>
      </c>
      <c r="AY247" s="25" t="s">
        <v>215</v>
      </c>
      <c r="BE247" s="245">
        <f>IF(N247="základní",J247,0)</f>
        <v>0</v>
      </c>
      <c r="BF247" s="245">
        <f>IF(N247="snížená",J247,0)</f>
        <v>0</v>
      </c>
      <c r="BG247" s="245">
        <f>IF(N247="zákl. přenesená",J247,0)</f>
        <v>0</v>
      </c>
      <c r="BH247" s="245">
        <f>IF(N247="sníž. přenesená",J247,0)</f>
        <v>0</v>
      </c>
      <c r="BI247" s="245">
        <f>IF(N247="nulová",J247,0)</f>
        <v>0</v>
      </c>
      <c r="BJ247" s="25" t="s">
        <v>80</v>
      </c>
      <c r="BK247" s="245">
        <f>ROUND(I247*H247,2)</f>
        <v>0</v>
      </c>
      <c r="BL247" s="25" t="s">
        <v>232</v>
      </c>
      <c r="BM247" s="25" t="s">
        <v>2789</v>
      </c>
    </row>
    <row r="248" s="1" customFormat="1">
      <c r="B248" s="47"/>
      <c r="C248" s="75"/>
      <c r="D248" s="246" t="s">
        <v>225</v>
      </c>
      <c r="E248" s="75"/>
      <c r="F248" s="247" t="s">
        <v>2790</v>
      </c>
      <c r="G248" s="75"/>
      <c r="H248" s="75"/>
      <c r="I248" s="204"/>
      <c r="J248" s="75"/>
      <c r="K248" s="75"/>
      <c r="L248" s="73"/>
      <c r="M248" s="248"/>
      <c r="N248" s="48"/>
      <c r="O248" s="48"/>
      <c r="P248" s="48"/>
      <c r="Q248" s="48"/>
      <c r="R248" s="48"/>
      <c r="S248" s="48"/>
      <c r="T248" s="96"/>
      <c r="AT248" s="25" t="s">
        <v>225</v>
      </c>
      <c r="AU248" s="25" t="s">
        <v>82</v>
      </c>
    </row>
    <row r="249" s="12" customFormat="1">
      <c r="B249" s="252"/>
      <c r="C249" s="253"/>
      <c r="D249" s="246" t="s">
        <v>422</v>
      </c>
      <c r="E249" s="254" t="s">
        <v>21</v>
      </c>
      <c r="F249" s="255" t="s">
        <v>80</v>
      </c>
      <c r="G249" s="253"/>
      <c r="H249" s="256">
        <v>1</v>
      </c>
      <c r="I249" s="257"/>
      <c r="J249" s="253"/>
      <c r="K249" s="253"/>
      <c r="L249" s="258"/>
      <c r="M249" s="259"/>
      <c r="N249" s="260"/>
      <c r="O249" s="260"/>
      <c r="P249" s="260"/>
      <c r="Q249" s="260"/>
      <c r="R249" s="260"/>
      <c r="S249" s="260"/>
      <c r="T249" s="261"/>
      <c r="AT249" s="262" t="s">
        <v>422</v>
      </c>
      <c r="AU249" s="262" t="s">
        <v>82</v>
      </c>
      <c r="AV249" s="12" t="s">
        <v>82</v>
      </c>
      <c r="AW249" s="12" t="s">
        <v>35</v>
      </c>
      <c r="AX249" s="12" t="s">
        <v>80</v>
      </c>
      <c r="AY249" s="262" t="s">
        <v>215</v>
      </c>
    </row>
    <row r="250" s="1" customFormat="1" ht="16.5" customHeight="1">
      <c r="B250" s="47"/>
      <c r="C250" s="274" t="s">
        <v>348</v>
      </c>
      <c r="D250" s="274" t="s">
        <v>470</v>
      </c>
      <c r="E250" s="275" t="s">
        <v>2791</v>
      </c>
      <c r="F250" s="276" t="s">
        <v>2792</v>
      </c>
      <c r="G250" s="277" t="s">
        <v>298</v>
      </c>
      <c r="H250" s="278">
        <v>2</v>
      </c>
      <c r="I250" s="279"/>
      <c r="J250" s="280">
        <f>ROUND(I250*H250,2)</f>
        <v>0</v>
      </c>
      <c r="K250" s="276" t="s">
        <v>21</v>
      </c>
      <c r="L250" s="281"/>
      <c r="M250" s="282" t="s">
        <v>21</v>
      </c>
      <c r="N250" s="283" t="s">
        <v>43</v>
      </c>
      <c r="O250" s="48"/>
      <c r="P250" s="243">
        <f>O250*H250</f>
        <v>0</v>
      </c>
      <c r="Q250" s="243">
        <v>0.0040600000000000002</v>
      </c>
      <c r="R250" s="243">
        <f>Q250*H250</f>
        <v>0.0081200000000000005</v>
      </c>
      <c r="S250" s="243">
        <v>0</v>
      </c>
      <c r="T250" s="244">
        <f>S250*H250</f>
        <v>0</v>
      </c>
      <c r="AR250" s="25" t="s">
        <v>405</v>
      </c>
      <c r="AT250" s="25" t="s">
        <v>470</v>
      </c>
      <c r="AU250" s="25" t="s">
        <v>82</v>
      </c>
      <c r="AY250" s="25" t="s">
        <v>215</v>
      </c>
      <c r="BE250" s="245">
        <f>IF(N250="základní",J250,0)</f>
        <v>0</v>
      </c>
      <c r="BF250" s="245">
        <f>IF(N250="snížená",J250,0)</f>
        <v>0</v>
      </c>
      <c r="BG250" s="245">
        <f>IF(N250="zákl. přenesená",J250,0)</f>
        <v>0</v>
      </c>
      <c r="BH250" s="245">
        <f>IF(N250="sníž. přenesená",J250,0)</f>
        <v>0</v>
      </c>
      <c r="BI250" s="245">
        <f>IF(N250="nulová",J250,0)</f>
        <v>0</v>
      </c>
      <c r="BJ250" s="25" t="s">
        <v>80</v>
      </c>
      <c r="BK250" s="245">
        <f>ROUND(I250*H250,2)</f>
        <v>0</v>
      </c>
      <c r="BL250" s="25" t="s">
        <v>232</v>
      </c>
      <c r="BM250" s="25" t="s">
        <v>2793</v>
      </c>
    </row>
    <row r="251" s="1" customFormat="1">
      <c r="B251" s="47"/>
      <c r="C251" s="75"/>
      <c r="D251" s="246" t="s">
        <v>225</v>
      </c>
      <c r="E251" s="75"/>
      <c r="F251" s="247" t="s">
        <v>2794</v>
      </c>
      <c r="G251" s="75"/>
      <c r="H251" s="75"/>
      <c r="I251" s="204"/>
      <c r="J251" s="75"/>
      <c r="K251" s="75"/>
      <c r="L251" s="73"/>
      <c r="M251" s="248"/>
      <c r="N251" s="48"/>
      <c r="O251" s="48"/>
      <c r="P251" s="48"/>
      <c r="Q251" s="48"/>
      <c r="R251" s="48"/>
      <c r="S251" s="48"/>
      <c r="T251" s="96"/>
      <c r="AT251" s="25" t="s">
        <v>225</v>
      </c>
      <c r="AU251" s="25" t="s">
        <v>82</v>
      </c>
    </row>
    <row r="252" s="12" customFormat="1">
      <c r="B252" s="252"/>
      <c r="C252" s="253"/>
      <c r="D252" s="246" t="s">
        <v>422</v>
      </c>
      <c r="E252" s="254" t="s">
        <v>21</v>
      </c>
      <c r="F252" s="255" t="s">
        <v>82</v>
      </c>
      <c r="G252" s="253"/>
      <c r="H252" s="256">
        <v>2</v>
      </c>
      <c r="I252" s="257"/>
      <c r="J252" s="253"/>
      <c r="K252" s="253"/>
      <c r="L252" s="258"/>
      <c r="M252" s="259"/>
      <c r="N252" s="260"/>
      <c r="O252" s="260"/>
      <c r="P252" s="260"/>
      <c r="Q252" s="260"/>
      <c r="R252" s="260"/>
      <c r="S252" s="260"/>
      <c r="T252" s="261"/>
      <c r="AT252" s="262" t="s">
        <v>422</v>
      </c>
      <c r="AU252" s="262" t="s">
        <v>82</v>
      </c>
      <c r="AV252" s="12" t="s">
        <v>82</v>
      </c>
      <c r="AW252" s="12" t="s">
        <v>35</v>
      </c>
      <c r="AX252" s="12" t="s">
        <v>80</v>
      </c>
      <c r="AY252" s="262" t="s">
        <v>215</v>
      </c>
    </row>
    <row r="253" s="1" customFormat="1" ht="16.5" customHeight="1">
      <c r="B253" s="47"/>
      <c r="C253" s="274" t="s">
        <v>353</v>
      </c>
      <c r="D253" s="274" t="s">
        <v>470</v>
      </c>
      <c r="E253" s="275" t="s">
        <v>3048</v>
      </c>
      <c r="F253" s="276" t="s">
        <v>3049</v>
      </c>
      <c r="G253" s="277" t="s">
        <v>298</v>
      </c>
      <c r="H253" s="278">
        <v>1</v>
      </c>
      <c r="I253" s="279"/>
      <c r="J253" s="280">
        <f>ROUND(I253*H253,2)</f>
        <v>0</v>
      </c>
      <c r="K253" s="276" t="s">
        <v>21</v>
      </c>
      <c r="L253" s="281"/>
      <c r="M253" s="282" t="s">
        <v>21</v>
      </c>
      <c r="N253" s="283" t="s">
        <v>43</v>
      </c>
      <c r="O253" s="48"/>
      <c r="P253" s="243">
        <f>O253*H253</f>
        <v>0</v>
      </c>
      <c r="Q253" s="243">
        <v>0.016</v>
      </c>
      <c r="R253" s="243">
        <f>Q253*H253</f>
        <v>0.016</v>
      </c>
      <c r="S253" s="243">
        <v>0</v>
      </c>
      <c r="T253" s="244">
        <f>S253*H253</f>
        <v>0</v>
      </c>
      <c r="AR253" s="25" t="s">
        <v>405</v>
      </c>
      <c r="AT253" s="25" t="s">
        <v>470</v>
      </c>
      <c r="AU253" s="25" t="s">
        <v>82</v>
      </c>
      <c r="AY253" s="25" t="s">
        <v>215</v>
      </c>
      <c r="BE253" s="245">
        <f>IF(N253="základní",J253,0)</f>
        <v>0</v>
      </c>
      <c r="BF253" s="245">
        <f>IF(N253="snížená",J253,0)</f>
        <v>0</v>
      </c>
      <c r="BG253" s="245">
        <f>IF(N253="zákl. přenesená",J253,0)</f>
        <v>0</v>
      </c>
      <c r="BH253" s="245">
        <f>IF(N253="sníž. přenesená",J253,0)</f>
        <v>0</v>
      </c>
      <c r="BI253" s="245">
        <f>IF(N253="nulová",J253,0)</f>
        <v>0</v>
      </c>
      <c r="BJ253" s="25" t="s">
        <v>80</v>
      </c>
      <c r="BK253" s="245">
        <f>ROUND(I253*H253,2)</f>
        <v>0</v>
      </c>
      <c r="BL253" s="25" t="s">
        <v>232</v>
      </c>
      <c r="BM253" s="25" t="s">
        <v>3050</v>
      </c>
    </row>
    <row r="254" s="1" customFormat="1">
      <c r="B254" s="47"/>
      <c r="C254" s="75"/>
      <c r="D254" s="246" t="s">
        <v>225</v>
      </c>
      <c r="E254" s="75"/>
      <c r="F254" s="247" t="s">
        <v>3051</v>
      </c>
      <c r="G254" s="75"/>
      <c r="H254" s="75"/>
      <c r="I254" s="204"/>
      <c r="J254" s="75"/>
      <c r="K254" s="75"/>
      <c r="L254" s="73"/>
      <c r="M254" s="248"/>
      <c r="N254" s="48"/>
      <c r="O254" s="48"/>
      <c r="P254" s="48"/>
      <c r="Q254" s="48"/>
      <c r="R254" s="48"/>
      <c r="S254" s="48"/>
      <c r="T254" s="96"/>
      <c r="AT254" s="25" t="s">
        <v>225</v>
      </c>
      <c r="AU254" s="25" t="s">
        <v>82</v>
      </c>
    </row>
    <row r="255" s="12" customFormat="1">
      <c r="B255" s="252"/>
      <c r="C255" s="253"/>
      <c r="D255" s="246" t="s">
        <v>422</v>
      </c>
      <c r="E255" s="254" t="s">
        <v>21</v>
      </c>
      <c r="F255" s="255" t="s">
        <v>80</v>
      </c>
      <c r="G255" s="253"/>
      <c r="H255" s="256">
        <v>1</v>
      </c>
      <c r="I255" s="257"/>
      <c r="J255" s="253"/>
      <c r="K255" s="253"/>
      <c r="L255" s="258"/>
      <c r="M255" s="259"/>
      <c r="N255" s="260"/>
      <c r="O255" s="260"/>
      <c r="P255" s="260"/>
      <c r="Q255" s="260"/>
      <c r="R255" s="260"/>
      <c r="S255" s="260"/>
      <c r="T255" s="261"/>
      <c r="AT255" s="262" t="s">
        <v>422</v>
      </c>
      <c r="AU255" s="262" t="s">
        <v>82</v>
      </c>
      <c r="AV255" s="12" t="s">
        <v>82</v>
      </c>
      <c r="AW255" s="12" t="s">
        <v>35</v>
      </c>
      <c r="AX255" s="12" t="s">
        <v>80</v>
      </c>
      <c r="AY255" s="262" t="s">
        <v>215</v>
      </c>
    </row>
    <row r="256" s="11" customFormat="1" ht="29.88" customHeight="1">
      <c r="B256" s="218"/>
      <c r="C256" s="219"/>
      <c r="D256" s="220" t="s">
        <v>71</v>
      </c>
      <c r="E256" s="232" t="s">
        <v>232</v>
      </c>
      <c r="F256" s="232" t="s">
        <v>1592</v>
      </c>
      <c r="G256" s="219"/>
      <c r="H256" s="219"/>
      <c r="I256" s="222"/>
      <c r="J256" s="233">
        <f>BK256</f>
        <v>0</v>
      </c>
      <c r="K256" s="219"/>
      <c r="L256" s="224"/>
      <c r="M256" s="225"/>
      <c r="N256" s="226"/>
      <c r="O256" s="226"/>
      <c r="P256" s="227">
        <f>SUM(P257:P273)</f>
        <v>0</v>
      </c>
      <c r="Q256" s="226"/>
      <c r="R256" s="227">
        <f>SUM(R257:R273)</f>
        <v>0.42142499999999999</v>
      </c>
      <c r="S256" s="226"/>
      <c r="T256" s="228">
        <f>SUM(T257:T273)</f>
        <v>0</v>
      </c>
      <c r="AR256" s="229" t="s">
        <v>80</v>
      </c>
      <c r="AT256" s="230" t="s">
        <v>71</v>
      </c>
      <c r="AU256" s="230" t="s">
        <v>80</v>
      </c>
      <c r="AY256" s="229" t="s">
        <v>215</v>
      </c>
      <c r="BK256" s="231">
        <f>SUM(BK257:BK273)</f>
        <v>0</v>
      </c>
    </row>
    <row r="257" s="1" customFormat="1" ht="16.5" customHeight="1">
      <c r="B257" s="47"/>
      <c r="C257" s="234" t="s">
        <v>358</v>
      </c>
      <c r="D257" s="234" t="s">
        <v>218</v>
      </c>
      <c r="E257" s="235" t="s">
        <v>2803</v>
      </c>
      <c r="F257" s="236" t="s">
        <v>2804</v>
      </c>
      <c r="G257" s="237" t="s">
        <v>376</v>
      </c>
      <c r="H257" s="238">
        <v>2.25</v>
      </c>
      <c r="I257" s="239"/>
      <c r="J257" s="240">
        <f>ROUND(I257*H257,2)</f>
        <v>0</v>
      </c>
      <c r="K257" s="236" t="s">
        <v>222</v>
      </c>
      <c r="L257" s="73"/>
      <c r="M257" s="241" t="s">
        <v>21</v>
      </c>
      <c r="N257" s="242" t="s">
        <v>43</v>
      </c>
      <c r="O257" s="48"/>
      <c r="P257" s="243">
        <f>O257*H257</f>
        <v>0</v>
      </c>
      <c r="Q257" s="243">
        <v>0.18729999999999999</v>
      </c>
      <c r="R257" s="243">
        <f>Q257*H257</f>
        <v>0.42142499999999999</v>
      </c>
      <c r="S257" s="243">
        <v>0</v>
      </c>
      <c r="T257" s="244">
        <f>S257*H257</f>
        <v>0</v>
      </c>
      <c r="AR257" s="25" t="s">
        <v>232</v>
      </c>
      <c r="AT257" s="25" t="s">
        <v>218</v>
      </c>
      <c r="AU257" s="25" t="s">
        <v>82</v>
      </c>
      <c r="AY257" s="25" t="s">
        <v>215</v>
      </c>
      <c r="BE257" s="245">
        <f>IF(N257="základní",J257,0)</f>
        <v>0</v>
      </c>
      <c r="BF257" s="245">
        <f>IF(N257="snížená",J257,0)</f>
        <v>0</v>
      </c>
      <c r="BG257" s="245">
        <f>IF(N257="zákl. přenesená",J257,0)</f>
        <v>0</v>
      </c>
      <c r="BH257" s="245">
        <f>IF(N257="sníž. přenesená",J257,0)</f>
        <v>0</v>
      </c>
      <c r="BI257" s="245">
        <f>IF(N257="nulová",J257,0)</f>
        <v>0</v>
      </c>
      <c r="BJ257" s="25" t="s">
        <v>80</v>
      </c>
      <c r="BK257" s="245">
        <f>ROUND(I257*H257,2)</f>
        <v>0</v>
      </c>
      <c r="BL257" s="25" t="s">
        <v>232</v>
      </c>
      <c r="BM257" s="25" t="s">
        <v>2805</v>
      </c>
    </row>
    <row r="258" s="1" customFormat="1">
      <c r="B258" s="47"/>
      <c r="C258" s="75"/>
      <c r="D258" s="246" t="s">
        <v>225</v>
      </c>
      <c r="E258" s="75"/>
      <c r="F258" s="247" t="s">
        <v>2806</v>
      </c>
      <c r="G258" s="75"/>
      <c r="H258" s="75"/>
      <c r="I258" s="204"/>
      <c r="J258" s="75"/>
      <c r="K258" s="75"/>
      <c r="L258" s="73"/>
      <c r="M258" s="248"/>
      <c r="N258" s="48"/>
      <c r="O258" s="48"/>
      <c r="P258" s="48"/>
      <c r="Q258" s="48"/>
      <c r="R258" s="48"/>
      <c r="S258" s="48"/>
      <c r="T258" s="96"/>
      <c r="AT258" s="25" t="s">
        <v>225</v>
      </c>
      <c r="AU258" s="25" t="s">
        <v>82</v>
      </c>
    </row>
    <row r="259" s="14" customFormat="1">
      <c r="B259" s="288"/>
      <c r="C259" s="289"/>
      <c r="D259" s="246" t="s">
        <v>422</v>
      </c>
      <c r="E259" s="290" t="s">
        <v>21</v>
      </c>
      <c r="F259" s="291" t="s">
        <v>3052</v>
      </c>
      <c r="G259" s="289"/>
      <c r="H259" s="290" t="s">
        <v>21</v>
      </c>
      <c r="I259" s="292"/>
      <c r="J259" s="289"/>
      <c r="K259" s="289"/>
      <c r="L259" s="293"/>
      <c r="M259" s="294"/>
      <c r="N259" s="295"/>
      <c r="O259" s="295"/>
      <c r="P259" s="295"/>
      <c r="Q259" s="295"/>
      <c r="R259" s="295"/>
      <c r="S259" s="295"/>
      <c r="T259" s="296"/>
      <c r="AT259" s="297" t="s">
        <v>422</v>
      </c>
      <c r="AU259" s="297" t="s">
        <v>82</v>
      </c>
      <c r="AV259" s="14" t="s">
        <v>80</v>
      </c>
      <c r="AW259" s="14" t="s">
        <v>35</v>
      </c>
      <c r="AX259" s="14" t="s">
        <v>72</v>
      </c>
      <c r="AY259" s="297" t="s">
        <v>215</v>
      </c>
    </row>
    <row r="260" s="12" customFormat="1">
      <c r="B260" s="252"/>
      <c r="C260" s="253"/>
      <c r="D260" s="246" t="s">
        <v>422</v>
      </c>
      <c r="E260" s="254" t="s">
        <v>21</v>
      </c>
      <c r="F260" s="255" t="s">
        <v>3053</v>
      </c>
      <c r="G260" s="253"/>
      <c r="H260" s="256">
        <v>2.25</v>
      </c>
      <c r="I260" s="257"/>
      <c r="J260" s="253"/>
      <c r="K260" s="253"/>
      <c r="L260" s="258"/>
      <c r="M260" s="259"/>
      <c r="N260" s="260"/>
      <c r="O260" s="260"/>
      <c r="P260" s="260"/>
      <c r="Q260" s="260"/>
      <c r="R260" s="260"/>
      <c r="S260" s="260"/>
      <c r="T260" s="261"/>
      <c r="AT260" s="262" t="s">
        <v>422</v>
      </c>
      <c r="AU260" s="262" t="s">
        <v>82</v>
      </c>
      <c r="AV260" s="12" t="s">
        <v>82</v>
      </c>
      <c r="AW260" s="12" t="s">
        <v>35</v>
      </c>
      <c r="AX260" s="12" t="s">
        <v>72</v>
      </c>
      <c r="AY260" s="262" t="s">
        <v>215</v>
      </c>
    </row>
    <row r="261" s="1" customFormat="1" ht="16.5" customHeight="1">
      <c r="B261" s="47"/>
      <c r="C261" s="234" t="s">
        <v>527</v>
      </c>
      <c r="D261" s="234" t="s">
        <v>218</v>
      </c>
      <c r="E261" s="235" t="s">
        <v>2809</v>
      </c>
      <c r="F261" s="236" t="s">
        <v>2810</v>
      </c>
      <c r="G261" s="237" t="s">
        <v>381</v>
      </c>
      <c r="H261" s="238">
        <v>87.879000000000005</v>
      </c>
      <c r="I261" s="239"/>
      <c r="J261" s="240">
        <f>ROUND(I261*H261,2)</f>
        <v>0</v>
      </c>
      <c r="K261" s="236" t="s">
        <v>222</v>
      </c>
      <c r="L261" s="73"/>
      <c r="M261" s="241" t="s">
        <v>21</v>
      </c>
      <c r="N261" s="242" t="s">
        <v>43</v>
      </c>
      <c r="O261" s="48"/>
      <c r="P261" s="243">
        <f>O261*H261</f>
        <v>0</v>
      </c>
      <c r="Q261" s="243">
        <v>0</v>
      </c>
      <c r="R261" s="243">
        <f>Q261*H261</f>
        <v>0</v>
      </c>
      <c r="S261" s="243">
        <v>0</v>
      </c>
      <c r="T261" s="244">
        <f>S261*H261</f>
        <v>0</v>
      </c>
      <c r="AR261" s="25" t="s">
        <v>232</v>
      </c>
      <c r="AT261" s="25" t="s">
        <v>218</v>
      </c>
      <c r="AU261" s="25" t="s">
        <v>82</v>
      </c>
      <c r="AY261" s="25" t="s">
        <v>215</v>
      </c>
      <c r="BE261" s="245">
        <f>IF(N261="základní",J261,0)</f>
        <v>0</v>
      </c>
      <c r="BF261" s="245">
        <f>IF(N261="snížená",J261,0)</f>
        <v>0</v>
      </c>
      <c r="BG261" s="245">
        <f>IF(N261="zákl. přenesená",J261,0)</f>
        <v>0</v>
      </c>
      <c r="BH261" s="245">
        <f>IF(N261="sníž. přenesená",J261,0)</f>
        <v>0</v>
      </c>
      <c r="BI261" s="245">
        <f>IF(N261="nulová",J261,0)</f>
        <v>0</v>
      </c>
      <c r="BJ261" s="25" t="s">
        <v>80</v>
      </c>
      <c r="BK261" s="245">
        <f>ROUND(I261*H261,2)</f>
        <v>0</v>
      </c>
      <c r="BL261" s="25" t="s">
        <v>232</v>
      </c>
      <c r="BM261" s="25" t="s">
        <v>2811</v>
      </c>
    </row>
    <row r="262" s="1" customFormat="1">
      <c r="B262" s="47"/>
      <c r="C262" s="75"/>
      <c r="D262" s="246" t="s">
        <v>225</v>
      </c>
      <c r="E262" s="75"/>
      <c r="F262" s="247" t="s">
        <v>2812</v>
      </c>
      <c r="G262" s="75"/>
      <c r="H262" s="75"/>
      <c r="I262" s="204"/>
      <c r="J262" s="75"/>
      <c r="K262" s="75"/>
      <c r="L262" s="73"/>
      <c r="M262" s="248"/>
      <c r="N262" s="48"/>
      <c r="O262" s="48"/>
      <c r="P262" s="48"/>
      <c r="Q262" s="48"/>
      <c r="R262" s="48"/>
      <c r="S262" s="48"/>
      <c r="T262" s="96"/>
      <c r="AT262" s="25" t="s">
        <v>225</v>
      </c>
      <c r="AU262" s="25" t="s">
        <v>82</v>
      </c>
    </row>
    <row r="263" s="14" customFormat="1">
      <c r="B263" s="288"/>
      <c r="C263" s="289"/>
      <c r="D263" s="246" t="s">
        <v>422</v>
      </c>
      <c r="E263" s="290" t="s">
        <v>21</v>
      </c>
      <c r="F263" s="291" t="s">
        <v>2813</v>
      </c>
      <c r="G263" s="289"/>
      <c r="H263" s="290" t="s">
        <v>21</v>
      </c>
      <c r="I263" s="292"/>
      <c r="J263" s="289"/>
      <c r="K263" s="289"/>
      <c r="L263" s="293"/>
      <c r="M263" s="294"/>
      <c r="N263" s="295"/>
      <c r="O263" s="295"/>
      <c r="P263" s="295"/>
      <c r="Q263" s="295"/>
      <c r="R263" s="295"/>
      <c r="S263" s="295"/>
      <c r="T263" s="296"/>
      <c r="AT263" s="297" t="s">
        <v>422</v>
      </c>
      <c r="AU263" s="297" t="s">
        <v>82</v>
      </c>
      <c r="AV263" s="14" t="s">
        <v>80</v>
      </c>
      <c r="AW263" s="14" t="s">
        <v>35</v>
      </c>
      <c r="AX263" s="14" t="s">
        <v>72</v>
      </c>
      <c r="AY263" s="297" t="s">
        <v>215</v>
      </c>
    </row>
    <row r="264" s="14" customFormat="1">
      <c r="B264" s="288"/>
      <c r="C264" s="289"/>
      <c r="D264" s="246" t="s">
        <v>422</v>
      </c>
      <c r="E264" s="290" t="s">
        <v>21</v>
      </c>
      <c r="F264" s="291" t="s">
        <v>2814</v>
      </c>
      <c r="G264" s="289"/>
      <c r="H264" s="290" t="s">
        <v>21</v>
      </c>
      <c r="I264" s="292"/>
      <c r="J264" s="289"/>
      <c r="K264" s="289"/>
      <c r="L264" s="293"/>
      <c r="M264" s="294"/>
      <c r="N264" s="295"/>
      <c r="O264" s="295"/>
      <c r="P264" s="295"/>
      <c r="Q264" s="295"/>
      <c r="R264" s="295"/>
      <c r="S264" s="295"/>
      <c r="T264" s="296"/>
      <c r="AT264" s="297" t="s">
        <v>422</v>
      </c>
      <c r="AU264" s="297" t="s">
        <v>82</v>
      </c>
      <c r="AV264" s="14" t="s">
        <v>80</v>
      </c>
      <c r="AW264" s="14" t="s">
        <v>35</v>
      </c>
      <c r="AX264" s="14" t="s">
        <v>72</v>
      </c>
      <c r="AY264" s="297" t="s">
        <v>215</v>
      </c>
    </row>
    <row r="265" s="12" customFormat="1">
      <c r="B265" s="252"/>
      <c r="C265" s="253"/>
      <c r="D265" s="246" t="s">
        <v>422</v>
      </c>
      <c r="E265" s="254" t="s">
        <v>21</v>
      </c>
      <c r="F265" s="255" t="s">
        <v>3054</v>
      </c>
      <c r="G265" s="253"/>
      <c r="H265" s="256">
        <v>42.445999999999998</v>
      </c>
      <c r="I265" s="257"/>
      <c r="J265" s="253"/>
      <c r="K265" s="253"/>
      <c r="L265" s="258"/>
      <c r="M265" s="259"/>
      <c r="N265" s="260"/>
      <c r="O265" s="260"/>
      <c r="P265" s="260"/>
      <c r="Q265" s="260"/>
      <c r="R265" s="260"/>
      <c r="S265" s="260"/>
      <c r="T265" s="261"/>
      <c r="AT265" s="262" t="s">
        <v>422</v>
      </c>
      <c r="AU265" s="262" t="s">
        <v>82</v>
      </c>
      <c r="AV265" s="12" t="s">
        <v>82</v>
      </c>
      <c r="AW265" s="12" t="s">
        <v>35</v>
      </c>
      <c r="AX265" s="12" t="s">
        <v>72</v>
      </c>
      <c r="AY265" s="262" t="s">
        <v>215</v>
      </c>
    </row>
    <row r="266" s="14" customFormat="1">
      <c r="B266" s="288"/>
      <c r="C266" s="289"/>
      <c r="D266" s="246" t="s">
        <v>422</v>
      </c>
      <c r="E266" s="290" t="s">
        <v>21</v>
      </c>
      <c r="F266" s="291" t="s">
        <v>3055</v>
      </c>
      <c r="G266" s="289"/>
      <c r="H266" s="290" t="s">
        <v>21</v>
      </c>
      <c r="I266" s="292"/>
      <c r="J266" s="289"/>
      <c r="K266" s="289"/>
      <c r="L266" s="293"/>
      <c r="M266" s="294"/>
      <c r="N266" s="295"/>
      <c r="O266" s="295"/>
      <c r="P266" s="295"/>
      <c r="Q266" s="295"/>
      <c r="R266" s="295"/>
      <c r="S266" s="295"/>
      <c r="T266" s="296"/>
      <c r="AT266" s="297" t="s">
        <v>422</v>
      </c>
      <c r="AU266" s="297" t="s">
        <v>82</v>
      </c>
      <c r="AV266" s="14" t="s">
        <v>80</v>
      </c>
      <c r="AW266" s="14" t="s">
        <v>35</v>
      </c>
      <c r="AX266" s="14" t="s">
        <v>72</v>
      </c>
      <c r="AY266" s="297" t="s">
        <v>215</v>
      </c>
    </row>
    <row r="267" s="12" customFormat="1">
      <c r="B267" s="252"/>
      <c r="C267" s="253"/>
      <c r="D267" s="246" t="s">
        <v>422</v>
      </c>
      <c r="E267" s="254" t="s">
        <v>21</v>
      </c>
      <c r="F267" s="255" t="s">
        <v>3056</v>
      </c>
      <c r="G267" s="253"/>
      <c r="H267" s="256">
        <v>25.338000000000001</v>
      </c>
      <c r="I267" s="257"/>
      <c r="J267" s="253"/>
      <c r="K267" s="253"/>
      <c r="L267" s="258"/>
      <c r="M267" s="259"/>
      <c r="N267" s="260"/>
      <c r="O267" s="260"/>
      <c r="P267" s="260"/>
      <c r="Q267" s="260"/>
      <c r="R267" s="260"/>
      <c r="S267" s="260"/>
      <c r="T267" s="261"/>
      <c r="AT267" s="262" t="s">
        <v>422</v>
      </c>
      <c r="AU267" s="262" t="s">
        <v>82</v>
      </c>
      <c r="AV267" s="12" t="s">
        <v>82</v>
      </c>
      <c r="AW267" s="12" t="s">
        <v>35</v>
      </c>
      <c r="AX267" s="12" t="s">
        <v>72</v>
      </c>
      <c r="AY267" s="262" t="s">
        <v>215</v>
      </c>
    </row>
    <row r="268" s="14" customFormat="1">
      <c r="B268" s="288"/>
      <c r="C268" s="289"/>
      <c r="D268" s="246" t="s">
        <v>422</v>
      </c>
      <c r="E268" s="290" t="s">
        <v>21</v>
      </c>
      <c r="F268" s="291" t="s">
        <v>2931</v>
      </c>
      <c r="G268" s="289"/>
      <c r="H268" s="290" t="s">
        <v>21</v>
      </c>
      <c r="I268" s="292"/>
      <c r="J268" s="289"/>
      <c r="K268" s="289"/>
      <c r="L268" s="293"/>
      <c r="M268" s="294"/>
      <c r="N268" s="295"/>
      <c r="O268" s="295"/>
      <c r="P268" s="295"/>
      <c r="Q268" s="295"/>
      <c r="R268" s="295"/>
      <c r="S268" s="295"/>
      <c r="T268" s="296"/>
      <c r="AT268" s="297" t="s">
        <v>422</v>
      </c>
      <c r="AU268" s="297" t="s">
        <v>82</v>
      </c>
      <c r="AV268" s="14" t="s">
        <v>80</v>
      </c>
      <c r="AW268" s="14" t="s">
        <v>35</v>
      </c>
      <c r="AX268" s="14" t="s">
        <v>72</v>
      </c>
      <c r="AY268" s="297" t="s">
        <v>215</v>
      </c>
    </row>
    <row r="269" s="12" customFormat="1">
      <c r="B269" s="252"/>
      <c r="C269" s="253"/>
      <c r="D269" s="246" t="s">
        <v>422</v>
      </c>
      <c r="E269" s="254" t="s">
        <v>21</v>
      </c>
      <c r="F269" s="255" t="s">
        <v>3057</v>
      </c>
      <c r="G269" s="253"/>
      <c r="H269" s="256">
        <v>15.984</v>
      </c>
      <c r="I269" s="257"/>
      <c r="J269" s="253"/>
      <c r="K269" s="253"/>
      <c r="L269" s="258"/>
      <c r="M269" s="259"/>
      <c r="N269" s="260"/>
      <c r="O269" s="260"/>
      <c r="P269" s="260"/>
      <c r="Q269" s="260"/>
      <c r="R269" s="260"/>
      <c r="S269" s="260"/>
      <c r="T269" s="261"/>
      <c r="AT269" s="262" t="s">
        <v>422</v>
      </c>
      <c r="AU269" s="262" t="s">
        <v>82</v>
      </c>
      <c r="AV269" s="12" t="s">
        <v>82</v>
      </c>
      <c r="AW269" s="12" t="s">
        <v>35</v>
      </c>
      <c r="AX269" s="12" t="s">
        <v>72</v>
      </c>
      <c r="AY269" s="262" t="s">
        <v>215</v>
      </c>
    </row>
    <row r="270" s="14" customFormat="1">
      <c r="B270" s="288"/>
      <c r="C270" s="289"/>
      <c r="D270" s="246" t="s">
        <v>422</v>
      </c>
      <c r="E270" s="290" t="s">
        <v>21</v>
      </c>
      <c r="F270" s="291" t="s">
        <v>3058</v>
      </c>
      <c r="G270" s="289"/>
      <c r="H270" s="290" t="s">
        <v>21</v>
      </c>
      <c r="I270" s="292"/>
      <c r="J270" s="289"/>
      <c r="K270" s="289"/>
      <c r="L270" s="293"/>
      <c r="M270" s="294"/>
      <c r="N270" s="295"/>
      <c r="O270" s="295"/>
      <c r="P270" s="295"/>
      <c r="Q270" s="295"/>
      <c r="R270" s="295"/>
      <c r="S270" s="295"/>
      <c r="T270" s="296"/>
      <c r="AT270" s="297" t="s">
        <v>422</v>
      </c>
      <c r="AU270" s="297" t="s">
        <v>82</v>
      </c>
      <c r="AV270" s="14" t="s">
        <v>80</v>
      </c>
      <c r="AW270" s="14" t="s">
        <v>35</v>
      </c>
      <c r="AX270" s="14" t="s">
        <v>72</v>
      </c>
      <c r="AY270" s="297" t="s">
        <v>215</v>
      </c>
    </row>
    <row r="271" s="12" customFormat="1">
      <c r="B271" s="252"/>
      <c r="C271" s="253"/>
      <c r="D271" s="246" t="s">
        <v>422</v>
      </c>
      <c r="E271" s="254" t="s">
        <v>21</v>
      </c>
      <c r="F271" s="255" t="s">
        <v>3059</v>
      </c>
      <c r="G271" s="253"/>
      <c r="H271" s="256">
        <v>0.93600000000000005</v>
      </c>
      <c r="I271" s="257"/>
      <c r="J271" s="253"/>
      <c r="K271" s="253"/>
      <c r="L271" s="258"/>
      <c r="M271" s="259"/>
      <c r="N271" s="260"/>
      <c r="O271" s="260"/>
      <c r="P271" s="260"/>
      <c r="Q271" s="260"/>
      <c r="R271" s="260"/>
      <c r="S271" s="260"/>
      <c r="T271" s="261"/>
      <c r="AT271" s="262" t="s">
        <v>422</v>
      </c>
      <c r="AU271" s="262" t="s">
        <v>82</v>
      </c>
      <c r="AV271" s="12" t="s">
        <v>82</v>
      </c>
      <c r="AW271" s="12" t="s">
        <v>35</v>
      </c>
      <c r="AX271" s="12" t="s">
        <v>72</v>
      </c>
      <c r="AY271" s="262" t="s">
        <v>215</v>
      </c>
    </row>
    <row r="272" s="14" customFormat="1">
      <c r="B272" s="288"/>
      <c r="C272" s="289"/>
      <c r="D272" s="246" t="s">
        <v>422</v>
      </c>
      <c r="E272" s="290" t="s">
        <v>21</v>
      </c>
      <c r="F272" s="291" t="s">
        <v>2821</v>
      </c>
      <c r="G272" s="289"/>
      <c r="H272" s="290" t="s">
        <v>21</v>
      </c>
      <c r="I272" s="292"/>
      <c r="J272" s="289"/>
      <c r="K272" s="289"/>
      <c r="L272" s="293"/>
      <c r="M272" s="294"/>
      <c r="N272" s="295"/>
      <c r="O272" s="295"/>
      <c r="P272" s="295"/>
      <c r="Q272" s="295"/>
      <c r="R272" s="295"/>
      <c r="S272" s="295"/>
      <c r="T272" s="296"/>
      <c r="AT272" s="297" t="s">
        <v>422</v>
      </c>
      <c r="AU272" s="297" t="s">
        <v>82</v>
      </c>
      <c r="AV272" s="14" t="s">
        <v>80</v>
      </c>
      <c r="AW272" s="14" t="s">
        <v>35</v>
      </c>
      <c r="AX272" s="14" t="s">
        <v>72</v>
      </c>
      <c r="AY272" s="297" t="s">
        <v>215</v>
      </c>
    </row>
    <row r="273" s="12" customFormat="1">
      <c r="B273" s="252"/>
      <c r="C273" s="253"/>
      <c r="D273" s="246" t="s">
        <v>422</v>
      </c>
      <c r="E273" s="254" t="s">
        <v>21</v>
      </c>
      <c r="F273" s="255" t="s">
        <v>3060</v>
      </c>
      <c r="G273" s="253"/>
      <c r="H273" s="256">
        <v>3.1749999999999998</v>
      </c>
      <c r="I273" s="257"/>
      <c r="J273" s="253"/>
      <c r="K273" s="253"/>
      <c r="L273" s="258"/>
      <c r="M273" s="259"/>
      <c r="N273" s="260"/>
      <c r="O273" s="260"/>
      <c r="P273" s="260"/>
      <c r="Q273" s="260"/>
      <c r="R273" s="260"/>
      <c r="S273" s="260"/>
      <c r="T273" s="261"/>
      <c r="AT273" s="262" t="s">
        <v>422</v>
      </c>
      <c r="AU273" s="262" t="s">
        <v>82</v>
      </c>
      <c r="AV273" s="12" t="s">
        <v>82</v>
      </c>
      <c r="AW273" s="12" t="s">
        <v>35</v>
      </c>
      <c r="AX273" s="12" t="s">
        <v>72</v>
      </c>
      <c r="AY273" s="262" t="s">
        <v>215</v>
      </c>
    </row>
    <row r="274" s="11" customFormat="1" ht="29.88" customHeight="1">
      <c r="B274" s="218"/>
      <c r="C274" s="219"/>
      <c r="D274" s="220" t="s">
        <v>71</v>
      </c>
      <c r="E274" s="232" t="s">
        <v>214</v>
      </c>
      <c r="F274" s="232" t="s">
        <v>1026</v>
      </c>
      <c r="G274" s="219"/>
      <c r="H274" s="219"/>
      <c r="I274" s="222"/>
      <c r="J274" s="233">
        <f>BK274</f>
        <v>0</v>
      </c>
      <c r="K274" s="219"/>
      <c r="L274" s="224"/>
      <c r="M274" s="225"/>
      <c r="N274" s="226"/>
      <c r="O274" s="226"/>
      <c r="P274" s="227">
        <f>SUM(P275:P277)</f>
        <v>0</v>
      </c>
      <c r="Q274" s="226"/>
      <c r="R274" s="227">
        <f>SUM(R275:R277)</f>
        <v>0.48325800000000002</v>
      </c>
      <c r="S274" s="226"/>
      <c r="T274" s="228">
        <f>SUM(T275:T277)</f>
        <v>0</v>
      </c>
      <c r="AR274" s="229" t="s">
        <v>80</v>
      </c>
      <c r="AT274" s="230" t="s">
        <v>71</v>
      </c>
      <c r="AU274" s="230" t="s">
        <v>80</v>
      </c>
      <c r="AY274" s="229" t="s">
        <v>215</v>
      </c>
      <c r="BK274" s="231">
        <f>SUM(BK275:BK277)</f>
        <v>0</v>
      </c>
    </row>
    <row r="275" s="1" customFormat="1" ht="25.5" customHeight="1">
      <c r="B275" s="47"/>
      <c r="C275" s="234" t="s">
        <v>532</v>
      </c>
      <c r="D275" s="234" t="s">
        <v>218</v>
      </c>
      <c r="E275" s="235" t="s">
        <v>1183</v>
      </c>
      <c r="F275" s="236" t="s">
        <v>1184</v>
      </c>
      <c r="G275" s="237" t="s">
        <v>376</v>
      </c>
      <c r="H275" s="238">
        <v>5.7359999999999998</v>
      </c>
      <c r="I275" s="239"/>
      <c r="J275" s="240">
        <f>ROUND(I275*H275,2)</f>
        <v>0</v>
      </c>
      <c r="K275" s="236" t="s">
        <v>222</v>
      </c>
      <c r="L275" s="73"/>
      <c r="M275" s="241" t="s">
        <v>21</v>
      </c>
      <c r="N275" s="242" t="s">
        <v>43</v>
      </c>
      <c r="O275" s="48"/>
      <c r="P275" s="243">
        <f>O275*H275</f>
        <v>0</v>
      </c>
      <c r="Q275" s="243">
        <v>0.084250000000000005</v>
      </c>
      <c r="R275" s="243">
        <f>Q275*H275</f>
        <v>0.48325800000000002</v>
      </c>
      <c r="S275" s="243">
        <v>0</v>
      </c>
      <c r="T275" s="244">
        <f>S275*H275</f>
        <v>0</v>
      </c>
      <c r="AR275" s="25" t="s">
        <v>232</v>
      </c>
      <c r="AT275" s="25" t="s">
        <v>218</v>
      </c>
      <c r="AU275" s="25" t="s">
        <v>82</v>
      </c>
      <c r="AY275" s="25" t="s">
        <v>215</v>
      </c>
      <c r="BE275" s="245">
        <f>IF(N275="základní",J275,0)</f>
        <v>0</v>
      </c>
      <c r="BF275" s="245">
        <f>IF(N275="snížená",J275,0)</f>
        <v>0</v>
      </c>
      <c r="BG275" s="245">
        <f>IF(N275="zákl. přenesená",J275,0)</f>
        <v>0</v>
      </c>
      <c r="BH275" s="245">
        <f>IF(N275="sníž. přenesená",J275,0)</f>
        <v>0</v>
      </c>
      <c r="BI275" s="245">
        <f>IF(N275="nulová",J275,0)</f>
        <v>0</v>
      </c>
      <c r="BJ275" s="25" t="s">
        <v>80</v>
      </c>
      <c r="BK275" s="245">
        <f>ROUND(I275*H275,2)</f>
        <v>0</v>
      </c>
      <c r="BL275" s="25" t="s">
        <v>232</v>
      </c>
      <c r="BM275" s="25" t="s">
        <v>3061</v>
      </c>
    </row>
    <row r="276" s="14" customFormat="1">
      <c r="B276" s="288"/>
      <c r="C276" s="289"/>
      <c r="D276" s="246" t="s">
        <v>422</v>
      </c>
      <c r="E276" s="290" t="s">
        <v>21</v>
      </c>
      <c r="F276" s="291" t="s">
        <v>3062</v>
      </c>
      <c r="G276" s="289"/>
      <c r="H276" s="290" t="s">
        <v>21</v>
      </c>
      <c r="I276" s="292"/>
      <c r="J276" s="289"/>
      <c r="K276" s="289"/>
      <c r="L276" s="293"/>
      <c r="M276" s="294"/>
      <c r="N276" s="295"/>
      <c r="O276" s="295"/>
      <c r="P276" s="295"/>
      <c r="Q276" s="295"/>
      <c r="R276" s="295"/>
      <c r="S276" s="295"/>
      <c r="T276" s="296"/>
      <c r="AT276" s="297" t="s">
        <v>422</v>
      </c>
      <c r="AU276" s="297" t="s">
        <v>82</v>
      </c>
      <c r="AV276" s="14" t="s">
        <v>80</v>
      </c>
      <c r="AW276" s="14" t="s">
        <v>35</v>
      </c>
      <c r="AX276" s="14" t="s">
        <v>72</v>
      </c>
      <c r="AY276" s="297" t="s">
        <v>215</v>
      </c>
    </row>
    <row r="277" s="12" customFormat="1">
      <c r="B277" s="252"/>
      <c r="C277" s="253"/>
      <c r="D277" s="246" t="s">
        <v>422</v>
      </c>
      <c r="E277" s="254" t="s">
        <v>21</v>
      </c>
      <c r="F277" s="255" t="s">
        <v>3063</v>
      </c>
      <c r="G277" s="253"/>
      <c r="H277" s="256">
        <v>5.7359999999999998</v>
      </c>
      <c r="I277" s="257"/>
      <c r="J277" s="253"/>
      <c r="K277" s="253"/>
      <c r="L277" s="258"/>
      <c r="M277" s="259"/>
      <c r="N277" s="260"/>
      <c r="O277" s="260"/>
      <c r="P277" s="260"/>
      <c r="Q277" s="260"/>
      <c r="R277" s="260"/>
      <c r="S277" s="260"/>
      <c r="T277" s="261"/>
      <c r="AT277" s="262" t="s">
        <v>422</v>
      </c>
      <c r="AU277" s="262" t="s">
        <v>82</v>
      </c>
      <c r="AV277" s="12" t="s">
        <v>82</v>
      </c>
      <c r="AW277" s="12" t="s">
        <v>35</v>
      </c>
      <c r="AX277" s="12" t="s">
        <v>80</v>
      </c>
      <c r="AY277" s="262" t="s">
        <v>215</v>
      </c>
    </row>
    <row r="278" s="11" customFormat="1" ht="29.88" customHeight="1">
      <c r="B278" s="218"/>
      <c r="C278" s="219"/>
      <c r="D278" s="220" t="s">
        <v>71</v>
      </c>
      <c r="E278" s="232" t="s">
        <v>241</v>
      </c>
      <c r="F278" s="232" t="s">
        <v>1769</v>
      </c>
      <c r="G278" s="219"/>
      <c r="H278" s="219"/>
      <c r="I278" s="222"/>
      <c r="J278" s="233">
        <f>BK278</f>
        <v>0</v>
      </c>
      <c r="K278" s="219"/>
      <c r="L278" s="224"/>
      <c r="M278" s="225"/>
      <c r="N278" s="226"/>
      <c r="O278" s="226"/>
      <c r="P278" s="227">
        <v>0</v>
      </c>
      <c r="Q278" s="226"/>
      <c r="R278" s="227">
        <v>0</v>
      </c>
      <c r="S278" s="226"/>
      <c r="T278" s="228">
        <v>0</v>
      </c>
      <c r="AR278" s="229" t="s">
        <v>80</v>
      </c>
      <c r="AT278" s="230" t="s">
        <v>71</v>
      </c>
      <c r="AU278" s="230" t="s">
        <v>80</v>
      </c>
      <c r="AY278" s="229" t="s">
        <v>215</v>
      </c>
      <c r="BK278" s="231">
        <v>0</v>
      </c>
    </row>
    <row r="279" s="11" customFormat="1" ht="19.92" customHeight="1">
      <c r="B279" s="218"/>
      <c r="C279" s="219"/>
      <c r="D279" s="220" t="s">
        <v>71</v>
      </c>
      <c r="E279" s="232" t="s">
        <v>405</v>
      </c>
      <c r="F279" s="232" t="s">
        <v>894</v>
      </c>
      <c r="G279" s="219"/>
      <c r="H279" s="219"/>
      <c r="I279" s="222"/>
      <c r="J279" s="233">
        <f>BK279</f>
        <v>0</v>
      </c>
      <c r="K279" s="219"/>
      <c r="L279" s="224"/>
      <c r="M279" s="225"/>
      <c r="N279" s="226"/>
      <c r="O279" s="226"/>
      <c r="P279" s="227">
        <f>SUM(P280:P358)</f>
        <v>0</v>
      </c>
      <c r="Q279" s="226"/>
      <c r="R279" s="227">
        <f>SUM(R280:R358)</f>
        <v>166.28039800000005</v>
      </c>
      <c r="S279" s="226"/>
      <c r="T279" s="228">
        <f>SUM(T280:T358)</f>
        <v>0</v>
      </c>
      <c r="AR279" s="229" t="s">
        <v>80</v>
      </c>
      <c r="AT279" s="230" t="s">
        <v>71</v>
      </c>
      <c r="AU279" s="230" t="s">
        <v>80</v>
      </c>
      <c r="AY279" s="229" t="s">
        <v>215</v>
      </c>
      <c r="BK279" s="231">
        <f>SUM(BK280:BK358)</f>
        <v>0</v>
      </c>
    </row>
    <row r="280" s="1" customFormat="1" ht="16.5" customHeight="1">
      <c r="B280" s="47"/>
      <c r="C280" s="234" t="s">
        <v>537</v>
      </c>
      <c r="D280" s="234" t="s">
        <v>218</v>
      </c>
      <c r="E280" s="235" t="s">
        <v>2834</v>
      </c>
      <c r="F280" s="236" t="s">
        <v>2835</v>
      </c>
      <c r="G280" s="237" t="s">
        <v>452</v>
      </c>
      <c r="H280" s="238">
        <v>236</v>
      </c>
      <c r="I280" s="239"/>
      <c r="J280" s="240">
        <f>ROUND(I280*H280,2)</f>
        <v>0</v>
      </c>
      <c r="K280" s="236" t="s">
        <v>222</v>
      </c>
      <c r="L280" s="73"/>
      <c r="M280" s="241" t="s">
        <v>21</v>
      </c>
      <c r="N280" s="242" t="s">
        <v>43</v>
      </c>
      <c r="O280" s="48"/>
      <c r="P280" s="243">
        <f>O280*H280</f>
        <v>0</v>
      </c>
      <c r="Q280" s="243">
        <v>0</v>
      </c>
      <c r="R280" s="243">
        <f>Q280*H280</f>
        <v>0</v>
      </c>
      <c r="S280" s="243">
        <v>0</v>
      </c>
      <c r="T280" s="244">
        <f>S280*H280</f>
        <v>0</v>
      </c>
      <c r="AR280" s="25" t="s">
        <v>232</v>
      </c>
      <c r="AT280" s="25" t="s">
        <v>218</v>
      </c>
      <c r="AU280" s="25" t="s">
        <v>82</v>
      </c>
      <c r="AY280" s="25" t="s">
        <v>215</v>
      </c>
      <c r="BE280" s="245">
        <f>IF(N280="základní",J280,0)</f>
        <v>0</v>
      </c>
      <c r="BF280" s="245">
        <f>IF(N280="snížená",J280,0)</f>
        <v>0</v>
      </c>
      <c r="BG280" s="245">
        <f>IF(N280="zákl. přenesená",J280,0)</f>
        <v>0</v>
      </c>
      <c r="BH280" s="245">
        <f>IF(N280="sníž. přenesená",J280,0)</f>
        <v>0</v>
      </c>
      <c r="BI280" s="245">
        <f>IF(N280="nulová",J280,0)</f>
        <v>0</v>
      </c>
      <c r="BJ280" s="25" t="s">
        <v>80</v>
      </c>
      <c r="BK280" s="245">
        <f>ROUND(I280*H280,2)</f>
        <v>0</v>
      </c>
      <c r="BL280" s="25" t="s">
        <v>232</v>
      </c>
      <c r="BM280" s="25" t="s">
        <v>2836</v>
      </c>
    </row>
    <row r="281" s="1" customFormat="1">
      <c r="B281" s="47"/>
      <c r="C281" s="75"/>
      <c r="D281" s="246" t="s">
        <v>225</v>
      </c>
      <c r="E281" s="75"/>
      <c r="F281" s="247" t="s">
        <v>2837</v>
      </c>
      <c r="G281" s="75"/>
      <c r="H281" s="75"/>
      <c r="I281" s="204"/>
      <c r="J281" s="75"/>
      <c r="K281" s="75"/>
      <c r="L281" s="73"/>
      <c r="M281" s="248"/>
      <c r="N281" s="48"/>
      <c r="O281" s="48"/>
      <c r="P281" s="48"/>
      <c r="Q281" s="48"/>
      <c r="R281" s="48"/>
      <c r="S281" s="48"/>
      <c r="T281" s="96"/>
      <c r="AT281" s="25" t="s">
        <v>225</v>
      </c>
      <c r="AU281" s="25" t="s">
        <v>82</v>
      </c>
    </row>
    <row r="282" s="14" customFormat="1">
      <c r="B282" s="288"/>
      <c r="C282" s="289"/>
      <c r="D282" s="246" t="s">
        <v>422</v>
      </c>
      <c r="E282" s="290" t="s">
        <v>21</v>
      </c>
      <c r="F282" s="291" t="s">
        <v>2838</v>
      </c>
      <c r="G282" s="289"/>
      <c r="H282" s="290" t="s">
        <v>21</v>
      </c>
      <c r="I282" s="292"/>
      <c r="J282" s="289"/>
      <c r="K282" s="289"/>
      <c r="L282" s="293"/>
      <c r="M282" s="294"/>
      <c r="N282" s="295"/>
      <c r="O282" s="295"/>
      <c r="P282" s="295"/>
      <c r="Q282" s="295"/>
      <c r="R282" s="295"/>
      <c r="S282" s="295"/>
      <c r="T282" s="296"/>
      <c r="AT282" s="297" t="s">
        <v>422</v>
      </c>
      <c r="AU282" s="297" t="s">
        <v>82</v>
      </c>
      <c r="AV282" s="14" t="s">
        <v>80</v>
      </c>
      <c r="AW282" s="14" t="s">
        <v>35</v>
      </c>
      <c r="AX282" s="14" t="s">
        <v>72</v>
      </c>
      <c r="AY282" s="297" t="s">
        <v>215</v>
      </c>
    </row>
    <row r="283" s="12" customFormat="1">
      <c r="B283" s="252"/>
      <c r="C283" s="253"/>
      <c r="D283" s="246" t="s">
        <v>422</v>
      </c>
      <c r="E283" s="254" t="s">
        <v>21</v>
      </c>
      <c r="F283" s="255" t="s">
        <v>3064</v>
      </c>
      <c r="G283" s="253"/>
      <c r="H283" s="256">
        <v>236</v>
      </c>
      <c r="I283" s="257"/>
      <c r="J283" s="253"/>
      <c r="K283" s="253"/>
      <c r="L283" s="258"/>
      <c r="M283" s="259"/>
      <c r="N283" s="260"/>
      <c r="O283" s="260"/>
      <c r="P283" s="260"/>
      <c r="Q283" s="260"/>
      <c r="R283" s="260"/>
      <c r="S283" s="260"/>
      <c r="T283" s="261"/>
      <c r="AT283" s="262" t="s">
        <v>422</v>
      </c>
      <c r="AU283" s="262" t="s">
        <v>82</v>
      </c>
      <c r="AV283" s="12" t="s">
        <v>82</v>
      </c>
      <c r="AW283" s="12" t="s">
        <v>35</v>
      </c>
      <c r="AX283" s="12" t="s">
        <v>72</v>
      </c>
      <c r="AY283" s="262" t="s">
        <v>215</v>
      </c>
    </row>
    <row r="284" s="1" customFormat="1" ht="16.5" customHeight="1">
      <c r="B284" s="47"/>
      <c r="C284" s="274" t="s">
        <v>542</v>
      </c>
      <c r="D284" s="274" t="s">
        <v>470</v>
      </c>
      <c r="E284" s="275" t="s">
        <v>2841</v>
      </c>
      <c r="F284" s="276" t="s">
        <v>2842</v>
      </c>
      <c r="G284" s="277" t="s">
        <v>452</v>
      </c>
      <c r="H284" s="278">
        <v>236</v>
      </c>
      <c r="I284" s="279"/>
      <c r="J284" s="280">
        <f>ROUND(I284*H284,2)</f>
        <v>0</v>
      </c>
      <c r="K284" s="276" t="s">
        <v>222</v>
      </c>
      <c r="L284" s="281"/>
      <c r="M284" s="282" t="s">
        <v>21</v>
      </c>
      <c r="N284" s="283" t="s">
        <v>43</v>
      </c>
      <c r="O284" s="48"/>
      <c r="P284" s="243">
        <f>O284*H284</f>
        <v>0</v>
      </c>
      <c r="Q284" s="243">
        <v>0.00048000000000000001</v>
      </c>
      <c r="R284" s="243">
        <f>Q284*H284</f>
        <v>0.11328000000000001</v>
      </c>
      <c r="S284" s="243">
        <v>0</v>
      </c>
      <c r="T284" s="244">
        <f>S284*H284</f>
        <v>0</v>
      </c>
      <c r="AR284" s="25" t="s">
        <v>405</v>
      </c>
      <c r="AT284" s="25" t="s">
        <v>470</v>
      </c>
      <c r="AU284" s="25" t="s">
        <v>82</v>
      </c>
      <c r="AY284" s="25" t="s">
        <v>215</v>
      </c>
      <c r="BE284" s="245">
        <f>IF(N284="základní",J284,0)</f>
        <v>0</v>
      </c>
      <c r="BF284" s="245">
        <f>IF(N284="snížená",J284,0)</f>
        <v>0</v>
      </c>
      <c r="BG284" s="245">
        <f>IF(N284="zákl. přenesená",J284,0)</f>
        <v>0</v>
      </c>
      <c r="BH284" s="245">
        <f>IF(N284="sníž. přenesená",J284,0)</f>
        <v>0</v>
      </c>
      <c r="BI284" s="245">
        <f>IF(N284="nulová",J284,0)</f>
        <v>0</v>
      </c>
      <c r="BJ284" s="25" t="s">
        <v>80</v>
      </c>
      <c r="BK284" s="245">
        <f>ROUND(I284*H284,2)</f>
        <v>0</v>
      </c>
      <c r="BL284" s="25" t="s">
        <v>232</v>
      </c>
      <c r="BM284" s="25" t="s">
        <v>2843</v>
      </c>
    </row>
    <row r="285" s="12" customFormat="1">
      <c r="B285" s="252"/>
      <c r="C285" s="253"/>
      <c r="D285" s="246" t="s">
        <v>422</v>
      </c>
      <c r="E285" s="254" t="s">
        <v>21</v>
      </c>
      <c r="F285" s="255" t="s">
        <v>3064</v>
      </c>
      <c r="G285" s="253"/>
      <c r="H285" s="256">
        <v>236</v>
      </c>
      <c r="I285" s="257"/>
      <c r="J285" s="253"/>
      <c r="K285" s="253"/>
      <c r="L285" s="258"/>
      <c r="M285" s="259"/>
      <c r="N285" s="260"/>
      <c r="O285" s="260"/>
      <c r="P285" s="260"/>
      <c r="Q285" s="260"/>
      <c r="R285" s="260"/>
      <c r="S285" s="260"/>
      <c r="T285" s="261"/>
      <c r="AT285" s="262" t="s">
        <v>422</v>
      </c>
      <c r="AU285" s="262" t="s">
        <v>82</v>
      </c>
      <c r="AV285" s="12" t="s">
        <v>82</v>
      </c>
      <c r="AW285" s="12" t="s">
        <v>35</v>
      </c>
      <c r="AX285" s="12" t="s">
        <v>72</v>
      </c>
      <c r="AY285" s="262" t="s">
        <v>215</v>
      </c>
    </row>
    <row r="286" s="1" customFormat="1" ht="25.5" customHeight="1">
      <c r="B286" s="47"/>
      <c r="C286" s="234" t="s">
        <v>548</v>
      </c>
      <c r="D286" s="234" t="s">
        <v>218</v>
      </c>
      <c r="E286" s="235" t="s">
        <v>2844</v>
      </c>
      <c r="F286" s="236" t="s">
        <v>2845</v>
      </c>
      <c r="G286" s="237" t="s">
        <v>452</v>
      </c>
      <c r="H286" s="238">
        <v>200.36000000000001</v>
      </c>
      <c r="I286" s="239"/>
      <c r="J286" s="240">
        <f>ROUND(I286*H286,2)</f>
        <v>0</v>
      </c>
      <c r="K286" s="236" t="s">
        <v>222</v>
      </c>
      <c r="L286" s="73"/>
      <c r="M286" s="241" t="s">
        <v>21</v>
      </c>
      <c r="N286" s="242" t="s">
        <v>43</v>
      </c>
      <c r="O286" s="48"/>
      <c r="P286" s="243">
        <f>O286*H286</f>
        <v>0</v>
      </c>
      <c r="Q286" s="243">
        <v>0</v>
      </c>
      <c r="R286" s="243">
        <f>Q286*H286</f>
        <v>0</v>
      </c>
      <c r="S286" s="243">
        <v>0</v>
      </c>
      <c r="T286" s="244">
        <f>S286*H286</f>
        <v>0</v>
      </c>
      <c r="AR286" s="25" t="s">
        <v>232</v>
      </c>
      <c r="AT286" s="25" t="s">
        <v>218</v>
      </c>
      <c r="AU286" s="25" t="s">
        <v>82</v>
      </c>
      <c r="AY286" s="25" t="s">
        <v>215</v>
      </c>
      <c r="BE286" s="245">
        <f>IF(N286="základní",J286,0)</f>
        <v>0</v>
      </c>
      <c r="BF286" s="245">
        <f>IF(N286="snížená",J286,0)</f>
        <v>0</v>
      </c>
      <c r="BG286" s="245">
        <f>IF(N286="zákl. přenesená",J286,0)</f>
        <v>0</v>
      </c>
      <c r="BH286" s="245">
        <f>IF(N286="sníž. přenesená",J286,0)</f>
        <v>0</v>
      </c>
      <c r="BI286" s="245">
        <f>IF(N286="nulová",J286,0)</f>
        <v>0</v>
      </c>
      <c r="BJ286" s="25" t="s">
        <v>80</v>
      </c>
      <c r="BK286" s="245">
        <f>ROUND(I286*H286,2)</f>
        <v>0</v>
      </c>
      <c r="BL286" s="25" t="s">
        <v>232</v>
      </c>
      <c r="BM286" s="25" t="s">
        <v>2846</v>
      </c>
    </row>
    <row r="287" s="1" customFormat="1">
      <c r="B287" s="47"/>
      <c r="C287" s="75"/>
      <c r="D287" s="246" t="s">
        <v>225</v>
      </c>
      <c r="E287" s="75"/>
      <c r="F287" s="247" t="s">
        <v>2847</v>
      </c>
      <c r="G287" s="75"/>
      <c r="H287" s="75"/>
      <c r="I287" s="204"/>
      <c r="J287" s="75"/>
      <c r="K287" s="75"/>
      <c r="L287" s="73"/>
      <c r="M287" s="248"/>
      <c r="N287" s="48"/>
      <c r="O287" s="48"/>
      <c r="P287" s="48"/>
      <c r="Q287" s="48"/>
      <c r="R287" s="48"/>
      <c r="S287" s="48"/>
      <c r="T287" s="96"/>
      <c r="AT287" s="25" t="s">
        <v>225</v>
      </c>
      <c r="AU287" s="25" t="s">
        <v>82</v>
      </c>
    </row>
    <row r="288" s="14" customFormat="1">
      <c r="B288" s="288"/>
      <c r="C288" s="289"/>
      <c r="D288" s="246" t="s">
        <v>422</v>
      </c>
      <c r="E288" s="290" t="s">
        <v>21</v>
      </c>
      <c r="F288" s="291" t="s">
        <v>2838</v>
      </c>
      <c r="G288" s="289"/>
      <c r="H288" s="290" t="s">
        <v>21</v>
      </c>
      <c r="I288" s="292"/>
      <c r="J288" s="289"/>
      <c r="K288" s="289"/>
      <c r="L288" s="293"/>
      <c r="M288" s="294"/>
      <c r="N288" s="295"/>
      <c r="O288" s="295"/>
      <c r="P288" s="295"/>
      <c r="Q288" s="295"/>
      <c r="R288" s="295"/>
      <c r="S288" s="295"/>
      <c r="T288" s="296"/>
      <c r="AT288" s="297" t="s">
        <v>422</v>
      </c>
      <c r="AU288" s="297" t="s">
        <v>82</v>
      </c>
      <c r="AV288" s="14" t="s">
        <v>80</v>
      </c>
      <c r="AW288" s="14" t="s">
        <v>35</v>
      </c>
      <c r="AX288" s="14" t="s">
        <v>72</v>
      </c>
      <c r="AY288" s="297" t="s">
        <v>215</v>
      </c>
    </row>
    <row r="289" s="14" customFormat="1">
      <c r="B289" s="288"/>
      <c r="C289" s="289"/>
      <c r="D289" s="246" t="s">
        <v>422</v>
      </c>
      <c r="E289" s="290" t="s">
        <v>21</v>
      </c>
      <c r="F289" s="291" t="s">
        <v>3065</v>
      </c>
      <c r="G289" s="289"/>
      <c r="H289" s="290" t="s">
        <v>21</v>
      </c>
      <c r="I289" s="292"/>
      <c r="J289" s="289"/>
      <c r="K289" s="289"/>
      <c r="L289" s="293"/>
      <c r="M289" s="294"/>
      <c r="N289" s="295"/>
      <c r="O289" s="295"/>
      <c r="P289" s="295"/>
      <c r="Q289" s="295"/>
      <c r="R289" s="295"/>
      <c r="S289" s="295"/>
      <c r="T289" s="296"/>
      <c r="AT289" s="297" t="s">
        <v>422</v>
      </c>
      <c r="AU289" s="297" t="s">
        <v>82</v>
      </c>
      <c r="AV289" s="14" t="s">
        <v>80</v>
      </c>
      <c r="AW289" s="14" t="s">
        <v>35</v>
      </c>
      <c r="AX289" s="14" t="s">
        <v>72</v>
      </c>
      <c r="AY289" s="297" t="s">
        <v>215</v>
      </c>
    </row>
    <row r="290" s="12" customFormat="1">
      <c r="B290" s="252"/>
      <c r="C290" s="253"/>
      <c r="D290" s="246" t="s">
        <v>422</v>
      </c>
      <c r="E290" s="254" t="s">
        <v>21</v>
      </c>
      <c r="F290" s="255" t="s">
        <v>3066</v>
      </c>
      <c r="G290" s="253"/>
      <c r="H290" s="256">
        <v>200.36000000000001</v>
      </c>
      <c r="I290" s="257"/>
      <c r="J290" s="253"/>
      <c r="K290" s="253"/>
      <c r="L290" s="258"/>
      <c r="M290" s="259"/>
      <c r="N290" s="260"/>
      <c r="O290" s="260"/>
      <c r="P290" s="260"/>
      <c r="Q290" s="260"/>
      <c r="R290" s="260"/>
      <c r="S290" s="260"/>
      <c r="T290" s="261"/>
      <c r="AT290" s="262" t="s">
        <v>422</v>
      </c>
      <c r="AU290" s="262" t="s">
        <v>82</v>
      </c>
      <c r="AV290" s="12" t="s">
        <v>82</v>
      </c>
      <c r="AW290" s="12" t="s">
        <v>35</v>
      </c>
      <c r="AX290" s="12" t="s">
        <v>80</v>
      </c>
      <c r="AY290" s="262" t="s">
        <v>215</v>
      </c>
    </row>
    <row r="291" s="1" customFormat="1" ht="16.5" customHeight="1">
      <c r="B291" s="47"/>
      <c r="C291" s="274" t="s">
        <v>554</v>
      </c>
      <c r="D291" s="274" t="s">
        <v>470</v>
      </c>
      <c r="E291" s="275" t="s">
        <v>2851</v>
      </c>
      <c r="F291" s="276" t="s">
        <v>2852</v>
      </c>
      <c r="G291" s="277" t="s">
        <v>452</v>
      </c>
      <c r="H291" s="278">
        <v>200.36000000000001</v>
      </c>
      <c r="I291" s="279"/>
      <c r="J291" s="280">
        <f>ROUND(I291*H291,2)</f>
        <v>0</v>
      </c>
      <c r="K291" s="276" t="s">
        <v>21</v>
      </c>
      <c r="L291" s="281"/>
      <c r="M291" s="282" t="s">
        <v>21</v>
      </c>
      <c r="N291" s="283" t="s">
        <v>43</v>
      </c>
      <c r="O291" s="48"/>
      <c r="P291" s="243">
        <f>O291*H291</f>
        <v>0</v>
      </c>
      <c r="Q291" s="243">
        <v>0.0022100000000000002</v>
      </c>
      <c r="R291" s="243">
        <f>Q291*H291</f>
        <v>0.44279560000000007</v>
      </c>
      <c r="S291" s="243">
        <v>0</v>
      </c>
      <c r="T291" s="244">
        <f>S291*H291</f>
        <v>0</v>
      </c>
      <c r="AR291" s="25" t="s">
        <v>405</v>
      </c>
      <c r="AT291" s="25" t="s">
        <v>470</v>
      </c>
      <c r="AU291" s="25" t="s">
        <v>82</v>
      </c>
      <c r="AY291" s="25" t="s">
        <v>215</v>
      </c>
      <c r="BE291" s="245">
        <f>IF(N291="základní",J291,0)</f>
        <v>0</v>
      </c>
      <c r="BF291" s="245">
        <f>IF(N291="snížená",J291,0)</f>
        <v>0</v>
      </c>
      <c r="BG291" s="245">
        <f>IF(N291="zákl. přenesená",J291,0)</f>
        <v>0</v>
      </c>
      <c r="BH291" s="245">
        <f>IF(N291="sníž. přenesená",J291,0)</f>
        <v>0</v>
      </c>
      <c r="BI291" s="245">
        <f>IF(N291="nulová",J291,0)</f>
        <v>0</v>
      </c>
      <c r="BJ291" s="25" t="s">
        <v>80</v>
      </c>
      <c r="BK291" s="245">
        <f>ROUND(I291*H291,2)</f>
        <v>0</v>
      </c>
      <c r="BL291" s="25" t="s">
        <v>232</v>
      </c>
      <c r="BM291" s="25" t="s">
        <v>2853</v>
      </c>
    </row>
    <row r="292" s="12" customFormat="1">
      <c r="B292" s="252"/>
      <c r="C292" s="253"/>
      <c r="D292" s="246" t="s">
        <v>422</v>
      </c>
      <c r="E292" s="254" t="s">
        <v>21</v>
      </c>
      <c r="F292" s="255" t="s">
        <v>3066</v>
      </c>
      <c r="G292" s="253"/>
      <c r="H292" s="256">
        <v>200.36000000000001</v>
      </c>
      <c r="I292" s="257"/>
      <c r="J292" s="253"/>
      <c r="K292" s="253"/>
      <c r="L292" s="258"/>
      <c r="M292" s="259"/>
      <c r="N292" s="260"/>
      <c r="O292" s="260"/>
      <c r="P292" s="260"/>
      <c r="Q292" s="260"/>
      <c r="R292" s="260"/>
      <c r="S292" s="260"/>
      <c r="T292" s="261"/>
      <c r="AT292" s="262" t="s">
        <v>422</v>
      </c>
      <c r="AU292" s="262" t="s">
        <v>82</v>
      </c>
      <c r="AV292" s="12" t="s">
        <v>82</v>
      </c>
      <c r="AW292" s="12" t="s">
        <v>35</v>
      </c>
      <c r="AX292" s="12" t="s">
        <v>80</v>
      </c>
      <c r="AY292" s="262" t="s">
        <v>215</v>
      </c>
    </row>
    <row r="293" s="1" customFormat="1" ht="16.5" customHeight="1">
      <c r="B293" s="47"/>
      <c r="C293" s="234" t="s">
        <v>559</v>
      </c>
      <c r="D293" s="234" t="s">
        <v>218</v>
      </c>
      <c r="E293" s="235" t="s">
        <v>2860</v>
      </c>
      <c r="F293" s="236" t="s">
        <v>2861</v>
      </c>
      <c r="G293" s="237" t="s">
        <v>452</v>
      </c>
      <c r="H293" s="238">
        <v>182.25999999999999</v>
      </c>
      <c r="I293" s="239"/>
      <c r="J293" s="240">
        <f>ROUND(I293*H293,2)</f>
        <v>0</v>
      </c>
      <c r="K293" s="236" t="s">
        <v>222</v>
      </c>
      <c r="L293" s="73"/>
      <c r="M293" s="241" t="s">
        <v>21</v>
      </c>
      <c r="N293" s="242" t="s">
        <v>43</v>
      </c>
      <c r="O293" s="48"/>
      <c r="P293" s="243">
        <f>O293*H293</f>
        <v>0</v>
      </c>
      <c r="Q293" s="243">
        <v>2.0000000000000002E-05</v>
      </c>
      <c r="R293" s="243">
        <f>Q293*H293</f>
        <v>0.0036451999999999999</v>
      </c>
      <c r="S293" s="243">
        <v>0</v>
      </c>
      <c r="T293" s="244">
        <f>S293*H293</f>
        <v>0</v>
      </c>
      <c r="AR293" s="25" t="s">
        <v>232</v>
      </c>
      <c r="AT293" s="25" t="s">
        <v>218</v>
      </c>
      <c r="AU293" s="25" t="s">
        <v>82</v>
      </c>
      <c r="AY293" s="25" t="s">
        <v>215</v>
      </c>
      <c r="BE293" s="245">
        <f>IF(N293="základní",J293,0)</f>
        <v>0</v>
      </c>
      <c r="BF293" s="245">
        <f>IF(N293="snížená",J293,0)</f>
        <v>0</v>
      </c>
      <c r="BG293" s="245">
        <f>IF(N293="zákl. přenesená",J293,0)</f>
        <v>0</v>
      </c>
      <c r="BH293" s="245">
        <f>IF(N293="sníž. přenesená",J293,0)</f>
        <v>0</v>
      </c>
      <c r="BI293" s="245">
        <f>IF(N293="nulová",J293,0)</f>
        <v>0</v>
      </c>
      <c r="BJ293" s="25" t="s">
        <v>80</v>
      </c>
      <c r="BK293" s="245">
        <f>ROUND(I293*H293,2)</f>
        <v>0</v>
      </c>
      <c r="BL293" s="25" t="s">
        <v>232</v>
      </c>
      <c r="BM293" s="25" t="s">
        <v>2862</v>
      </c>
    </row>
    <row r="294" s="12" customFormat="1">
      <c r="B294" s="252"/>
      <c r="C294" s="253"/>
      <c r="D294" s="246" t="s">
        <v>422</v>
      </c>
      <c r="E294" s="254" t="s">
        <v>21</v>
      </c>
      <c r="F294" s="255" t="s">
        <v>3067</v>
      </c>
      <c r="G294" s="253"/>
      <c r="H294" s="256">
        <v>180.16999999999999</v>
      </c>
      <c r="I294" s="257"/>
      <c r="J294" s="253"/>
      <c r="K294" s="253"/>
      <c r="L294" s="258"/>
      <c r="M294" s="259"/>
      <c r="N294" s="260"/>
      <c r="O294" s="260"/>
      <c r="P294" s="260"/>
      <c r="Q294" s="260"/>
      <c r="R294" s="260"/>
      <c r="S294" s="260"/>
      <c r="T294" s="261"/>
      <c r="AT294" s="262" t="s">
        <v>422</v>
      </c>
      <c r="AU294" s="262" t="s">
        <v>82</v>
      </c>
      <c r="AV294" s="12" t="s">
        <v>82</v>
      </c>
      <c r="AW294" s="12" t="s">
        <v>35</v>
      </c>
      <c r="AX294" s="12" t="s">
        <v>72</v>
      </c>
      <c r="AY294" s="262" t="s">
        <v>215</v>
      </c>
    </row>
    <row r="295" s="14" customFormat="1">
      <c r="B295" s="288"/>
      <c r="C295" s="289"/>
      <c r="D295" s="246" t="s">
        <v>422</v>
      </c>
      <c r="E295" s="290" t="s">
        <v>21</v>
      </c>
      <c r="F295" s="291" t="s">
        <v>3068</v>
      </c>
      <c r="G295" s="289"/>
      <c r="H295" s="290" t="s">
        <v>21</v>
      </c>
      <c r="I295" s="292"/>
      <c r="J295" s="289"/>
      <c r="K295" s="289"/>
      <c r="L295" s="293"/>
      <c r="M295" s="294"/>
      <c r="N295" s="295"/>
      <c r="O295" s="295"/>
      <c r="P295" s="295"/>
      <c r="Q295" s="295"/>
      <c r="R295" s="295"/>
      <c r="S295" s="295"/>
      <c r="T295" s="296"/>
      <c r="AT295" s="297" t="s">
        <v>422</v>
      </c>
      <c r="AU295" s="297" t="s">
        <v>82</v>
      </c>
      <c r="AV295" s="14" t="s">
        <v>80</v>
      </c>
      <c r="AW295" s="14" t="s">
        <v>35</v>
      </c>
      <c r="AX295" s="14" t="s">
        <v>72</v>
      </c>
      <c r="AY295" s="297" t="s">
        <v>215</v>
      </c>
    </row>
    <row r="296" s="12" customFormat="1">
      <c r="B296" s="252"/>
      <c r="C296" s="253"/>
      <c r="D296" s="246" t="s">
        <v>422</v>
      </c>
      <c r="E296" s="254" t="s">
        <v>21</v>
      </c>
      <c r="F296" s="255" t="s">
        <v>3069</v>
      </c>
      <c r="G296" s="253"/>
      <c r="H296" s="256">
        <v>2.0899999999999999</v>
      </c>
      <c r="I296" s="257"/>
      <c r="J296" s="253"/>
      <c r="K296" s="253"/>
      <c r="L296" s="258"/>
      <c r="M296" s="259"/>
      <c r="N296" s="260"/>
      <c r="O296" s="260"/>
      <c r="P296" s="260"/>
      <c r="Q296" s="260"/>
      <c r="R296" s="260"/>
      <c r="S296" s="260"/>
      <c r="T296" s="261"/>
      <c r="AT296" s="262" t="s">
        <v>422</v>
      </c>
      <c r="AU296" s="262" t="s">
        <v>82</v>
      </c>
      <c r="AV296" s="12" t="s">
        <v>82</v>
      </c>
      <c r="AW296" s="12" t="s">
        <v>35</v>
      </c>
      <c r="AX296" s="12" t="s">
        <v>72</v>
      </c>
      <c r="AY296" s="262" t="s">
        <v>215</v>
      </c>
    </row>
    <row r="297" s="13" customFormat="1">
      <c r="B297" s="263"/>
      <c r="C297" s="264"/>
      <c r="D297" s="246" t="s">
        <v>422</v>
      </c>
      <c r="E297" s="265" t="s">
        <v>21</v>
      </c>
      <c r="F297" s="266" t="s">
        <v>439</v>
      </c>
      <c r="G297" s="264"/>
      <c r="H297" s="267">
        <v>182.25999999999999</v>
      </c>
      <c r="I297" s="268"/>
      <c r="J297" s="264"/>
      <c r="K297" s="264"/>
      <c r="L297" s="269"/>
      <c r="M297" s="270"/>
      <c r="N297" s="271"/>
      <c r="O297" s="271"/>
      <c r="P297" s="271"/>
      <c r="Q297" s="271"/>
      <c r="R297" s="271"/>
      <c r="S297" s="271"/>
      <c r="T297" s="272"/>
      <c r="AT297" s="273" t="s">
        <v>422</v>
      </c>
      <c r="AU297" s="273" t="s">
        <v>82</v>
      </c>
      <c r="AV297" s="13" t="s">
        <v>232</v>
      </c>
      <c r="AW297" s="13" t="s">
        <v>35</v>
      </c>
      <c r="AX297" s="13" t="s">
        <v>80</v>
      </c>
      <c r="AY297" s="273" t="s">
        <v>215</v>
      </c>
    </row>
    <row r="298" s="1" customFormat="1" ht="16.5" customHeight="1">
      <c r="B298" s="47"/>
      <c r="C298" s="274" t="s">
        <v>563</v>
      </c>
      <c r="D298" s="274" t="s">
        <v>470</v>
      </c>
      <c r="E298" s="275" t="s">
        <v>2864</v>
      </c>
      <c r="F298" s="276" t="s">
        <v>2865</v>
      </c>
      <c r="G298" s="277" t="s">
        <v>452</v>
      </c>
      <c r="H298" s="278">
        <v>182.25999999999999</v>
      </c>
      <c r="I298" s="279"/>
      <c r="J298" s="280">
        <f>ROUND(I298*H298,2)</f>
        <v>0</v>
      </c>
      <c r="K298" s="276" t="s">
        <v>21</v>
      </c>
      <c r="L298" s="281"/>
      <c r="M298" s="282" t="s">
        <v>21</v>
      </c>
      <c r="N298" s="283" t="s">
        <v>43</v>
      </c>
      <c r="O298" s="48"/>
      <c r="P298" s="243">
        <f>O298*H298</f>
        <v>0</v>
      </c>
      <c r="Q298" s="243">
        <v>0.0051999999999999998</v>
      </c>
      <c r="R298" s="243">
        <f>Q298*H298</f>
        <v>0.94775199999999993</v>
      </c>
      <c r="S298" s="243">
        <v>0</v>
      </c>
      <c r="T298" s="244">
        <f>S298*H298</f>
        <v>0</v>
      </c>
      <c r="AR298" s="25" t="s">
        <v>405</v>
      </c>
      <c r="AT298" s="25" t="s">
        <v>470</v>
      </c>
      <c r="AU298" s="25" t="s">
        <v>82</v>
      </c>
      <c r="AY298" s="25" t="s">
        <v>215</v>
      </c>
      <c r="BE298" s="245">
        <f>IF(N298="základní",J298,0)</f>
        <v>0</v>
      </c>
      <c r="BF298" s="245">
        <f>IF(N298="snížená",J298,0)</f>
        <v>0</v>
      </c>
      <c r="BG298" s="245">
        <f>IF(N298="zákl. přenesená",J298,0)</f>
        <v>0</v>
      </c>
      <c r="BH298" s="245">
        <f>IF(N298="sníž. přenesená",J298,0)</f>
        <v>0</v>
      </c>
      <c r="BI298" s="245">
        <f>IF(N298="nulová",J298,0)</f>
        <v>0</v>
      </c>
      <c r="BJ298" s="25" t="s">
        <v>80</v>
      </c>
      <c r="BK298" s="245">
        <f>ROUND(I298*H298,2)</f>
        <v>0</v>
      </c>
      <c r="BL298" s="25" t="s">
        <v>232</v>
      </c>
      <c r="BM298" s="25" t="s">
        <v>2866</v>
      </c>
    </row>
    <row r="299" s="12" customFormat="1">
      <c r="B299" s="252"/>
      <c r="C299" s="253"/>
      <c r="D299" s="246" t="s">
        <v>422</v>
      </c>
      <c r="E299" s="254" t="s">
        <v>21</v>
      </c>
      <c r="F299" s="255" t="s">
        <v>3067</v>
      </c>
      <c r="G299" s="253"/>
      <c r="H299" s="256">
        <v>180.16999999999999</v>
      </c>
      <c r="I299" s="257"/>
      <c r="J299" s="253"/>
      <c r="K299" s="253"/>
      <c r="L299" s="258"/>
      <c r="M299" s="259"/>
      <c r="N299" s="260"/>
      <c r="O299" s="260"/>
      <c r="P299" s="260"/>
      <c r="Q299" s="260"/>
      <c r="R299" s="260"/>
      <c r="S299" s="260"/>
      <c r="T299" s="261"/>
      <c r="AT299" s="262" t="s">
        <v>422</v>
      </c>
      <c r="AU299" s="262" t="s">
        <v>82</v>
      </c>
      <c r="AV299" s="12" t="s">
        <v>82</v>
      </c>
      <c r="AW299" s="12" t="s">
        <v>35</v>
      </c>
      <c r="AX299" s="12" t="s">
        <v>72</v>
      </c>
      <c r="AY299" s="262" t="s">
        <v>215</v>
      </c>
    </row>
    <row r="300" s="14" customFormat="1">
      <c r="B300" s="288"/>
      <c r="C300" s="289"/>
      <c r="D300" s="246" t="s">
        <v>422</v>
      </c>
      <c r="E300" s="290" t="s">
        <v>21</v>
      </c>
      <c r="F300" s="291" t="s">
        <v>3070</v>
      </c>
      <c r="G300" s="289"/>
      <c r="H300" s="290" t="s">
        <v>21</v>
      </c>
      <c r="I300" s="292"/>
      <c r="J300" s="289"/>
      <c r="K300" s="289"/>
      <c r="L300" s="293"/>
      <c r="M300" s="294"/>
      <c r="N300" s="295"/>
      <c r="O300" s="295"/>
      <c r="P300" s="295"/>
      <c r="Q300" s="295"/>
      <c r="R300" s="295"/>
      <c r="S300" s="295"/>
      <c r="T300" s="296"/>
      <c r="AT300" s="297" t="s">
        <v>422</v>
      </c>
      <c r="AU300" s="297" t="s">
        <v>82</v>
      </c>
      <c r="AV300" s="14" t="s">
        <v>80</v>
      </c>
      <c r="AW300" s="14" t="s">
        <v>35</v>
      </c>
      <c r="AX300" s="14" t="s">
        <v>72</v>
      </c>
      <c r="AY300" s="297" t="s">
        <v>215</v>
      </c>
    </row>
    <row r="301" s="12" customFormat="1">
      <c r="B301" s="252"/>
      <c r="C301" s="253"/>
      <c r="D301" s="246" t="s">
        <v>422</v>
      </c>
      <c r="E301" s="254" t="s">
        <v>21</v>
      </c>
      <c r="F301" s="255" t="s">
        <v>3069</v>
      </c>
      <c r="G301" s="253"/>
      <c r="H301" s="256">
        <v>2.0899999999999999</v>
      </c>
      <c r="I301" s="257"/>
      <c r="J301" s="253"/>
      <c r="K301" s="253"/>
      <c r="L301" s="258"/>
      <c r="M301" s="259"/>
      <c r="N301" s="260"/>
      <c r="O301" s="260"/>
      <c r="P301" s="260"/>
      <c r="Q301" s="260"/>
      <c r="R301" s="260"/>
      <c r="S301" s="260"/>
      <c r="T301" s="261"/>
      <c r="AT301" s="262" t="s">
        <v>422</v>
      </c>
      <c r="AU301" s="262" t="s">
        <v>82</v>
      </c>
      <c r="AV301" s="12" t="s">
        <v>82</v>
      </c>
      <c r="AW301" s="12" t="s">
        <v>35</v>
      </c>
      <c r="AX301" s="12" t="s">
        <v>72</v>
      </c>
      <c r="AY301" s="262" t="s">
        <v>215</v>
      </c>
    </row>
    <row r="302" s="13" customFormat="1">
      <c r="B302" s="263"/>
      <c r="C302" s="264"/>
      <c r="D302" s="246" t="s">
        <v>422</v>
      </c>
      <c r="E302" s="265" t="s">
        <v>21</v>
      </c>
      <c r="F302" s="266" t="s">
        <v>439</v>
      </c>
      <c r="G302" s="264"/>
      <c r="H302" s="267">
        <v>182.25999999999999</v>
      </c>
      <c r="I302" s="268"/>
      <c r="J302" s="264"/>
      <c r="K302" s="264"/>
      <c r="L302" s="269"/>
      <c r="M302" s="270"/>
      <c r="N302" s="271"/>
      <c r="O302" s="271"/>
      <c r="P302" s="271"/>
      <c r="Q302" s="271"/>
      <c r="R302" s="271"/>
      <c r="S302" s="271"/>
      <c r="T302" s="272"/>
      <c r="AT302" s="273" t="s">
        <v>422</v>
      </c>
      <c r="AU302" s="273" t="s">
        <v>82</v>
      </c>
      <c r="AV302" s="13" t="s">
        <v>232</v>
      </c>
      <c r="AW302" s="13" t="s">
        <v>35</v>
      </c>
      <c r="AX302" s="13" t="s">
        <v>80</v>
      </c>
      <c r="AY302" s="273" t="s">
        <v>215</v>
      </c>
    </row>
    <row r="303" s="1" customFormat="1" ht="16.5" customHeight="1">
      <c r="B303" s="47"/>
      <c r="C303" s="274" t="s">
        <v>574</v>
      </c>
      <c r="D303" s="274" t="s">
        <v>470</v>
      </c>
      <c r="E303" s="275" t="s">
        <v>3071</v>
      </c>
      <c r="F303" s="276" t="s">
        <v>3072</v>
      </c>
      <c r="G303" s="277" t="s">
        <v>452</v>
      </c>
      <c r="H303" s="278">
        <v>55.640000000000001</v>
      </c>
      <c r="I303" s="279"/>
      <c r="J303" s="280">
        <f>ROUND(I303*H303,2)</f>
        <v>0</v>
      </c>
      <c r="K303" s="276" t="s">
        <v>222</v>
      </c>
      <c r="L303" s="281"/>
      <c r="M303" s="282" t="s">
        <v>21</v>
      </c>
      <c r="N303" s="283" t="s">
        <v>43</v>
      </c>
      <c r="O303" s="48"/>
      <c r="P303" s="243">
        <f>O303*H303</f>
        <v>0</v>
      </c>
      <c r="Q303" s="243">
        <v>0.0057999999999999996</v>
      </c>
      <c r="R303" s="243">
        <f>Q303*H303</f>
        <v>0.322712</v>
      </c>
      <c r="S303" s="243">
        <v>0</v>
      </c>
      <c r="T303" s="244">
        <f>S303*H303</f>
        <v>0</v>
      </c>
      <c r="AR303" s="25" t="s">
        <v>405</v>
      </c>
      <c r="AT303" s="25" t="s">
        <v>470</v>
      </c>
      <c r="AU303" s="25" t="s">
        <v>82</v>
      </c>
      <c r="AY303" s="25" t="s">
        <v>215</v>
      </c>
      <c r="BE303" s="245">
        <f>IF(N303="základní",J303,0)</f>
        <v>0</v>
      </c>
      <c r="BF303" s="245">
        <f>IF(N303="snížená",J303,0)</f>
        <v>0</v>
      </c>
      <c r="BG303" s="245">
        <f>IF(N303="zákl. přenesená",J303,0)</f>
        <v>0</v>
      </c>
      <c r="BH303" s="245">
        <f>IF(N303="sníž. přenesená",J303,0)</f>
        <v>0</v>
      </c>
      <c r="BI303" s="245">
        <f>IF(N303="nulová",J303,0)</f>
        <v>0</v>
      </c>
      <c r="BJ303" s="25" t="s">
        <v>80</v>
      </c>
      <c r="BK303" s="245">
        <f>ROUND(I303*H303,2)</f>
        <v>0</v>
      </c>
      <c r="BL303" s="25" t="s">
        <v>232</v>
      </c>
      <c r="BM303" s="25" t="s">
        <v>3073</v>
      </c>
    </row>
    <row r="304" s="12" customFormat="1">
      <c r="B304" s="252"/>
      <c r="C304" s="253"/>
      <c r="D304" s="246" t="s">
        <v>422</v>
      </c>
      <c r="E304" s="254" t="s">
        <v>21</v>
      </c>
      <c r="F304" s="255" t="s">
        <v>3074</v>
      </c>
      <c r="G304" s="253"/>
      <c r="H304" s="256">
        <v>55.640000000000001</v>
      </c>
      <c r="I304" s="257"/>
      <c r="J304" s="253"/>
      <c r="K304" s="253"/>
      <c r="L304" s="258"/>
      <c r="M304" s="259"/>
      <c r="N304" s="260"/>
      <c r="O304" s="260"/>
      <c r="P304" s="260"/>
      <c r="Q304" s="260"/>
      <c r="R304" s="260"/>
      <c r="S304" s="260"/>
      <c r="T304" s="261"/>
      <c r="AT304" s="262" t="s">
        <v>422</v>
      </c>
      <c r="AU304" s="262" t="s">
        <v>82</v>
      </c>
      <c r="AV304" s="12" t="s">
        <v>82</v>
      </c>
      <c r="AW304" s="12" t="s">
        <v>35</v>
      </c>
      <c r="AX304" s="12" t="s">
        <v>80</v>
      </c>
      <c r="AY304" s="262" t="s">
        <v>215</v>
      </c>
    </row>
    <row r="305" s="1" customFormat="1" ht="16.5" customHeight="1">
      <c r="B305" s="47"/>
      <c r="C305" s="234" t="s">
        <v>580</v>
      </c>
      <c r="D305" s="234" t="s">
        <v>218</v>
      </c>
      <c r="E305" s="235" t="s">
        <v>3075</v>
      </c>
      <c r="F305" s="236" t="s">
        <v>3076</v>
      </c>
      <c r="G305" s="237" t="s">
        <v>452</v>
      </c>
      <c r="H305" s="238">
        <v>55.640000000000001</v>
      </c>
      <c r="I305" s="239"/>
      <c r="J305" s="240">
        <f>ROUND(I305*H305,2)</f>
        <v>0</v>
      </c>
      <c r="K305" s="236" t="s">
        <v>222</v>
      </c>
      <c r="L305" s="73"/>
      <c r="M305" s="241" t="s">
        <v>21</v>
      </c>
      <c r="N305" s="242" t="s">
        <v>43</v>
      </c>
      <c r="O305" s="48"/>
      <c r="P305" s="243">
        <f>O305*H305</f>
        <v>0</v>
      </c>
      <c r="Q305" s="243">
        <v>0</v>
      </c>
      <c r="R305" s="243">
        <f>Q305*H305</f>
        <v>0</v>
      </c>
      <c r="S305" s="243">
        <v>0</v>
      </c>
      <c r="T305" s="244">
        <f>S305*H305</f>
        <v>0</v>
      </c>
      <c r="AR305" s="25" t="s">
        <v>232</v>
      </c>
      <c r="AT305" s="25" t="s">
        <v>218</v>
      </c>
      <c r="AU305" s="25" t="s">
        <v>82</v>
      </c>
      <c r="AY305" s="25" t="s">
        <v>215</v>
      </c>
      <c r="BE305" s="245">
        <f>IF(N305="základní",J305,0)</f>
        <v>0</v>
      </c>
      <c r="BF305" s="245">
        <f>IF(N305="snížená",J305,0)</f>
        <v>0</v>
      </c>
      <c r="BG305" s="245">
        <f>IF(N305="zákl. přenesená",J305,0)</f>
        <v>0</v>
      </c>
      <c r="BH305" s="245">
        <f>IF(N305="sníž. přenesená",J305,0)</f>
        <v>0</v>
      </c>
      <c r="BI305" s="245">
        <f>IF(N305="nulová",J305,0)</f>
        <v>0</v>
      </c>
      <c r="BJ305" s="25" t="s">
        <v>80</v>
      </c>
      <c r="BK305" s="245">
        <f>ROUND(I305*H305,2)</f>
        <v>0</v>
      </c>
      <c r="BL305" s="25" t="s">
        <v>232</v>
      </c>
      <c r="BM305" s="25" t="s">
        <v>3077</v>
      </c>
    </row>
    <row r="306" s="12" customFormat="1">
      <c r="B306" s="252"/>
      <c r="C306" s="253"/>
      <c r="D306" s="246" t="s">
        <v>422</v>
      </c>
      <c r="E306" s="254" t="s">
        <v>21</v>
      </c>
      <c r="F306" s="255" t="s">
        <v>3074</v>
      </c>
      <c r="G306" s="253"/>
      <c r="H306" s="256">
        <v>55.640000000000001</v>
      </c>
      <c r="I306" s="257"/>
      <c r="J306" s="253"/>
      <c r="K306" s="253"/>
      <c r="L306" s="258"/>
      <c r="M306" s="259"/>
      <c r="N306" s="260"/>
      <c r="O306" s="260"/>
      <c r="P306" s="260"/>
      <c r="Q306" s="260"/>
      <c r="R306" s="260"/>
      <c r="S306" s="260"/>
      <c r="T306" s="261"/>
      <c r="AT306" s="262" t="s">
        <v>422</v>
      </c>
      <c r="AU306" s="262" t="s">
        <v>82</v>
      </c>
      <c r="AV306" s="12" t="s">
        <v>82</v>
      </c>
      <c r="AW306" s="12" t="s">
        <v>35</v>
      </c>
      <c r="AX306" s="12" t="s">
        <v>80</v>
      </c>
      <c r="AY306" s="262" t="s">
        <v>215</v>
      </c>
    </row>
    <row r="307" s="1" customFormat="1" ht="16.5" customHeight="1">
      <c r="B307" s="47"/>
      <c r="C307" s="234" t="s">
        <v>596</v>
      </c>
      <c r="D307" s="234" t="s">
        <v>218</v>
      </c>
      <c r="E307" s="235" t="s">
        <v>2872</v>
      </c>
      <c r="F307" s="236" t="s">
        <v>2873</v>
      </c>
      <c r="G307" s="237" t="s">
        <v>298</v>
      </c>
      <c r="H307" s="238">
        <v>106</v>
      </c>
      <c r="I307" s="239"/>
      <c r="J307" s="240">
        <f>ROUND(I307*H307,2)</f>
        <v>0</v>
      </c>
      <c r="K307" s="236" t="s">
        <v>222</v>
      </c>
      <c r="L307" s="73"/>
      <c r="M307" s="241" t="s">
        <v>21</v>
      </c>
      <c r="N307" s="242" t="s">
        <v>43</v>
      </c>
      <c r="O307" s="48"/>
      <c r="P307" s="243">
        <f>O307*H307</f>
        <v>0</v>
      </c>
      <c r="Q307" s="243">
        <v>0</v>
      </c>
      <c r="R307" s="243">
        <f>Q307*H307</f>
        <v>0</v>
      </c>
      <c r="S307" s="243">
        <v>0</v>
      </c>
      <c r="T307" s="244">
        <f>S307*H307</f>
        <v>0</v>
      </c>
      <c r="AR307" s="25" t="s">
        <v>232</v>
      </c>
      <c r="AT307" s="25" t="s">
        <v>218</v>
      </c>
      <c r="AU307" s="25" t="s">
        <v>82</v>
      </c>
      <c r="AY307" s="25" t="s">
        <v>215</v>
      </c>
      <c r="BE307" s="245">
        <f>IF(N307="základní",J307,0)</f>
        <v>0</v>
      </c>
      <c r="BF307" s="245">
        <f>IF(N307="snížená",J307,0)</f>
        <v>0</v>
      </c>
      <c r="BG307" s="245">
        <f>IF(N307="zákl. přenesená",J307,0)</f>
        <v>0</v>
      </c>
      <c r="BH307" s="245">
        <f>IF(N307="sníž. přenesená",J307,0)</f>
        <v>0</v>
      </c>
      <c r="BI307" s="245">
        <f>IF(N307="nulová",J307,0)</f>
        <v>0</v>
      </c>
      <c r="BJ307" s="25" t="s">
        <v>80</v>
      </c>
      <c r="BK307" s="245">
        <f>ROUND(I307*H307,2)</f>
        <v>0</v>
      </c>
      <c r="BL307" s="25" t="s">
        <v>232</v>
      </c>
      <c r="BM307" s="25" t="s">
        <v>2874</v>
      </c>
    </row>
    <row r="308" s="14" customFormat="1">
      <c r="B308" s="288"/>
      <c r="C308" s="289"/>
      <c r="D308" s="246" t="s">
        <v>422</v>
      </c>
      <c r="E308" s="290" t="s">
        <v>21</v>
      </c>
      <c r="F308" s="291" t="s">
        <v>2875</v>
      </c>
      <c r="G308" s="289"/>
      <c r="H308" s="290" t="s">
        <v>21</v>
      </c>
      <c r="I308" s="292"/>
      <c r="J308" s="289"/>
      <c r="K308" s="289"/>
      <c r="L308" s="293"/>
      <c r="M308" s="294"/>
      <c r="N308" s="295"/>
      <c r="O308" s="295"/>
      <c r="P308" s="295"/>
      <c r="Q308" s="295"/>
      <c r="R308" s="295"/>
      <c r="S308" s="295"/>
      <c r="T308" s="296"/>
      <c r="AT308" s="297" t="s">
        <v>422</v>
      </c>
      <c r="AU308" s="297" t="s">
        <v>82</v>
      </c>
      <c r="AV308" s="14" t="s">
        <v>80</v>
      </c>
      <c r="AW308" s="14" t="s">
        <v>35</v>
      </c>
      <c r="AX308" s="14" t="s">
        <v>72</v>
      </c>
      <c r="AY308" s="297" t="s">
        <v>215</v>
      </c>
    </row>
    <row r="309" s="14" customFormat="1">
      <c r="B309" s="288"/>
      <c r="C309" s="289"/>
      <c r="D309" s="246" t="s">
        <v>422</v>
      </c>
      <c r="E309" s="290" t="s">
        <v>21</v>
      </c>
      <c r="F309" s="291" t="s">
        <v>2876</v>
      </c>
      <c r="G309" s="289"/>
      <c r="H309" s="290" t="s">
        <v>21</v>
      </c>
      <c r="I309" s="292"/>
      <c r="J309" s="289"/>
      <c r="K309" s="289"/>
      <c r="L309" s="293"/>
      <c r="M309" s="294"/>
      <c r="N309" s="295"/>
      <c r="O309" s="295"/>
      <c r="P309" s="295"/>
      <c r="Q309" s="295"/>
      <c r="R309" s="295"/>
      <c r="S309" s="295"/>
      <c r="T309" s="296"/>
      <c r="AT309" s="297" t="s">
        <v>422</v>
      </c>
      <c r="AU309" s="297" t="s">
        <v>82</v>
      </c>
      <c r="AV309" s="14" t="s">
        <v>80</v>
      </c>
      <c r="AW309" s="14" t="s">
        <v>35</v>
      </c>
      <c r="AX309" s="14" t="s">
        <v>72</v>
      </c>
      <c r="AY309" s="297" t="s">
        <v>215</v>
      </c>
    </row>
    <row r="310" s="12" customFormat="1">
      <c r="B310" s="252"/>
      <c r="C310" s="253"/>
      <c r="D310" s="246" t="s">
        <v>422</v>
      </c>
      <c r="E310" s="254" t="s">
        <v>21</v>
      </c>
      <c r="F310" s="255" t="s">
        <v>1687</v>
      </c>
      <c r="G310" s="253"/>
      <c r="H310" s="256">
        <v>88</v>
      </c>
      <c r="I310" s="257"/>
      <c r="J310" s="253"/>
      <c r="K310" s="253"/>
      <c r="L310" s="258"/>
      <c r="M310" s="259"/>
      <c r="N310" s="260"/>
      <c r="O310" s="260"/>
      <c r="P310" s="260"/>
      <c r="Q310" s="260"/>
      <c r="R310" s="260"/>
      <c r="S310" s="260"/>
      <c r="T310" s="261"/>
      <c r="AT310" s="262" t="s">
        <v>422</v>
      </c>
      <c r="AU310" s="262" t="s">
        <v>82</v>
      </c>
      <c r="AV310" s="12" t="s">
        <v>82</v>
      </c>
      <c r="AW310" s="12" t="s">
        <v>35</v>
      </c>
      <c r="AX310" s="12" t="s">
        <v>72</v>
      </c>
      <c r="AY310" s="262" t="s">
        <v>215</v>
      </c>
    </row>
    <row r="311" s="14" customFormat="1">
      <c r="B311" s="288"/>
      <c r="C311" s="289"/>
      <c r="D311" s="246" t="s">
        <v>422</v>
      </c>
      <c r="E311" s="290" t="s">
        <v>21</v>
      </c>
      <c r="F311" s="291" t="s">
        <v>2878</v>
      </c>
      <c r="G311" s="289"/>
      <c r="H311" s="290" t="s">
        <v>21</v>
      </c>
      <c r="I311" s="292"/>
      <c r="J311" s="289"/>
      <c r="K311" s="289"/>
      <c r="L311" s="293"/>
      <c r="M311" s="294"/>
      <c r="N311" s="295"/>
      <c r="O311" s="295"/>
      <c r="P311" s="295"/>
      <c r="Q311" s="295"/>
      <c r="R311" s="295"/>
      <c r="S311" s="295"/>
      <c r="T311" s="296"/>
      <c r="AT311" s="297" t="s">
        <v>422</v>
      </c>
      <c r="AU311" s="297" t="s">
        <v>82</v>
      </c>
      <c r="AV311" s="14" t="s">
        <v>80</v>
      </c>
      <c r="AW311" s="14" t="s">
        <v>35</v>
      </c>
      <c r="AX311" s="14" t="s">
        <v>72</v>
      </c>
      <c r="AY311" s="297" t="s">
        <v>215</v>
      </c>
    </row>
    <row r="312" s="12" customFormat="1">
      <c r="B312" s="252"/>
      <c r="C312" s="253"/>
      <c r="D312" s="246" t="s">
        <v>422</v>
      </c>
      <c r="E312" s="254" t="s">
        <v>21</v>
      </c>
      <c r="F312" s="255" t="s">
        <v>295</v>
      </c>
      <c r="G312" s="253"/>
      <c r="H312" s="256">
        <v>18</v>
      </c>
      <c r="I312" s="257"/>
      <c r="J312" s="253"/>
      <c r="K312" s="253"/>
      <c r="L312" s="258"/>
      <c r="M312" s="259"/>
      <c r="N312" s="260"/>
      <c r="O312" s="260"/>
      <c r="P312" s="260"/>
      <c r="Q312" s="260"/>
      <c r="R312" s="260"/>
      <c r="S312" s="260"/>
      <c r="T312" s="261"/>
      <c r="AT312" s="262" t="s">
        <v>422</v>
      </c>
      <c r="AU312" s="262" t="s">
        <v>82</v>
      </c>
      <c r="AV312" s="12" t="s">
        <v>82</v>
      </c>
      <c r="AW312" s="12" t="s">
        <v>35</v>
      </c>
      <c r="AX312" s="12" t="s">
        <v>72</v>
      </c>
      <c r="AY312" s="262" t="s">
        <v>215</v>
      </c>
    </row>
    <row r="313" s="13" customFormat="1">
      <c r="B313" s="263"/>
      <c r="C313" s="264"/>
      <c r="D313" s="246" t="s">
        <v>422</v>
      </c>
      <c r="E313" s="265" t="s">
        <v>21</v>
      </c>
      <c r="F313" s="266" t="s">
        <v>439</v>
      </c>
      <c r="G313" s="264"/>
      <c r="H313" s="267">
        <v>106</v>
      </c>
      <c r="I313" s="268"/>
      <c r="J313" s="264"/>
      <c r="K313" s="264"/>
      <c r="L313" s="269"/>
      <c r="M313" s="270"/>
      <c r="N313" s="271"/>
      <c r="O313" s="271"/>
      <c r="P313" s="271"/>
      <c r="Q313" s="271"/>
      <c r="R313" s="271"/>
      <c r="S313" s="271"/>
      <c r="T313" s="272"/>
      <c r="AT313" s="273" t="s">
        <v>422</v>
      </c>
      <c r="AU313" s="273" t="s">
        <v>82</v>
      </c>
      <c r="AV313" s="13" t="s">
        <v>232</v>
      </c>
      <c r="AW313" s="13" t="s">
        <v>35</v>
      </c>
      <c r="AX313" s="13" t="s">
        <v>80</v>
      </c>
      <c r="AY313" s="273" t="s">
        <v>215</v>
      </c>
    </row>
    <row r="314" s="1" customFormat="1" ht="16.5" customHeight="1">
      <c r="B314" s="47"/>
      <c r="C314" s="274" t="s">
        <v>602</v>
      </c>
      <c r="D314" s="274" t="s">
        <v>470</v>
      </c>
      <c r="E314" s="275" t="s">
        <v>2882</v>
      </c>
      <c r="F314" s="276" t="s">
        <v>2883</v>
      </c>
      <c r="G314" s="277" t="s">
        <v>298</v>
      </c>
      <c r="H314" s="278">
        <v>3</v>
      </c>
      <c r="I314" s="279"/>
      <c r="J314" s="280">
        <f>ROUND(I314*H314,2)</f>
        <v>0</v>
      </c>
      <c r="K314" s="276" t="s">
        <v>222</v>
      </c>
      <c r="L314" s="281"/>
      <c r="M314" s="282" t="s">
        <v>21</v>
      </c>
      <c r="N314" s="283" t="s">
        <v>43</v>
      </c>
      <c r="O314" s="48"/>
      <c r="P314" s="243">
        <f>O314*H314</f>
        <v>0</v>
      </c>
      <c r="Q314" s="243">
        <v>0.00029999999999999997</v>
      </c>
      <c r="R314" s="243">
        <f>Q314*H314</f>
        <v>0.00089999999999999998</v>
      </c>
      <c r="S314" s="243">
        <v>0</v>
      </c>
      <c r="T314" s="244">
        <f>S314*H314</f>
        <v>0</v>
      </c>
      <c r="AR314" s="25" t="s">
        <v>405</v>
      </c>
      <c r="AT314" s="25" t="s">
        <v>470</v>
      </c>
      <c r="AU314" s="25" t="s">
        <v>82</v>
      </c>
      <c r="AY314" s="25" t="s">
        <v>215</v>
      </c>
      <c r="BE314" s="245">
        <f>IF(N314="základní",J314,0)</f>
        <v>0</v>
      </c>
      <c r="BF314" s="245">
        <f>IF(N314="snížená",J314,0)</f>
        <v>0</v>
      </c>
      <c r="BG314" s="245">
        <f>IF(N314="zákl. přenesená",J314,0)</f>
        <v>0</v>
      </c>
      <c r="BH314" s="245">
        <f>IF(N314="sníž. přenesená",J314,0)</f>
        <v>0</v>
      </c>
      <c r="BI314" s="245">
        <f>IF(N314="nulová",J314,0)</f>
        <v>0</v>
      </c>
      <c r="BJ314" s="25" t="s">
        <v>80</v>
      </c>
      <c r="BK314" s="245">
        <f>ROUND(I314*H314,2)</f>
        <v>0</v>
      </c>
      <c r="BL314" s="25" t="s">
        <v>232</v>
      </c>
      <c r="BM314" s="25" t="s">
        <v>2884</v>
      </c>
    </row>
    <row r="315" s="12" customFormat="1">
      <c r="B315" s="252"/>
      <c r="C315" s="253"/>
      <c r="D315" s="246" t="s">
        <v>422</v>
      </c>
      <c r="E315" s="254" t="s">
        <v>21</v>
      </c>
      <c r="F315" s="255" t="s">
        <v>227</v>
      </c>
      <c r="G315" s="253"/>
      <c r="H315" s="256">
        <v>3</v>
      </c>
      <c r="I315" s="257"/>
      <c r="J315" s="253"/>
      <c r="K315" s="253"/>
      <c r="L315" s="258"/>
      <c r="M315" s="259"/>
      <c r="N315" s="260"/>
      <c r="O315" s="260"/>
      <c r="P315" s="260"/>
      <c r="Q315" s="260"/>
      <c r="R315" s="260"/>
      <c r="S315" s="260"/>
      <c r="T315" s="261"/>
      <c r="AT315" s="262" t="s">
        <v>422</v>
      </c>
      <c r="AU315" s="262" t="s">
        <v>82</v>
      </c>
      <c r="AV315" s="12" t="s">
        <v>82</v>
      </c>
      <c r="AW315" s="12" t="s">
        <v>35</v>
      </c>
      <c r="AX315" s="12" t="s">
        <v>80</v>
      </c>
      <c r="AY315" s="262" t="s">
        <v>215</v>
      </c>
    </row>
    <row r="316" s="1" customFormat="1" ht="16.5" customHeight="1">
      <c r="B316" s="47"/>
      <c r="C316" s="274" t="s">
        <v>607</v>
      </c>
      <c r="D316" s="274" t="s">
        <v>470</v>
      </c>
      <c r="E316" s="275" t="s">
        <v>2879</v>
      </c>
      <c r="F316" s="276" t="s">
        <v>2880</v>
      </c>
      <c r="G316" s="277" t="s">
        <v>298</v>
      </c>
      <c r="H316" s="278">
        <v>85</v>
      </c>
      <c r="I316" s="279"/>
      <c r="J316" s="280">
        <f>ROUND(I316*H316,2)</f>
        <v>0</v>
      </c>
      <c r="K316" s="276" t="s">
        <v>222</v>
      </c>
      <c r="L316" s="281"/>
      <c r="M316" s="282" t="s">
        <v>21</v>
      </c>
      <c r="N316" s="283" t="s">
        <v>43</v>
      </c>
      <c r="O316" s="48"/>
      <c r="P316" s="243">
        <f>O316*H316</f>
        <v>0</v>
      </c>
      <c r="Q316" s="243">
        <v>0.00029999999999999997</v>
      </c>
      <c r="R316" s="243">
        <f>Q316*H316</f>
        <v>0.025499999999999998</v>
      </c>
      <c r="S316" s="243">
        <v>0</v>
      </c>
      <c r="T316" s="244">
        <f>S316*H316</f>
        <v>0</v>
      </c>
      <c r="AR316" s="25" t="s">
        <v>405</v>
      </c>
      <c r="AT316" s="25" t="s">
        <v>470</v>
      </c>
      <c r="AU316" s="25" t="s">
        <v>82</v>
      </c>
      <c r="AY316" s="25" t="s">
        <v>215</v>
      </c>
      <c r="BE316" s="245">
        <f>IF(N316="základní",J316,0)</f>
        <v>0</v>
      </c>
      <c r="BF316" s="245">
        <f>IF(N316="snížená",J316,0)</f>
        <v>0</v>
      </c>
      <c r="BG316" s="245">
        <f>IF(N316="zákl. přenesená",J316,0)</f>
        <v>0</v>
      </c>
      <c r="BH316" s="245">
        <f>IF(N316="sníž. přenesená",J316,0)</f>
        <v>0</v>
      </c>
      <c r="BI316" s="245">
        <f>IF(N316="nulová",J316,0)</f>
        <v>0</v>
      </c>
      <c r="BJ316" s="25" t="s">
        <v>80</v>
      </c>
      <c r="BK316" s="245">
        <f>ROUND(I316*H316,2)</f>
        <v>0</v>
      </c>
      <c r="BL316" s="25" t="s">
        <v>232</v>
      </c>
      <c r="BM316" s="25" t="s">
        <v>3078</v>
      </c>
    </row>
    <row r="317" s="12" customFormat="1">
      <c r="B317" s="252"/>
      <c r="C317" s="253"/>
      <c r="D317" s="246" t="s">
        <v>422</v>
      </c>
      <c r="E317" s="254" t="s">
        <v>21</v>
      </c>
      <c r="F317" s="255" t="s">
        <v>1672</v>
      </c>
      <c r="G317" s="253"/>
      <c r="H317" s="256">
        <v>85</v>
      </c>
      <c r="I317" s="257"/>
      <c r="J317" s="253"/>
      <c r="K317" s="253"/>
      <c r="L317" s="258"/>
      <c r="M317" s="259"/>
      <c r="N317" s="260"/>
      <c r="O317" s="260"/>
      <c r="P317" s="260"/>
      <c r="Q317" s="260"/>
      <c r="R317" s="260"/>
      <c r="S317" s="260"/>
      <c r="T317" s="261"/>
      <c r="AT317" s="262" t="s">
        <v>422</v>
      </c>
      <c r="AU317" s="262" t="s">
        <v>82</v>
      </c>
      <c r="AV317" s="12" t="s">
        <v>82</v>
      </c>
      <c r="AW317" s="12" t="s">
        <v>35</v>
      </c>
      <c r="AX317" s="12" t="s">
        <v>80</v>
      </c>
      <c r="AY317" s="262" t="s">
        <v>215</v>
      </c>
    </row>
    <row r="318" s="1" customFormat="1" ht="16.5" customHeight="1">
      <c r="B318" s="47"/>
      <c r="C318" s="274" t="s">
        <v>618</v>
      </c>
      <c r="D318" s="274" t="s">
        <v>470</v>
      </c>
      <c r="E318" s="275" t="s">
        <v>2899</v>
      </c>
      <c r="F318" s="276" t="s">
        <v>2900</v>
      </c>
      <c r="G318" s="277" t="s">
        <v>298</v>
      </c>
      <c r="H318" s="278">
        <v>18</v>
      </c>
      <c r="I318" s="279"/>
      <c r="J318" s="280">
        <f>ROUND(I318*H318,2)</f>
        <v>0</v>
      </c>
      <c r="K318" s="276" t="s">
        <v>21</v>
      </c>
      <c r="L318" s="281"/>
      <c r="M318" s="282" t="s">
        <v>21</v>
      </c>
      <c r="N318" s="283" t="s">
        <v>43</v>
      </c>
      <c r="O318" s="48"/>
      <c r="P318" s="243">
        <f>O318*H318</f>
        <v>0</v>
      </c>
      <c r="Q318" s="243">
        <v>0.0064000000000000003</v>
      </c>
      <c r="R318" s="243">
        <f>Q318*H318</f>
        <v>0.11520000000000001</v>
      </c>
      <c r="S318" s="243">
        <v>0</v>
      </c>
      <c r="T318" s="244">
        <f>S318*H318</f>
        <v>0</v>
      </c>
      <c r="AR318" s="25" t="s">
        <v>405</v>
      </c>
      <c r="AT318" s="25" t="s">
        <v>470</v>
      </c>
      <c r="AU318" s="25" t="s">
        <v>82</v>
      </c>
      <c r="AY318" s="25" t="s">
        <v>215</v>
      </c>
      <c r="BE318" s="245">
        <f>IF(N318="základní",J318,0)</f>
        <v>0</v>
      </c>
      <c r="BF318" s="245">
        <f>IF(N318="snížená",J318,0)</f>
        <v>0</v>
      </c>
      <c r="BG318" s="245">
        <f>IF(N318="zákl. přenesená",J318,0)</f>
        <v>0</v>
      </c>
      <c r="BH318" s="245">
        <f>IF(N318="sníž. přenesená",J318,0)</f>
        <v>0</v>
      </c>
      <c r="BI318" s="245">
        <f>IF(N318="nulová",J318,0)</f>
        <v>0</v>
      </c>
      <c r="BJ318" s="25" t="s">
        <v>80</v>
      </c>
      <c r="BK318" s="245">
        <f>ROUND(I318*H318,2)</f>
        <v>0</v>
      </c>
      <c r="BL318" s="25" t="s">
        <v>232</v>
      </c>
      <c r="BM318" s="25" t="s">
        <v>2901</v>
      </c>
    </row>
    <row r="319" s="1" customFormat="1">
      <c r="B319" s="47"/>
      <c r="C319" s="75"/>
      <c r="D319" s="246" t="s">
        <v>225</v>
      </c>
      <c r="E319" s="75"/>
      <c r="F319" s="247" t="s">
        <v>2790</v>
      </c>
      <c r="G319" s="75"/>
      <c r="H319" s="75"/>
      <c r="I319" s="204"/>
      <c r="J319" s="75"/>
      <c r="K319" s="75"/>
      <c r="L319" s="73"/>
      <c r="M319" s="248"/>
      <c r="N319" s="48"/>
      <c r="O319" s="48"/>
      <c r="P319" s="48"/>
      <c r="Q319" s="48"/>
      <c r="R319" s="48"/>
      <c r="S319" s="48"/>
      <c r="T319" s="96"/>
      <c r="AT319" s="25" t="s">
        <v>225</v>
      </c>
      <c r="AU319" s="25" t="s">
        <v>82</v>
      </c>
    </row>
    <row r="320" s="14" customFormat="1">
      <c r="B320" s="288"/>
      <c r="C320" s="289"/>
      <c r="D320" s="246" t="s">
        <v>422</v>
      </c>
      <c r="E320" s="290" t="s">
        <v>21</v>
      </c>
      <c r="F320" s="291" t="s">
        <v>2903</v>
      </c>
      <c r="G320" s="289"/>
      <c r="H320" s="290" t="s">
        <v>21</v>
      </c>
      <c r="I320" s="292"/>
      <c r="J320" s="289"/>
      <c r="K320" s="289"/>
      <c r="L320" s="293"/>
      <c r="M320" s="294"/>
      <c r="N320" s="295"/>
      <c r="O320" s="295"/>
      <c r="P320" s="295"/>
      <c r="Q320" s="295"/>
      <c r="R320" s="295"/>
      <c r="S320" s="295"/>
      <c r="T320" s="296"/>
      <c r="AT320" s="297" t="s">
        <v>422</v>
      </c>
      <c r="AU320" s="297" t="s">
        <v>82</v>
      </c>
      <c r="AV320" s="14" t="s">
        <v>80</v>
      </c>
      <c r="AW320" s="14" t="s">
        <v>35</v>
      </c>
      <c r="AX320" s="14" t="s">
        <v>72</v>
      </c>
      <c r="AY320" s="297" t="s">
        <v>215</v>
      </c>
    </row>
    <row r="321" s="12" customFormat="1">
      <c r="B321" s="252"/>
      <c r="C321" s="253"/>
      <c r="D321" s="246" t="s">
        <v>422</v>
      </c>
      <c r="E321" s="254" t="s">
        <v>21</v>
      </c>
      <c r="F321" s="255" t="s">
        <v>295</v>
      </c>
      <c r="G321" s="253"/>
      <c r="H321" s="256">
        <v>18</v>
      </c>
      <c r="I321" s="257"/>
      <c r="J321" s="253"/>
      <c r="K321" s="253"/>
      <c r="L321" s="258"/>
      <c r="M321" s="259"/>
      <c r="N321" s="260"/>
      <c r="O321" s="260"/>
      <c r="P321" s="260"/>
      <c r="Q321" s="260"/>
      <c r="R321" s="260"/>
      <c r="S321" s="260"/>
      <c r="T321" s="261"/>
      <c r="AT321" s="262" t="s">
        <v>422</v>
      </c>
      <c r="AU321" s="262" t="s">
        <v>82</v>
      </c>
      <c r="AV321" s="12" t="s">
        <v>82</v>
      </c>
      <c r="AW321" s="12" t="s">
        <v>35</v>
      </c>
      <c r="AX321" s="12" t="s">
        <v>80</v>
      </c>
      <c r="AY321" s="262" t="s">
        <v>215</v>
      </c>
    </row>
    <row r="322" s="1" customFormat="1" ht="25.5" customHeight="1">
      <c r="B322" s="47"/>
      <c r="C322" s="234" t="s">
        <v>613</v>
      </c>
      <c r="D322" s="234" t="s">
        <v>218</v>
      </c>
      <c r="E322" s="235" t="s">
        <v>3079</v>
      </c>
      <c r="F322" s="236" t="s">
        <v>3080</v>
      </c>
      <c r="G322" s="237" t="s">
        <v>298</v>
      </c>
      <c r="H322" s="238">
        <v>1</v>
      </c>
      <c r="I322" s="239"/>
      <c r="J322" s="240">
        <f>ROUND(I322*H322,2)</f>
        <v>0</v>
      </c>
      <c r="K322" s="236" t="s">
        <v>21</v>
      </c>
      <c r="L322" s="73"/>
      <c r="M322" s="241" t="s">
        <v>21</v>
      </c>
      <c r="N322" s="242" t="s">
        <v>43</v>
      </c>
      <c r="O322" s="48"/>
      <c r="P322" s="243">
        <f>O322*H322</f>
        <v>0</v>
      </c>
      <c r="Q322" s="243">
        <v>0.00012</v>
      </c>
      <c r="R322" s="243">
        <f>Q322*H322</f>
        <v>0.00012</v>
      </c>
      <c r="S322" s="243">
        <v>0</v>
      </c>
      <c r="T322" s="244">
        <f>S322*H322</f>
        <v>0</v>
      </c>
      <c r="AR322" s="25" t="s">
        <v>232</v>
      </c>
      <c r="AT322" s="25" t="s">
        <v>218</v>
      </c>
      <c r="AU322" s="25" t="s">
        <v>82</v>
      </c>
      <c r="AY322" s="25" t="s">
        <v>215</v>
      </c>
      <c r="BE322" s="245">
        <f>IF(N322="základní",J322,0)</f>
        <v>0</v>
      </c>
      <c r="BF322" s="245">
        <f>IF(N322="snížená",J322,0)</f>
        <v>0</v>
      </c>
      <c r="BG322" s="245">
        <f>IF(N322="zákl. přenesená",J322,0)</f>
        <v>0</v>
      </c>
      <c r="BH322" s="245">
        <f>IF(N322="sníž. přenesená",J322,0)</f>
        <v>0</v>
      </c>
      <c r="BI322" s="245">
        <f>IF(N322="nulová",J322,0)</f>
        <v>0</v>
      </c>
      <c r="BJ322" s="25" t="s">
        <v>80</v>
      </c>
      <c r="BK322" s="245">
        <f>ROUND(I322*H322,2)</f>
        <v>0</v>
      </c>
      <c r="BL322" s="25" t="s">
        <v>232</v>
      </c>
      <c r="BM322" s="25" t="s">
        <v>3081</v>
      </c>
    </row>
    <row r="323" s="14" customFormat="1">
      <c r="B323" s="288"/>
      <c r="C323" s="289"/>
      <c r="D323" s="246" t="s">
        <v>422</v>
      </c>
      <c r="E323" s="290" t="s">
        <v>21</v>
      </c>
      <c r="F323" s="291" t="s">
        <v>3082</v>
      </c>
      <c r="G323" s="289"/>
      <c r="H323" s="290" t="s">
        <v>21</v>
      </c>
      <c r="I323" s="292"/>
      <c r="J323" s="289"/>
      <c r="K323" s="289"/>
      <c r="L323" s="293"/>
      <c r="M323" s="294"/>
      <c r="N323" s="295"/>
      <c r="O323" s="295"/>
      <c r="P323" s="295"/>
      <c r="Q323" s="295"/>
      <c r="R323" s="295"/>
      <c r="S323" s="295"/>
      <c r="T323" s="296"/>
      <c r="AT323" s="297" t="s">
        <v>422</v>
      </c>
      <c r="AU323" s="297" t="s">
        <v>82</v>
      </c>
      <c r="AV323" s="14" t="s">
        <v>80</v>
      </c>
      <c r="AW323" s="14" t="s">
        <v>35</v>
      </c>
      <c r="AX323" s="14" t="s">
        <v>72</v>
      </c>
      <c r="AY323" s="297" t="s">
        <v>215</v>
      </c>
    </row>
    <row r="324" s="12" customFormat="1">
      <c r="B324" s="252"/>
      <c r="C324" s="253"/>
      <c r="D324" s="246" t="s">
        <v>422</v>
      </c>
      <c r="E324" s="254" t="s">
        <v>21</v>
      </c>
      <c r="F324" s="255" t="s">
        <v>80</v>
      </c>
      <c r="G324" s="253"/>
      <c r="H324" s="256">
        <v>1</v>
      </c>
      <c r="I324" s="257"/>
      <c r="J324" s="253"/>
      <c r="K324" s="253"/>
      <c r="L324" s="258"/>
      <c r="M324" s="259"/>
      <c r="N324" s="260"/>
      <c r="O324" s="260"/>
      <c r="P324" s="260"/>
      <c r="Q324" s="260"/>
      <c r="R324" s="260"/>
      <c r="S324" s="260"/>
      <c r="T324" s="261"/>
      <c r="AT324" s="262" t="s">
        <v>422</v>
      </c>
      <c r="AU324" s="262" t="s">
        <v>82</v>
      </c>
      <c r="AV324" s="12" t="s">
        <v>82</v>
      </c>
      <c r="AW324" s="12" t="s">
        <v>35</v>
      </c>
      <c r="AX324" s="12" t="s">
        <v>80</v>
      </c>
      <c r="AY324" s="262" t="s">
        <v>215</v>
      </c>
    </row>
    <row r="325" s="1" customFormat="1" ht="16.5" customHeight="1">
      <c r="B325" s="47"/>
      <c r="C325" s="234" t="s">
        <v>624</v>
      </c>
      <c r="D325" s="234" t="s">
        <v>218</v>
      </c>
      <c r="E325" s="235" t="s">
        <v>3083</v>
      </c>
      <c r="F325" s="236" t="s">
        <v>3084</v>
      </c>
      <c r="G325" s="237" t="s">
        <v>298</v>
      </c>
      <c r="H325" s="238">
        <v>4</v>
      </c>
      <c r="I325" s="239"/>
      <c r="J325" s="240">
        <f>ROUND(I325*H325,2)</f>
        <v>0</v>
      </c>
      <c r="K325" s="236" t="s">
        <v>21</v>
      </c>
      <c r="L325" s="73"/>
      <c r="M325" s="241" t="s">
        <v>21</v>
      </c>
      <c r="N325" s="242" t="s">
        <v>43</v>
      </c>
      <c r="O325" s="48"/>
      <c r="P325" s="243">
        <f>O325*H325</f>
        <v>0</v>
      </c>
      <c r="Q325" s="243">
        <v>0.00012</v>
      </c>
      <c r="R325" s="243">
        <f>Q325*H325</f>
        <v>0.00048000000000000001</v>
      </c>
      <c r="S325" s="243">
        <v>0</v>
      </c>
      <c r="T325" s="244">
        <f>S325*H325</f>
        <v>0</v>
      </c>
      <c r="AR325" s="25" t="s">
        <v>232</v>
      </c>
      <c r="AT325" s="25" t="s">
        <v>218</v>
      </c>
      <c r="AU325" s="25" t="s">
        <v>82</v>
      </c>
      <c r="AY325" s="25" t="s">
        <v>215</v>
      </c>
      <c r="BE325" s="245">
        <f>IF(N325="základní",J325,0)</f>
        <v>0</v>
      </c>
      <c r="BF325" s="245">
        <f>IF(N325="snížená",J325,0)</f>
        <v>0</v>
      </c>
      <c r="BG325" s="245">
        <f>IF(N325="zákl. přenesená",J325,0)</f>
        <v>0</v>
      </c>
      <c r="BH325" s="245">
        <f>IF(N325="sníž. přenesená",J325,0)</f>
        <v>0</v>
      </c>
      <c r="BI325" s="245">
        <f>IF(N325="nulová",J325,0)</f>
        <v>0</v>
      </c>
      <c r="BJ325" s="25" t="s">
        <v>80</v>
      </c>
      <c r="BK325" s="245">
        <f>ROUND(I325*H325,2)</f>
        <v>0</v>
      </c>
      <c r="BL325" s="25" t="s">
        <v>232</v>
      </c>
      <c r="BM325" s="25" t="s">
        <v>3085</v>
      </c>
    </row>
    <row r="326" s="14" customFormat="1">
      <c r="B326" s="288"/>
      <c r="C326" s="289"/>
      <c r="D326" s="246" t="s">
        <v>422</v>
      </c>
      <c r="E326" s="290" t="s">
        <v>21</v>
      </c>
      <c r="F326" s="291" t="s">
        <v>3086</v>
      </c>
      <c r="G326" s="289"/>
      <c r="H326" s="290" t="s">
        <v>21</v>
      </c>
      <c r="I326" s="292"/>
      <c r="J326" s="289"/>
      <c r="K326" s="289"/>
      <c r="L326" s="293"/>
      <c r="M326" s="294"/>
      <c r="N326" s="295"/>
      <c r="O326" s="295"/>
      <c r="P326" s="295"/>
      <c r="Q326" s="295"/>
      <c r="R326" s="295"/>
      <c r="S326" s="295"/>
      <c r="T326" s="296"/>
      <c r="AT326" s="297" t="s">
        <v>422</v>
      </c>
      <c r="AU326" s="297" t="s">
        <v>82</v>
      </c>
      <c r="AV326" s="14" t="s">
        <v>80</v>
      </c>
      <c r="AW326" s="14" t="s">
        <v>35</v>
      </c>
      <c r="AX326" s="14" t="s">
        <v>72</v>
      </c>
      <c r="AY326" s="297" t="s">
        <v>215</v>
      </c>
    </row>
    <row r="327" s="12" customFormat="1">
      <c r="B327" s="252"/>
      <c r="C327" s="253"/>
      <c r="D327" s="246" t="s">
        <v>422</v>
      </c>
      <c r="E327" s="254" t="s">
        <v>21</v>
      </c>
      <c r="F327" s="255" t="s">
        <v>82</v>
      </c>
      <c r="G327" s="253"/>
      <c r="H327" s="256">
        <v>2</v>
      </c>
      <c r="I327" s="257"/>
      <c r="J327" s="253"/>
      <c r="K327" s="253"/>
      <c r="L327" s="258"/>
      <c r="M327" s="259"/>
      <c r="N327" s="260"/>
      <c r="O327" s="260"/>
      <c r="P327" s="260"/>
      <c r="Q327" s="260"/>
      <c r="R327" s="260"/>
      <c r="S327" s="260"/>
      <c r="T327" s="261"/>
      <c r="AT327" s="262" t="s">
        <v>422</v>
      </c>
      <c r="AU327" s="262" t="s">
        <v>82</v>
      </c>
      <c r="AV327" s="12" t="s">
        <v>82</v>
      </c>
      <c r="AW327" s="12" t="s">
        <v>35</v>
      </c>
      <c r="AX327" s="12" t="s">
        <v>72</v>
      </c>
      <c r="AY327" s="262" t="s">
        <v>215</v>
      </c>
    </row>
    <row r="328" s="14" customFormat="1">
      <c r="B328" s="288"/>
      <c r="C328" s="289"/>
      <c r="D328" s="246" t="s">
        <v>422</v>
      </c>
      <c r="E328" s="290" t="s">
        <v>21</v>
      </c>
      <c r="F328" s="291" t="s">
        <v>3087</v>
      </c>
      <c r="G328" s="289"/>
      <c r="H328" s="290" t="s">
        <v>21</v>
      </c>
      <c r="I328" s="292"/>
      <c r="J328" s="289"/>
      <c r="K328" s="289"/>
      <c r="L328" s="293"/>
      <c r="M328" s="294"/>
      <c r="N328" s="295"/>
      <c r="O328" s="295"/>
      <c r="P328" s="295"/>
      <c r="Q328" s="295"/>
      <c r="R328" s="295"/>
      <c r="S328" s="295"/>
      <c r="T328" s="296"/>
      <c r="AT328" s="297" t="s">
        <v>422</v>
      </c>
      <c r="AU328" s="297" t="s">
        <v>82</v>
      </c>
      <c r="AV328" s="14" t="s">
        <v>80</v>
      </c>
      <c r="AW328" s="14" t="s">
        <v>35</v>
      </c>
      <c r="AX328" s="14" t="s">
        <v>72</v>
      </c>
      <c r="AY328" s="297" t="s">
        <v>215</v>
      </c>
    </row>
    <row r="329" s="12" customFormat="1">
      <c r="B329" s="252"/>
      <c r="C329" s="253"/>
      <c r="D329" s="246" t="s">
        <v>422</v>
      </c>
      <c r="E329" s="254" t="s">
        <v>21</v>
      </c>
      <c r="F329" s="255" t="s">
        <v>80</v>
      </c>
      <c r="G329" s="253"/>
      <c r="H329" s="256">
        <v>1</v>
      </c>
      <c r="I329" s="257"/>
      <c r="J329" s="253"/>
      <c r="K329" s="253"/>
      <c r="L329" s="258"/>
      <c r="M329" s="259"/>
      <c r="N329" s="260"/>
      <c r="O329" s="260"/>
      <c r="P329" s="260"/>
      <c r="Q329" s="260"/>
      <c r="R329" s="260"/>
      <c r="S329" s="260"/>
      <c r="T329" s="261"/>
      <c r="AT329" s="262" t="s">
        <v>422</v>
      </c>
      <c r="AU329" s="262" t="s">
        <v>82</v>
      </c>
      <c r="AV329" s="12" t="s">
        <v>82</v>
      </c>
      <c r="AW329" s="12" t="s">
        <v>35</v>
      </c>
      <c r="AX329" s="12" t="s">
        <v>72</v>
      </c>
      <c r="AY329" s="262" t="s">
        <v>215</v>
      </c>
    </row>
    <row r="330" s="14" customFormat="1">
      <c r="B330" s="288"/>
      <c r="C330" s="289"/>
      <c r="D330" s="246" t="s">
        <v>422</v>
      </c>
      <c r="E330" s="290" t="s">
        <v>21</v>
      </c>
      <c r="F330" s="291" t="s">
        <v>3088</v>
      </c>
      <c r="G330" s="289"/>
      <c r="H330" s="290" t="s">
        <v>21</v>
      </c>
      <c r="I330" s="292"/>
      <c r="J330" s="289"/>
      <c r="K330" s="289"/>
      <c r="L330" s="293"/>
      <c r="M330" s="294"/>
      <c r="N330" s="295"/>
      <c r="O330" s="295"/>
      <c r="P330" s="295"/>
      <c r="Q330" s="295"/>
      <c r="R330" s="295"/>
      <c r="S330" s="295"/>
      <c r="T330" s="296"/>
      <c r="AT330" s="297" t="s">
        <v>422</v>
      </c>
      <c r="AU330" s="297" t="s">
        <v>82</v>
      </c>
      <c r="AV330" s="14" t="s">
        <v>80</v>
      </c>
      <c r="AW330" s="14" t="s">
        <v>35</v>
      </c>
      <c r="AX330" s="14" t="s">
        <v>72</v>
      </c>
      <c r="AY330" s="297" t="s">
        <v>215</v>
      </c>
    </row>
    <row r="331" s="12" customFormat="1">
      <c r="B331" s="252"/>
      <c r="C331" s="253"/>
      <c r="D331" s="246" t="s">
        <v>422</v>
      </c>
      <c r="E331" s="254" t="s">
        <v>21</v>
      </c>
      <c r="F331" s="255" t="s">
        <v>80</v>
      </c>
      <c r="G331" s="253"/>
      <c r="H331" s="256">
        <v>1</v>
      </c>
      <c r="I331" s="257"/>
      <c r="J331" s="253"/>
      <c r="K331" s="253"/>
      <c r="L331" s="258"/>
      <c r="M331" s="259"/>
      <c r="N331" s="260"/>
      <c r="O331" s="260"/>
      <c r="P331" s="260"/>
      <c r="Q331" s="260"/>
      <c r="R331" s="260"/>
      <c r="S331" s="260"/>
      <c r="T331" s="261"/>
      <c r="AT331" s="262" t="s">
        <v>422</v>
      </c>
      <c r="AU331" s="262" t="s">
        <v>82</v>
      </c>
      <c r="AV331" s="12" t="s">
        <v>82</v>
      </c>
      <c r="AW331" s="12" t="s">
        <v>35</v>
      </c>
      <c r="AX331" s="12" t="s">
        <v>72</v>
      </c>
      <c r="AY331" s="262" t="s">
        <v>215</v>
      </c>
    </row>
    <row r="332" s="13" customFormat="1">
      <c r="B332" s="263"/>
      <c r="C332" s="264"/>
      <c r="D332" s="246" t="s">
        <v>422</v>
      </c>
      <c r="E332" s="265" t="s">
        <v>21</v>
      </c>
      <c r="F332" s="266" t="s">
        <v>439</v>
      </c>
      <c r="G332" s="264"/>
      <c r="H332" s="267">
        <v>4</v>
      </c>
      <c r="I332" s="268"/>
      <c r="J332" s="264"/>
      <c r="K332" s="264"/>
      <c r="L332" s="269"/>
      <c r="M332" s="270"/>
      <c r="N332" s="271"/>
      <c r="O332" s="271"/>
      <c r="P332" s="271"/>
      <c r="Q332" s="271"/>
      <c r="R332" s="271"/>
      <c r="S332" s="271"/>
      <c r="T332" s="272"/>
      <c r="AT332" s="273" t="s">
        <v>422</v>
      </c>
      <c r="AU332" s="273" t="s">
        <v>82</v>
      </c>
      <c r="AV332" s="13" t="s">
        <v>232</v>
      </c>
      <c r="AW332" s="13" t="s">
        <v>35</v>
      </c>
      <c r="AX332" s="13" t="s">
        <v>80</v>
      </c>
      <c r="AY332" s="273" t="s">
        <v>215</v>
      </c>
    </row>
    <row r="333" s="1" customFormat="1" ht="16.5" customHeight="1">
      <c r="B333" s="47"/>
      <c r="C333" s="274" t="s">
        <v>630</v>
      </c>
      <c r="D333" s="274" t="s">
        <v>470</v>
      </c>
      <c r="E333" s="275" t="s">
        <v>3089</v>
      </c>
      <c r="F333" s="276" t="s">
        <v>3090</v>
      </c>
      <c r="G333" s="277" t="s">
        <v>3091</v>
      </c>
      <c r="H333" s="278">
        <v>1</v>
      </c>
      <c r="I333" s="279"/>
      <c r="J333" s="280">
        <f>ROUND(I333*H333,2)</f>
        <v>0</v>
      </c>
      <c r="K333" s="276" t="s">
        <v>21</v>
      </c>
      <c r="L333" s="281"/>
      <c r="M333" s="282" t="s">
        <v>21</v>
      </c>
      <c r="N333" s="283" t="s">
        <v>43</v>
      </c>
      <c r="O333" s="48"/>
      <c r="P333" s="243">
        <f>O333*H333</f>
        <v>0</v>
      </c>
      <c r="Q333" s="243">
        <v>0.00158</v>
      </c>
      <c r="R333" s="243">
        <f>Q333*H333</f>
        <v>0.00158</v>
      </c>
      <c r="S333" s="243">
        <v>0</v>
      </c>
      <c r="T333" s="244">
        <f>S333*H333</f>
        <v>0</v>
      </c>
      <c r="AR333" s="25" t="s">
        <v>405</v>
      </c>
      <c r="AT333" s="25" t="s">
        <v>470</v>
      </c>
      <c r="AU333" s="25" t="s">
        <v>82</v>
      </c>
      <c r="AY333" s="25" t="s">
        <v>215</v>
      </c>
      <c r="BE333" s="245">
        <f>IF(N333="základní",J333,0)</f>
        <v>0</v>
      </c>
      <c r="BF333" s="245">
        <f>IF(N333="snížená",J333,0)</f>
        <v>0</v>
      </c>
      <c r="BG333" s="245">
        <f>IF(N333="zákl. přenesená",J333,0)</f>
        <v>0</v>
      </c>
      <c r="BH333" s="245">
        <f>IF(N333="sníž. přenesená",J333,0)</f>
        <v>0</v>
      </c>
      <c r="BI333" s="245">
        <f>IF(N333="nulová",J333,0)</f>
        <v>0</v>
      </c>
      <c r="BJ333" s="25" t="s">
        <v>80</v>
      </c>
      <c r="BK333" s="245">
        <f>ROUND(I333*H333,2)</f>
        <v>0</v>
      </c>
      <c r="BL333" s="25" t="s">
        <v>232</v>
      </c>
      <c r="BM333" s="25" t="s">
        <v>3092</v>
      </c>
    </row>
    <row r="334" s="1" customFormat="1">
      <c r="B334" s="47"/>
      <c r="C334" s="75"/>
      <c r="D334" s="246" t="s">
        <v>225</v>
      </c>
      <c r="E334" s="75"/>
      <c r="F334" s="247" t="s">
        <v>3093</v>
      </c>
      <c r="G334" s="75"/>
      <c r="H334" s="75"/>
      <c r="I334" s="204"/>
      <c r="J334" s="75"/>
      <c r="K334" s="75"/>
      <c r="L334" s="73"/>
      <c r="M334" s="248"/>
      <c r="N334" s="48"/>
      <c r="O334" s="48"/>
      <c r="P334" s="48"/>
      <c r="Q334" s="48"/>
      <c r="R334" s="48"/>
      <c r="S334" s="48"/>
      <c r="T334" s="96"/>
      <c r="AT334" s="25" t="s">
        <v>225</v>
      </c>
      <c r="AU334" s="25" t="s">
        <v>82</v>
      </c>
    </row>
    <row r="335" s="12" customFormat="1">
      <c r="B335" s="252"/>
      <c r="C335" s="253"/>
      <c r="D335" s="246" t="s">
        <v>422</v>
      </c>
      <c r="E335" s="254" t="s">
        <v>21</v>
      </c>
      <c r="F335" s="255" t="s">
        <v>80</v>
      </c>
      <c r="G335" s="253"/>
      <c r="H335" s="256">
        <v>1</v>
      </c>
      <c r="I335" s="257"/>
      <c r="J335" s="253"/>
      <c r="K335" s="253"/>
      <c r="L335" s="258"/>
      <c r="M335" s="259"/>
      <c r="N335" s="260"/>
      <c r="O335" s="260"/>
      <c r="P335" s="260"/>
      <c r="Q335" s="260"/>
      <c r="R335" s="260"/>
      <c r="S335" s="260"/>
      <c r="T335" s="261"/>
      <c r="AT335" s="262" t="s">
        <v>422</v>
      </c>
      <c r="AU335" s="262" t="s">
        <v>82</v>
      </c>
      <c r="AV335" s="12" t="s">
        <v>82</v>
      </c>
      <c r="AW335" s="12" t="s">
        <v>35</v>
      </c>
      <c r="AX335" s="12" t="s">
        <v>80</v>
      </c>
      <c r="AY335" s="262" t="s">
        <v>215</v>
      </c>
    </row>
    <row r="336" s="1" customFormat="1" ht="16.5" customHeight="1">
      <c r="B336" s="47"/>
      <c r="C336" s="234" t="s">
        <v>636</v>
      </c>
      <c r="D336" s="234" t="s">
        <v>218</v>
      </c>
      <c r="E336" s="235" t="s">
        <v>2904</v>
      </c>
      <c r="F336" s="236" t="s">
        <v>2905</v>
      </c>
      <c r="G336" s="237" t="s">
        <v>2906</v>
      </c>
      <c r="H336" s="238">
        <v>200.36000000000001</v>
      </c>
      <c r="I336" s="239"/>
      <c r="J336" s="240">
        <f>ROUND(I336*H336,2)</f>
        <v>0</v>
      </c>
      <c r="K336" s="236" t="s">
        <v>222</v>
      </c>
      <c r="L336" s="73"/>
      <c r="M336" s="241" t="s">
        <v>21</v>
      </c>
      <c r="N336" s="242" t="s">
        <v>43</v>
      </c>
      <c r="O336" s="48"/>
      <c r="P336" s="243">
        <f>O336*H336</f>
        <v>0</v>
      </c>
      <c r="Q336" s="243">
        <v>0.00010000000000000001</v>
      </c>
      <c r="R336" s="243">
        <f>Q336*H336</f>
        <v>0.020036000000000002</v>
      </c>
      <c r="S336" s="243">
        <v>0</v>
      </c>
      <c r="T336" s="244">
        <f>S336*H336</f>
        <v>0</v>
      </c>
      <c r="AR336" s="25" t="s">
        <v>232</v>
      </c>
      <c r="AT336" s="25" t="s">
        <v>218</v>
      </c>
      <c r="AU336" s="25" t="s">
        <v>82</v>
      </c>
      <c r="AY336" s="25" t="s">
        <v>215</v>
      </c>
      <c r="BE336" s="245">
        <f>IF(N336="základní",J336,0)</f>
        <v>0</v>
      </c>
      <c r="BF336" s="245">
        <f>IF(N336="snížená",J336,0)</f>
        <v>0</v>
      </c>
      <c r="BG336" s="245">
        <f>IF(N336="zákl. přenesená",J336,0)</f>
        <v>0</v>
      </c>
      <c r="BH336" s="245">
        <f>IF(N336="sníž. přenesená",J336,0)</f>
        <v>0</v>
      </c>
      <c r="BI336" s="245">
        <f>IF(N336="nulová",J336,0)</f>
        <v>0</v>
      </c>
      <c r="BJ336" s="25" t="s">
        <v>80</v>
      </c>
      <c r="BK336" s="245">
        <f>ROUND(I336*H336,2)</f>
        <v>0</v>
      </c>
      <c r="BL336" s="25" t="s">
        <v>232</v>
      </c>
      <c r="BM336" s="25" t="s">
        <v>2907</v>
      </c>
    </row>
    <row r="337" s="12" customFormat="1">
      <c r="B337" s="252"/>
      <c r="C337" s="253"/>
      <c r="D337" s="246" t="s">
        <v>422</v>
      </c>
      <c r="E337" s="254" t="s">
        <v>21</v>
      </c>
      <c r="F337" s="255" t="s">
        <v>3066</v>
      </c>
      <c r="G337" s="253"/>
      <c r="H337" s="256">
        <v>200.36000000000001</v>
      </c>
      <c r="I337" s="257"/>
      <c r="J337" s="253"/>
      <c r="K337" s="253"/>
      <c r="L337" s="258"/>
      <c r="M337" s="259"/>
      <c r="N337" s="260"/>
      <c r="O337" s="260"/>
      <c r="P337" s="260"/>
      <c r="Q337" s="260"/>
      <c r="R337" s="260"/>
      <c r="S337" s="260"/>
      <c r="T337" s="261"/>
      <c r="AT337" s="262" t="s">
        <v>422</v>
      </c>
      <c r="AU337" s="262" t="s">
        <v>82</v>
      </c>
      <c r="AV337" s="12" t="s">
        <v>82</v>
      </c>
      <c r="AW337" s="12" t="s">
        <v>35</v>
      </c>
      <c r="AX337" s="12" t="s">
        <v>80</v>
      </c>
      <c r="AY337" s="262" t="s">
        <v>215</v>
      </c>
    </row>
    <row r="338" s="1" customFormat="1" ht="16.5" customHeight="1">
      <c r="B338" s="47"/>
      <c r="C338" s="234" t="s">
        <v>646</v>
      </c>
      <c r="D338" s="234" t="s">
        <v>218</v>
      </c>
      <c r="E338" s="235" t="s">
        <v>2908</v>
      </c>
      <c r="F338" s="236" t="s">
        <v>2909</v>
      </c>
      <c r="G338" s="237" t="s">
        <v>2906</v>
      </c>
      <c r="H338" s="238">
        <v>236</v>
      </c>
      <c r="I338" s="239"/>
      <c r="J338" s="240">
        <f>ROUND(I338*H338,2)</f>
        <v>0</v>
      </c>
      <c r="K338" s="236" t="s">
        <v>222</v>
      </c>
      <c r="L338" s="73"/>
      <c r="M338" s="241" t="s">
        <v>21</v>
      </c>
      <c r="N338" s="242" t="s">
        <v>43</v>
      </c>
      <c r="O338" s="48"/>
      <c r="P338" s="243">
        <f>O338*H338</f>
        <v>0</v>
      </c>
      <c r="Q338" s="243">
        <v>0.00031</v>
      </c>
      <c r="R338" s="243">
        <f>Q338*H338</f>
        <v>0.073160000000000003</v>
      </c>
      <c r="S338" s="243">
        <v>0</v>
      </c>
      <c r="T338" s="244">
        <f>S338*H338</f>
        <v>0</v>
      </c>
      <c r="AR338" s="25" t="s">
        <v>232</v>
      </c>
      <c r="AT338" s="25" t="s">
        <v>218</v>
      </c>
      <c r="AU338" s="25" t="s">
        <v>82</v>
      </c>
      <c r="AY338" s="25" t="s">
        <v>215</v>
      </c>
      <c r="BE338" s="245">
        <f>IF(N338="základní",J338,0)</f>
        <v>0</v>
      </c>
      <c r="BF338" s="245">
        <f>IF(N338="snížená",J338,0)</f>
        <v>0</v>
      </c>
      <c r="BG338" s="245">
        <f>IF(N338="zákl. přenesená",J338,0)</f>
        <v>0</v>
      </c>
      <c r="BH338" s="245">
        <f>IF(N338="sníž. přenesená",J338,0)</f>
        <v>0</v>
      </c>
      <c r="BI338" s="245">
        <f>IF(N338="nulová",J338,0)</f>
        <v>0</v>
      </c>
      <c r="BJ338" s="25" t="s">
        <v>80</v>
      </c>
      <c r="BK338" s="245">
        <f>ROUND(I338*H338,2)</f>
        <v>0</v>
      </c>
      <c r="BL338" s="25" t="s">
        <v>232</v>
      </c>
      <c r="BM338" s="25" t="s">
        <v>2910</v>
      </c>
    </row>
    <row r="339" s="12" customFormat="1">
      <c r="B339" s="252"/>
      <c r="C339" s="253"/>
      <c r="D339" s="246" t="s">
        <v>422</v>
      </c>
      <c r="E339" s="254" t="s">
        <v>21</v>
      </c>
      <c r="F339" s="255" t="s">
        <v>3064</v>
      </c>
      <c r="G339" s="253"/>
      <c r="H339" s="256">
        <v>236</v>
      </c>
      <c r="I339" s="257"/>
      <c r="J339" s="253"/>
      <c r="K339" s="253"/>
      <c r="L339" s="258"/>
      <c r="M339" s="259"/>
      <c r="N339" s="260"/>
      <c r="O339" s="260"/>
      <c r="P339" s="260"/>
      <c r="Q339" s="260"/>
      <c r="R339" s="260"/>
      <c r="S339" s="260"/>
      <c r="T339" s="261"/>
      <c r="AT339" s="262" t="s">
        <v>422</v>
      </c>
      <c r="AU339" s="262" t="s">
        <v>82</v>
      </c>
      <c r="AV339" s="12" t="s">
        <v>82</v>
      </c>
      <c r="AW339" s="12" t="s">
        <v>35</v>
      </c>
      <c r="AX339" s="12" t="s">
        <v>80</v>
      </c>
      <c r="AY339" s="262" t="s">
        <v>215</v>
      </c>
    </row>
    <row r="340" s="1" customFormat="1" ht="16.5" customHeight="1">
      <c r="B340" s="47"/>
      <c r="C340" s="234" t="s">
        <v>651</v>
      </c>
      <c r="D340" s="234" t="s">
        <v>218</v>
      </c>
      <c r="E340" s="235" t="s">
        <v>2911</v>
      </c>
      <c r="F340" s="236" t="s">
        <v>2912</v>
      </c>
      <c r="G340" s="237" t="s">
        <v>298</v>
      </c>
      <c r="H340" s="238">
        <v>10</v>
      </c>
      <c r="I340" s="239"/>
      <c r="J340" s="240">
        <f>ROUND(I340*H340,2)</f>
        <v>0</v>
      </c>
      <c r="K340" s="236" t="s">
        <v>21</v>
      </c>
      <c r="L340" s="73"/>
      <c r="M340" s="241" t="s">
        <v>21</v>
      </c>
      <c r="N340" s="242" t="s">
        <v>43</v>
      </c>
      <c r="O340" s="48"/>
      <c r="P340" s="243">
        <f>O340*H340</f>
        <v>0</v>
      </c>
      <c r="Q340" s="243">
        <v>12.82264</v>
      </c>
      <c r="R340" s="243">
        <f>Q340*H340</f>
        <v>128.22640000000001</v>
      </c>
      <c r="S340" s="243">
        <v>0</v>
      </c>
      <c r="T340" s="244">
        <f>S340*H340</f>
        <v>0</v>
      </c>
      <c r="AR340" s="25" t="s">
        <v>232</v>
      </c>
      <c r="AT340" s="25" t="s">
        <v>218</v>
      </c>
      <c r="AU340" s="25" t="s">
        <v>82</v>
      </c>
      <c r="AY340" s="25" t="s">
        <v>215</v>
      </c>
      <c r="BE340" s="245">
        <f>IF(N340="základní",J340,0)</f>
        <v>0</v>
      </c>
      <c r="BF340" s="245">
        <f>IF(N340="snížená",J340,0)</f>
        <v>0</v>
      </c>
      <c r="BG340" s="245">
        <f>IF(N340="zákl. přenesená",J340,0)</f>
        <v>0</v>
      </c>
      <c r="BH340" s="245">
        <f>IF(N340="sníž. přenesená",J340,0)</f>
        <v>0</v>
      </c>
      <c r="BI340" s="245">
        <f>IF(N340="nulová",J340,0)</f>
        <v>0</v>
      </c>
      <c r="BJ340" s="25" t="s">
        <v>80</v>
      </c>
      <c r="BK340" s="245">
        <f>ROUND(I340*H340,2)</f>
        <v>0</v>
      </c>
      <c r="BL340" s="25" t="s">
        <v>232</v>
      </c>
      <c r="BM340" s="25" t="s">
        <v>2913</v>
      </c>
    </row>
    <row r="341" s="1" customFormat="1">
      <c r="B341" s="47"/>
      <c r="C341" s="75"/>
      <c r="D341" s="246" t="s">
        <v>225</v>
      </c>
      <c r="E341" s="75"/>
      <c r="F341" s="247" t="s">
        <v>2914</v>
      </c>
      <c r="G341" s="75"/>
      <c r="H341" s="75"/>
      <c r="I341" s="204"/>
      <c r="J341" s="75"/>
      <c r="K341" s="75"/>
      <c r="L341" s="73"/>
      <c r="M341" s="248"/>
      <c r="N341" s="48"/>
      <c r="O341" s="48"/>
      <c r="P341" s="48"/>
      <c r="Q341" s="48"/>
      <c r="R341" s="48"/>
      <c r="S341" s="48"/>
      <c r="T341" s="96"/>
      <c r="AT341" s="25" t="s">
        <v>225</v>
      </c>
      <c r="AU341" s="25" t="s">
        <v>82</v>
      </c>
    </row>
    <row r="342" s="12" customFormat="1">
      <c r="B342" s="252"/>
      <c r="C342" s="253"/>
      <c r="D342" s="246" t="s">
        <v>422</v>
      </c>
      <c r="E342" s="254" t="s">
        <v>21</v>
      </c>
      <c r="F342" s="255" t="s">
        <v>256</v>
      </c>
      <c r="G342" s="253"/>
      <c r="H342" s="256">
        <v>10</v>
      </c>
      <c r="I342" s="257"/>
      <c r="J342" s="253"/>
      <c r="K342" s="253"/>
      <c r="L342" s="258"/>
      <c r="M342" s="259"/>
      <c r="N342" s="260"/>
      <c r="O342" s="260"/>
      <c r="P342" s="260"/>
      <c r="Q342" s="260"/>
      <c r="R342" s="260"/>
      <c r="S342" s="260"/>
      <c r="T342" s="261"/>
      <c r="AT342" s="262" t="s">
        <v>422</v>
      </c>
      <c r="AU342" s="262" t="s">
        <v>82</v>
      </c>
      <c r="AV342" s="12" t="s">
        <v>82</v>
      </c>
      <c r="AW342" s="12" t="s">
        <v>35</v>
      </c>
      <c r="AX342" s="12" t="s">
        <v>80</v>
      </c>
      <c r="AY342" s="262" t="s">
        <v>215</v>
      </c>
    </row>
    <row r="343" s="1" customFormat="1" ht="16.5" customHeight="1">
      <c r="B343" s="47"/>
      <c r="C343" s="234" t="s">
        <v>657</v>
      </c>
      <c r="D343" s="234" t="s">
        <v>218</v>
      </c>
      <c r="E343" s="235" t="s">
        <v>2915</v>
      </c>
      <c r="F343" s="236" t="s">
        <v>2916</v>
      </c>
      <c r="G343" s="237" t="s">
        <v>298</v>
      </c>
      <c r="H343" s="238">
        <v>8</v>
      </c>
      <c r="I343" s="239"/>
      <c r="J343" s="240">
        <f>ROUND(I343*H343,2)</f>
        <v>0</v>
      </c>
      <c r="K343" s="236" t="s">
        <v>21</v>
      </c>
      <c r="L343" s="73"/>
      <c r="M343" s="241" t="s">
        <v>21</v>
      </c>
      <c r="N343" s="242" t="s">
        <v>43</v>
      </c>
      <c r="O343" s="48"/>
      <c r="P343" s="243">
        <f>O343*H343</f>
        <v>0</v>
      </c>
      <c r="Q343" s="243">
        <v>0.34089999999999998</v>
      </c>
      <c r="R343" s="243">
        <f>Q343*H343</f>
        <v>2.7271999999999998</v>
      </c>
      <c r="S343" s="243">
        <v>0</v>
      </c>
      <c r="T343" s="244">
        <f>S343*H343</f>
        <v>0</v>
      </c>
      <c r="AR343" s="25" t="s">
        <v>232</v>
      </c>
      <c r="AT343" s="25" t="s">
        <v>218</v>
      </c>
      <c r="AU343" s="25" t="s">
        <v>82</v>
      </c>
      <c r="AY343" s="25" t="s">
        <v>215</v>
      </c>
      <c r="BE343" s="245">
        <f>IF(N343="základní",J343,0)</f>
        <v>0</v>
      </c>
      <c r="BF343" s="245">
        <f>IF(N343="snížená",J343,0)</f>
        <v>0</v>
      </c>
      <c r="BG343" s="245">
        <f>IF(N343="zákl. přenesená",J343,0)</f>
        <v>0</v>
      </c>
      <c r="BH343" s="245">
        <f>IF(N343="sníž. přenesená",J343,0)</f>
        <v>0</v>
      </c>
      <c r="BI343" s="245">
        <f>IF(N343="nulová",J343,0)</f>
        <v>0</v>
      </c>
      <c r="BJ343" s="25" t="s">
        <v>80</v>
      </c>
      <c r="BK343" s="245">
        <f>ROUND(I343*H343,2)</f>
        <v>0</v>
      </c>
      <c r="BL343" s="25" t="s">
        <v>232</v>
      </c>
      <c r="BM343" s="25" t="s">
        <v>2917</v>
      </c>
    </row>
    <row r="344" s="1" customFormat="1">
      <c r="B344" s="47"/>
      <c r="C344" s="75"/>
      <c r="D344" s="246" t="s">
        <v>225</v>
      </c>
      <c r="E344" s="75"/>
      <c r="F344" s="247" t="s">
        <v>2918</v>
      </c>
      <c r="G344" s="75"/>
      <c r="H344" s="75"/>
      <c r="I344" s="204"/>
      <c r="J344" s="75"/>
      <c r="K344" s="75"/>
      <c r="L344" s="73"/>
      <c r="M344" s="248"/>
      <c r="N344" s="48"/>
      <c r="O344" s="48"/>
      <c r="P344" s="48"/>
      <c r="Q344" s="48"/>
      <c r="R344" s="48"/>
      <c r="S344" s="48"/>
      <c r="T344" s="96"/>
      <c r="AT344" s="25" t="s">
        <v>225</v>
      </c>
      <c r="AU344" s="25" t="s">
        <v>82</v>
      </c>
    </row>
    <row r="345" s="14" customFormat="1">
      <c r="B345" s="288"/>
      <c r="C345" s="289"/>
      <c r="D345" s="246" t="s">
        <v>422</v>
      </c>
      <c r="E345" s="290" t="s">
        <v>21</v>
      </c>
      <c r="F345" s="291" t="s">
        <v>2838</v>
      </c>
      <c r="G345" s="289"/>
      <c r="H345" s="290" t="s">
        <v>21</v>
      </c>
      <c r="I345" s="292"/>
      <c r="J345" s="289"/>
      <c r="K345" s="289"/>
      <c r="L345" s="293"/>
      <c r="M345" s="294"/>
      <c r="N345" s="295"/>
      <c r="O345" s="295"/>
      <c r="P345" s="295"/>
      <c r="Q345" s="295"/>
      <c r="R345" s="295"/>
      <c r="S345" s="295"/>
      <c r="T345" s="296"/>
      <c r="AT345" s="297" t="s">
        <v>422</v>
      </c>
      <c r="AU345" s="297" t="s">
        <v>82</v>
      </c>
      <c r="AV345" s="14" t="s">
        <v>80</v>
      </c>
      <c r="AW345" s="14" t="s">
        <v>35</v>
      </c>
      <c r="AX345" s="14" t="s">
        <v>72</v>
      </c>
      <c r="AY345" s="297" t="s">
        <v>215</v>
      </c>
    </row>
    <row r="346" s="12" customFormat="1">
      <c r="B346" s="252"/>
      <c r="C346" s="253"/>
      <c r="D346" s="246" t="s">
        <v>422</v>
      </c>
      <c r="E346" s="254" t="s">
        <v>21</v>
      </c>
      <c r="F346" s="255" t="s">
        <v>405</v>
      </c>
      <c r="G346" s="253"/>
      <c r="H346" s="256">
        <v>8</v>
      </c>
      <c r="I346" s="257"/>
      <c r="J346" s="253"/>
      <c r="K346" s="253"/>
      <c r="L346" s="258"/>
      <c r="M346" s="259"/>
      <c r="N346" s="260"/>
      <c r="O346" s="260"/>
      <c r="P346" s="260"/>
      <c r="Q346" s="260"/>
      <c r="R346" s="260"/>
      <c r="S346" s="260"/>
      <c r="T346" s="261"/>
      <c r="AT346" s="262" t="s">
        <v>422</v>
      </c>
      <c r="AU346" s="262" t="s">
        <v>82</v>
      </c>
      <c r="AV346" s="12" t="s">
        <v>82</v>
      </c>
      <c r="AW346" s="12" t="s">
        <v>35</v>
      </c>
      <c r="AX346" s="12" t="s">
        <v>80</v>
      </c>
      <c r="AY346" s="262" t="s">
        <v>215</v>
      </c>
    </row>
    <row r="347" s="1" customFormat="1" ht="16.5" customHeight="1">
      <c r="B347" s="47"/>
      <c r="C347" s="234" t="s">
        <v>662</v>
      </c>
      <c r="D347" s="234" t="s">
        <v>218</v>
      </c>
      <c r="E347" s="235" t="s">
        <v>3094</v>
      </c>
      <c r="F347" s="236" t="s">
        <v>3095</v>
      </c>
      <c r="G347" s="237" t="s">
        <v>298</v>
      </c>
      <c r="H347" s="238">
        <v>1</v>
      </c>
      <c r="I347" s="239"/>
      <c r="J347" s="240">
        <f>ROUND(I347*H347,2)</f>
        <v>0</v>
      </c>
      <c r="K347" s="236" t="s">
        <v>21</v>
      </c>
      <c r="L347" s="73"/>
      <c r="M347" s="241" t="s">
        <v>21</v>
      </c>
      <c r="N347" s="242" t="s">
        <v>43</v>
      </c>
      <c r="O347" s="48"/>
      <c r="P347" s="243">
        <f>O347*H347</f>
        <v>0</v>
      </c>
      <c r="Q347" s="243">
        <v>23.25</v>
      </c>
      <c r="R347" s="243">
        <f>Q347*H347</f>
        <v>23.25</v>
      </c>
      <c r="S347" s="243">
        <v>0</v>
      </c>
      <c r="T347" s="244">
        <f>S347*H347</f>
        <v>0</v>
      </c>
      <c r="AR347" s="25" t="s">
        <v>232</v>
      </c>
      <c r="AT347" s="25" t="s">
        <v>218</v>
      </c>
      <c r="AU347" s="25" t="s">
        <v>82</v>
      </c>
      <c r="AY347" s="25" t="s">
        <v>215</v>
      </c>
      <c r="BE347" s="245">
        <f>IF(N347="základní",J347,0)</f>
        <v>0</v>
      </c>
      <c r="BF347" s="245">
        <f>IF(N347="snížená",J347,0)</f>
        <v>0</v>
      </c>
      <c r="BG347" s="245">
        <f>IF(N347="zákl. přenesená",J347,0)</f>
        <v>0</v>
      </c>
      <c r="BH347" s="245">
        <f>IF(N347="sníž. přenesená",J347,0)</f>
        <v>0</v>
      </c>
      <c r="BI347" s="245">
        <f>IF(N347="nulová",J347,0)</f>
        <v>0</v>
      </c>
      <c r="BJ347" s="25" t="s">
        <v>80</v>
      </c>
      <c r="BK347" s="245">
        <f>ROUND(I347*H347,2)</f>
        <v>0</v>
      </c>
      <c r="BL347" s="25" t="s">
        <v>232</v>
      </c>
      <c r="BM347" s="25" t="s">
        <v>3096</v>
      </c>
    </row>
    <row r="348" s="1" customFormat="1">
      <c r="B348" s="47"/>
      <c r="C348" s="75"/>
      <c r="D348" s="246" t="s">
        <v>225</v>
      </c>
      <c r="E348" s="75"/>
      <c r="F348" s="247" t="s">
        <v>3097</v>
      </c>
      <c r="G348" s="75"/>
      <c r="H348" s="75"/>
      <c r="I348" s="204"/>
      <c r="J348" s="75"/>
      <c r="K348" s="75"/>
      <c r="L348" s="73"/>
      <c r="M348" s="248"/>
      <c r="N348" s="48"/>
      <c r="O348" s="48"/>
      <c r="P348" s="48"/>
      <c r="Q348" s="48"/>
      <c r="R348" s="48"/>
      <c r="S348" s="48"/>
      <c r="T348" s="96"/>
      <c r="AT348" s="25" t="s">
        <v>225</v>
      </c>
      <c r="AU348" s="25" t="s">
        <v>82</v>
      </c>
    </row>
    <row r="349" s="12" customFormat="1">
      <c r="B349" s="252"/>
      <c r="C349" s="253"/>
      <c r="D349" s="246" t="s">
        <v>422</v>
      </c>
      <c r="E349" s="254" t="s">
        <v>21</v>
      </c>
      <c r="F349" s="255" t="s">
        <v>80</v>
      </c>
      <c r="G349" s="253"/>
      <c r="H349" s="256">
        <v>1</v>
      </c>
      <c r="I349" s="257"/>
      <c r="J349" s="253"/>
      <c r="K349" s="253"/>
      <c r="L349" s="258"/>
      <c r="M349" s="259"/>
      <c r="N349" s="260"/>
      <c r="O349" s="260"/>
      <c r="P349" s="260"/>
      <c r="Q349" s="260"/>
      <c r="R349" s="260"/>
      <c r="S349" s="260"/>
      <c r="T349" s="261"/>
      <c r="AT349" s="262" t="s">
        <v>422</v>
      </c>
      <c r="AU349" s="262" t="s">
        <v>82</v>
      </c>
      <c r="AV349" s="12" t="s">
        <v>82</v>
      </c>
      <c r="AW349" s="12" t="s">
        <v>35</v>
      </c>
      <c r="AX349" s="12" t="s">
        <v>72</v>
      </c>
      <c r="AY349" s="262" t="s">
        <v>215</v>
      </c>
    </row>
    <row r="350" s="13" customFormat="1">
      <c r="B350" s="263"/>
      <c r="C350" s="264"/>
      <c r="D350" s="246" t="s">
        <v>422</v>
      </c>
      <c r="E350" s="265" t="s">
        <v>21</v>
      </c>
      <c r="F350" s="266" t="s">
        <v>439</v>
      </c>
      <c r="G350" s="264"/>
      <c r="H350" s="267">
        <v>1</v>
      </c>
      <c r="I350" s="268"/>
      <c r="J350" s="264"/>
      <c r="K350" s="264"/>
      <c r="L350" s="269"/>
      <c r="M350" s="270"/>
      <c r="N350" s="271"/>
      <c r="O350" s="271"/>
      <c r="P350" s="271"/>
      <c r="Q350" s="271"/>
      <c r="R350" s="271"/>
      <c r="S350" s="271"/>
      <c r="T350" s="272"/>
      <c r="AT350" s="273" t="s">
        <v>422</v>
      </c>
      <c r="AU350" s="273" t="s">
        <v>82</v>
      </c>
      <c r="AV350" s="13" t="s">
        <v>232</v>
      </c>
      <c r="AW350" s="13" t="s">
        <v>35</v>
      </c>
      <c r="AX350" s="13" t="s">
        <v>80</v>
      </c>
      <c r="AY350" s="273" t="s">
        <v>215</v>
      </c>
    </row>
    <row r="351" s="1" customFormat="1" ht="16.5" customHeight="1">
      <c r="B351" s="47"/>
      <c r="C351" s="274" t="s">
        <v>668</v>
      </c>
      <c r="D351" s="274" t="s">
        <v>470</v>
      </c>
      <c r="E351" s="275" t="s">
        <v>2919</v>
      </c>
      <c r="F351" s="276" t="s">
        <v>3098</v>
      </c>
      <c r="G351" s="277" t="s">
        <v>298</v>
      </c>
      <c r="H351" s="278">
        <v>1</v>
      </c>
      <c r="I351" s="279"/>
      <c r="J351" s="280">
        <f>ROUND(I351*H351,2)</f>
        <v>0</v>
      </c>
      <c r="K351" s="276" t="s">
        <v>21</v>
      </c>
      <c r="L351" s="281"/>
      <c r="M351" s="282" t="s">
        <v>21</v>
      </c>
      <c r="N351" s="283" t="s">
        <v>43</v>
      </c>
      <c r="O351" s="48"/>
      <c r="P351" s="243">
        <f>O351*H351</f>
        <v>0</v>
      </c>
      <c r="Q351" s="243">
        <v>10</v>
      </c>
      <c r="R351" s="243">
        <f>Q351*H351</f>
        <v>10</v>
      </c>
      <c r="S351" s="243">
        <v>0</v>
      </c>
      <c r="T351" s="244">
        <f>S351*H351</f>
        <v>0</v>
      </c>
      <c r="AR351" s="25" t="s">
        <v>405</v>
      </c>
      <c r="AT351" s="25" t="s">
        <v>470</v>
      </c>
      <c r="AU351" s="25" t="s">
        <v>82</v>
      </c>
      <c r="AY351" s="25" t="s">
        <v>215</v>
      </c>
      <c r="BE351" s="245">
        <f>IF(N351="základní",J351,0)</f>
        <v>0</v>
      </c>
      <c r="BF351" s="245">
        <f>IF(N351="snížená",J351,0)</f>
        <v>0</v>
      </c>
      <c r="BG351" s="245">
        <f>IF(N351="zákl. přenesená",J351,0)</f>
        <v>0</v>
      </c>
      <c r="BH351" s="245">
        <f>IF(N351="sníž. přenesená",J351,0)</f>
        <v>0</v>
      </c>
      <c r="BI351" s="245">
        <f>IF(N351="nulová",J351,0)</f>
        <v>0</v>
      </c>
      <c r="BJ351" s="25" t="s">
        <v>80</v>
      </c>
      <c r="BK351" s="245">
        <f>ROUND(I351*H351,2)</f>
        <v>0</v>
      </c>
      <c r="BL351" s="25" t="s">
        <v>232</v>
      </c>
      <c r="BM351" s="25" t="s">
        <v>2921</v>
      </c>
    </row>
    <row r="352" s="1" customFormat="1">
      <c r="B352" s="47"/>
      <c r="C352" s="75"/>
      <c r="D352" s="246" t="s">
        <v>225</v>
      </c>
      <c r="E352" s="75"/>
      <c r="F352" s="247" t="s">
        <v>2922</v>
      </c>
      <c r="G352" s="75"/>
      <c r="H352" s="75"/>
      <c r="I352" s="204"/>
      <c r="J352" s="75"/>
      <c r="K352" s="75"/>
      <c r="L352" s="73"/>
      <c r="M352" s="248"/>
      <c r="N352" s="48"/>
      <c r="O352" s="48"/>
      <c r="P352" s="48"/>
      <c r="Q352" s="48"/>
      <c r="R352" s="48"/>
      <c r="S352" s="48"/>
      <c r="T352" s="96"/>
      <c r="AT352" s="25" t="s">
        <v>225</v>
      </c>
      <c r="AU352" s="25" t="s">
        <v>82</v>
      </c>
    </row>
    <row r="353" s="12" customFormat="1">
      <c r="B353" s="252"/>
      <c r="C353" s="253"/>
      <c r="D353" s="246" t="s">
        <v>422</v>
      </c>
      <c r="E353" s="254" t="s">
        <v>21</v>
      </c>
      <c r="F353" s="255" t="s">
        <v>80</v>
      </c>
      <c r="G353" s="253"/>
      <c r="H353" s="256">
        <v>1</v>
      </c>
      <c r="I353" s="257"/>
      <c r="J353" s="253"/>
      <c r="K353" s="253"/>
      <c r="L353" s="258"/>
      <c r="M353" s="259"/>
      <c r="N353" s="260"/>
      <c r="O353" s="260"/>
      <c r="P353" s="260"/>
      <c r="Q353" s="260"/>
      <c r="R353" s="260"/>
      <c r="S353" s="260"/>
      <c r="T353" s="261"/>
      <c r="AT353" s="262" t="s">
        <v>422</v>
      </c>
      <c r="AU353" s="262" t="s">
        <v>82</v>
      </c>
      <c r="AV353" s="12" t="s">
        <v>82</v>
      </c>
      <c r="AW353" s="12" t="s">
        <v>35</v>
      </c>
      <c r="AX353" s="12" t="s">
        <v>80</v>
      </c>
      <c r="AY353" s="262" t="s">
        <v>215</v>
      </c>
    </row>
    <row r="354" s="1" customFormat="1" ht="16.5" customHeight="1">
      <c r="B354" s="47"/>
      <c r="C354" s="274" t="s">
        <v>673</v>
      </c>
      <c r="D354" s="274" t="s">
        <v>470</v>
      </c>
      <c r="E354" s="275" t="s">
        <v>3099</v>
      </c>
      <c r="F354" s="276" t="s">
        <v>3100</v>
      </c>
      <c r="G354" s="277" t="s">
        <v>452</v>
      </c>
      <c r="H354" s="278">
        <v>1</v>
      </c>
      <c r="I354" s="279"/>
      <c r="J354" s="280">
        <f>ROUND(I354*H354,2)</f>
        <v>0</v>
      </c>
      <c r="K354" s="276" t="s">
        <v>21</v>
      </c>
      <c r="L354" s="281"/>
      <c r="M354" s="282" t="s">
        <v>21</v>
      </c>
      <c r="N354" s="283" t="s">
        <v>43</v>
      </c>
      <c r="O354" s="48"/>
      <c r="P354" s="243">
        <f>O354*H354</f>
        <v>0</v>
      </c>
      <c r="Q354" s="243">
        <v>0.00091</v>
      </c>
      <c r="R354" s="243">
        <f>Q354*H354</f>
        <v>0.00091</v>
      </c>
      <c r="S354" s="243">
        <v>0</v>
      </c>
      <c r="T354" s="244">
        <f>S354*H354</f>
        <v>0</v>
      </c>
      <c r="AR354" s="25" t="s">
        <v>405</v>
      </c>
      <c r="AT354" s="25" t="s">
        <v>470</v>
      </c>
      <c r="AU354" s="25" t="s">
        <v>82</v>
      </c>
      <c r="AY354" s="25" t="s">
        <v>215</v>
      </c>
      <c r="BE354" s="245">
        <f>IF(N354="základní",J354,0)</f>
        <v>0</v>
      </c>
      <c r="BF354" s="245">
        <f>IF(N354="snížená",J354,0)</f>
        <v>0</v>
      </c>
      <c r="BG354" s="245">
        <f>IF(N354="zákl. přenesená",J354,0)</f>
        <v>0</v>
      </c>
      <c r="BH354" s="245">
        <f>IF(N354="sníž. přenesená",J354,0)</f>
        <v>0</v>
      </c>
      <c r="BI354" s="245">
        <f>IF(N354="nulová",J354,0)</f>
        <v>0</v>
      </c>
      <c r="BJ354" s="25" t="s">
        <v>80</v>
      </c>
      <c r="BK354" s="245">
        <f>ROUND(I354*H354,2)</f>
        <v>0</v>
      </c>
      <c r="BL354" s="25" t="s">
        <v>232</v>
      </c>
      <c r="BM354" s="25" t="s">
        <v>3101</v>
      </c>
    </row>
    <row r="355" s="1" customFormat="1">
      <c r="B355" s="47"/>
      <c r="C355" s="75"/>
      <c r="D355" s="246" t="s">
        <v>225</v>
      </c>
      <c r="E355" s="75"/>
      <c r="F355" s="247" t="s">
        <v>3102</v>
      </c>
      <c r="G355" s="75"/>
      <c r="H355" s="75"/>
      <c r="I355" s="204"/>
      <c r="J355" s="75"/>
      <c r="K355" s="75"/>
      <c r="L355" s="73"/>
      <c r="M355" s="248"/>
      <c r="N355" s="48"/>
      <c r="O355" s="48"/>
      <c r="P355" s="48"/>
      <c r="Q355" s="48"/>
      <c r="R355" s="48"/>
      <c r="S355" s="48"/>
      <c r="T355" s="96"/>
      <c r="AT355" s="25" t="s">
        <v>225</v>
      </c>
      <c r="AU355" s="25" t="s">
        <v>82</v>
      </c>
    </row>
    <row r="356" s="12" customFormat="1">
      <c r="B356" s="252"/>
      <c r="C356" s="253"/>
      <c r="D356" s="246" t="s">
        <v>422</v>
      </c>
      <c r="E356" s="254" t="s">
        <v>21</v>
      </c>
      <c r="F356" s="255" t="s">
        <v>80</v>
      </c>
      <c r="G356" s="253"/>
      <c r="H356" s="256">
        <v>1</v>
      </c>
      <c r="I356" s="257"/>
      <c r="J356" s="253"/>
      <c r="K356" s="253"/>
      <c r="L356" s="258"/>
      <c r="M356" s="259"/>
      <c r="N356" s="260"/>
      <c r="O356" s="260"/>
      <c r="P356" s="260"/>
      <c r="Q356" s="260"/>
      <c r="R356" s="260"/>
      <c r="S356" s="260"/>
      <c r="T356" s="261"/>
      <c r="AT356" s="262" t="s">
        <v>422</v>
      </c>
      <c r="AU356" s="262" t="s">
        <v>82</v>
      </c>
      <c r="AV356" s="12" t="s">
        <v>82</v>
      </c>
      <c r="AW356" s="12" t="s">
        <v>35</v>
      </c>
      <c r="AX356" s="12" t="s">
        <v>80</v>
      </c>
      <c r="AY356" s="262" t="s">
        <v>215</v>
      </c>
    </row>
    <row r="357" s="1" customFormat="1" ht="16.5" customHeight="1">
      <c r="B357" s="47"/>
      <c r="C357" s="234" t="s">
        <v>678</v>
      </c>
      <c r="D357" s="234" t="s">
        <v>218</v>
      </c>
      <c r="E357" s="235" t="s">
        <v>3103</v>
      </c>
      <c r="F357" s="236" t="s">
        <v>3104</v>
      </c>
      <c r="G357" s="237" t="s">
        <v>452</v>
      </c>
      <c r="H357" s="238">
        <v>436.36000000000001</v>
      </c>
      <c r="I357" s="239"/>
      <c r="J357" s="240">
        <f>ROUND(I357*H357,2)</f>
        <v>0</v>
      </c>
      <c r="K357" s="236" t="s">
        <v>21</v>
      </c>
      <c r="L357" s="73"/>
      <c r="M357" s="241" t="s">
        <v>21</v>
      </c>
      <c r="N357" s="242" t="s">
        <v>43</v>
      </c>
      <c r="O357" s="48"/>
      <c r="P357" s="243">
        <f>O357*H357</f>
        <v>0</v>
      </c>
      <c r="Q357" s="243">
        <v>2.0000000000000002E-05</v>
      </c>
      <c r="R357" s="243">
        <f>Q357*H357</f>
        <v>0.0087272000000000009</v>
      </c>
      <c r="S357" s="243">
        <v>0</v>
      </c>
      <c r="T357" s="244">
        <f>S357*H357</f>
        <v>0</v>
      </c>
      <c r="AR357" s="25" t="s">
        <v>232</v>
      </c>
      <c r="AT357" s="25" t="s">
        <v>218</v>
      </c>
      <c r="AU357" s="25" t="s">
        <v>82</v>
      </c>
      <c r="AY357" s="25" t="s">
        <v>215</v>
      </c>
      <c r="BE357" s="245">
        <f>IF(N357="základní",J357,0)</f>
        <v>0</v>
      </c>
      <c r="BF357" s="245">
        <f>IF(N357="snížená",J357,0)</f>
        <v>0</v>
      </c>
      <c r="BG357" s="245">
        <f>IF(N357="zákl. přenesená",J357,0)</f>
        <v>0</v>
      </c>
      <c r="BH357" s="245">
        <f>IF(N357="sníž. přenesená",J357,0)</f>
        <v>0</v>
      </c>
      <c r="BI357" s="245">
        <f>IF(N357="nulová",J357,0)</f>
        <v>0</v>
      </c>
      <c r="BJ357" s="25" t="s">
        <v>80</v>
      </c>
      <c r="BK357" s="245">
        <f>ROUND(I357*H357,2)</f>
        <v>0</v>
      </c>
      <c r="BL357" s="25" t="s">
        <v>232</v>
      </c>
      <c r="BM357" s="25" t="s">
        <v>3105</v>
      </c>
    </row>
    <row r="358" s="12" customFormat="1">
      <c r="B358" s="252"/>
      <c r="C358" s="253"/>
      <c r="D358" s="246" t="s">
        <v>422</v>
      </c>
      <c r="E358" s="254" t="s">
        <v>21</v>
      </c>
      <c r="F358" s="255" t="s">
        <v>3106</v>
      </c>
      <c r="G358" s="253"/>
      <c r="H358" s="256">
        <v>436.36000000000001</v>
      </c>
      <c r="I358" s="257"/>
      <c r="J358" s="253"/>
      <c r="K358" s="253"/>
      <c r="L358" s="258"/>
      <c r="M358" s="259"/>
      <c r="N358" s="260"/>
      <c r="O358" s="260"/>
      <c r="P358" s="260"/>
      <c r="Q358" s="260"/>
      <c r="R358" s="260"/>
      <c r="S358" s="260"/>
      <c r="T358" s="261"/>
      <c r="AT358" s="262" t="s">
        <v>422</v>
      </c>
      <c r="AU358" s="262" t="s">
        <v>82</v>
      </c>
      <c r="AV358" s="12" t="s">
        <v>82</v>
      </c>
      <c r="AW358" s="12" t="s">
        <v>35</v>
      </c>
      <c r="AX358" s="12" t="s">
        <v>80</v>
      </c>
      <c r="AY358" s="262" t="s">
        <v>215</v>
      </c>
    </row>
    <row r="359" s="11" customFormat="1" ht="29.88" customHeight="1">
      <c r="B359" s="218"/>
      <c r="C359" s="219"/>
      <c r="D359" s="220" t="s">
        <v>71</v>
      </c>
      <c r="E359" s="232" t="s">
        <v>251</v>
      </c>
      <c r="F359" s="232" t="s">
        <v>2923</v>
      </c>
      <c r="G359" s="219"/>
      <c r="H359" s="219"/>
      <c r="I359" s="222"/>
      <c r="J359" s="233">
        <f>BK359</f>
        <v>0</v>
      </c>
      <c r="K359" s="219"/>
      <c r="L359" s="224"/>
      <c r="M359" s="225"/>
      <c r="N359" s="226"/>
      <c r="O359" s="226"/>
      <c r="P359" s="227">
        <f>SUM(P360:P381)</f>
        <v>0</v>
      </c>
      <c r="Q359" s="226"/>
      <c r="R359" s="227">
        <f>SUM(R360:R381)</f>
        <v>76.516000000000005</v>
      </c>
      <c r="S359" s="226"/>
      <c r="T359" s="228">
        <f>SUM(T360:T381)</f>
        <v>0</v>
      </c>
      <c r="AR359" s="229" t="s">
        <v>80</v>
      </c>
      <c r="AT359" s="230" t="s">
        <v>71</v>
      </c>
      <c r="AU359" s="230" t="s">
        <v>80</v>
      </c>
      <c r="AY359" s="229" t="s">
        <v>215</v>
      </c>
      <c r="BK359" s="231">
        <f>SUM(BK360:BK381)</f>
        <v>0</v>
      </c>
    </row>
    <row r="360" s="1" customFormat="1" ht="16.5" customHeight="1">
      <c r="B360" s="47"/>
      <c r="C360" s="234" t="s">
        <v>1528</v>
      </c>
      <c r="D360" s="234" t="s">
        <v>218</v>
      </c>
      <c r="E360" s="235" t="s">
        <v>2924</v>
      </c>
      <c r="F360" s="236" t="s">
        <v>2925</v>
      </c>
      <c r="G360" s="237" t="s">
        <v>221</v>
      </c>
      <c r="H360" s="238">
        <v>1</v>
      </c>
      <c r="I360" s="239"/>
      <c r="J360" s="240">
        <f>ROUND(I360*H360,2)</f>
        <v>0</v>
      </c>
      <c r="K360" s="236" t="s">
        <v>21</v>
      </c>
      <c r="L360" s="73"/>
      <c r="M360" s="241" t="s">
        <v>21</v>
      </c>
      <c r="N360" s="242" t="s">
        <v>43</v>
      </c>
      <c r="O360" s="48"/>
      <c r="P360" s="243">
        <f>O360*H360</f>
        <v>0</v>
      </c>
      <c r="Q360" s="243">
        <v>0</v>
      </c>
      <c r="R360" s="243">
        <f>Q360*H360</f>
        <v>0</v>
      </c>
      <c r="S360" s="243">
        <v>0</v>
      </c>
      <c r="T360" s="244">
        <f>S360*H360</f>
        <v>0</v>
      </c>
      <c r="AR360" s="25" t="s">
        <v>232</v>
      </c>
      <c r="AT360" s="25" t="s">
        <v>218</v>
      </c>
      <c r="AU360" s="25" t="s">
        <v>82</v>
      </c>
      <c r="AY360" s="25" t="s">
        <v>215</v>
      </c>
      <c r="BE360" s="245">
        <f>IF(N360="základní",J360,0)</f>
        <v>0</v>
      </c>
      <c r="BF360" s="245">
        <f>IF(N360="snížená",J360,0)</f>
        <v>0</v>
      </c>
      <c r="BG360" s="245">
        <f>IF(N360="zákl. přenesená",J360,0)</f>
        <v>0</v>
      </c>
      <c r="BH360" s="245">
        <f>IF(N360="sníž. přenesená",J360,0)</f>
        <v>0</v>
      </c>
      <c r="BI360" s="245">
        <f>IF(N360="nulová",J360,0)</f>
        <v>0</v>
      </c>
      <c r="BJ360" s="25" t="s">
        <v>80</v>
      </c>
      <c r="BK360" s="245">
        <f>ROUND(I360*H360,2)</f>
        <v>0</v>
      </c>
      <c r="BL360" s="25" t="s">
        <v>232</v>
      </c>
      <c r="BM360" s="25" t="s">
        <v>2926</v>
      </c>
    </row>
    <row r="361" s="1" customFormat="1">
      <c r="B361" s="47"/>
      <c r="C361" s="75"/>
      <c r="D361" s="246" t="s">
        <v>225</v>
      </c>
      <c r="E361" s="75"/>
      <c r="F361" s="247" t="s">
        <v>2927</v>
      </c>
      <c r="G361" s="75"/>
      <c r="H361" s="75"/>
      <c r="I361" s="204"/>
      <c r="J361" s="75"/>
      <c r="K361" s="75"/>
      <c r="L361" s="73"/>
      <c r="M361" s="248"/>
      <c r="N361" s="48"/>
      <c r="O361" s="48"/>
      <c r="P361" s="48"/>
      <c r="Q361" s="48"/>
      <c r="R361" s="48"/>
      <c r="S361" s="48"/>
      <c r="T361" s="96"/>
      <c r="AT361" s="25" t="s">
        <v>225</v>
      </c>
      <c r="AU361" s="25" t="s">
        <v>82</v>
      </c>
    </row>
    <row r="362" s="12" customFormat="1">
      <c r="B362" s="252"/>
      <c r="C362" s="253"/>
      <c r="D362" s="246" t="s">
        <v>422</v>
      </c>
      <c r="E362" s="254" t="s">
        <v>21</v>
      </c>
      <c r="F362" s="255" t="s">
        <v>80</v>
      </c>
      <c r="G362" s="253"/>
      <c r="H362" s="256">
        <v>1</v>
      </c>
      <c r="I362" s="257"/>
      <c r="J362" s="253"/>
      <c r="K362" s="253"/>
      <c r="L362" s="258"/>
      <c r="M362" s="259"/>
      <c r="N362" s="260"/>
      <c r="O362" s="260"/>
      <c r="P362" s="260"/>
      <c r="Q362" s="260"/>
      <c r="R362" s="260"/>
      <c r="S362" s="260"/>
      <c r="T362" s="261"/>
      <c r="AT362" s="262" t="s">
        <v>422</v>
      </c>
      <c r="AU362" s="262" t="s">
        <v>82</v>
      </c>
      <c r="AV362" s="12" t="s">
        <v>82</v>
      </c>
      <c r="AW362" s="12" t="s">
        <v>35</v>
      </c>
      <c r="AX362" s="12" t="s">
        <v>80</v>
      </c>
      <c r="AY362" s="262" t="s">
        <v>215</v>
      </c>
    </row>
    <row r="363" s="1" customFormat="1" ht="16.5" customHeight="1">
      <c r="B363" s="47"/>
      <c r="C363" s="234" t="s">
        <v>1534</v>
      </c>
      <c r="D363" s="234" t="s">
        <v>218</v>
      </c>
      <c r="E363" s="235" t="s">
        <v>2928</v>
      </c>
      <c r="F363" s="236" t="s">
        <v>2929</v>
      </c>
      <c r="G363" s="237" t="s">
        <v>381</v>
      </c>
      <c r="H363" s="238">
        <v>196.53</v>
      </c>
      <c r="I363" s="239"/>
      <c r="J363" s="240">
        <f>ROUND(I363*H363,2)</f>
        <v>0</v>
      </c>
      <c r="K363" s="236" t="s">
        <v>222</v>
      </c>
      <c r="L363" s="73"/>
      <c r="M363" s="241" t="s">
        <v>21</v>
      </c>
      <c r="N363" s="242" t="s">
        <v>43</v>
      </c>
      <c r="O363" s="48"/>
      <c r="P363" s="243">
        <f>O363*H363</f>
        <v>0</v>
      </c>
      <c r="Q363" s="243">
        <v>0</v>
      </c>
      <c r="R363" s="243">
        <f>Q363*H363</f>
        <v>0</v>
      </c>
      <c r="S363" s="243">
        <v>0</v>
      </c>
      <c r="T363" s="244">
        <f>S363*H363</f>
        <v>0</v>
      </c>
      <c r="AR363" s="25" t="s">
        <v>232</v>
      </c>
      <c r="AT363" s="25" t="s">
        <v>218</v>
      </c>
      <c r="AU363" s="25" t="s">
        <v>82</v>
      </c>
      <c r="AY363" s="25" t="s">
        <v>215</v>
      </c>
      <c r="BE363" s="245">
        <f>IF(N363="základní",J363,0)</f>
        <v>0</v>
      </c>
      <c r="BF363" s="245">
        <f>IF(N363="snížená",J363,0)</f>
        <v>0</v>
      </c>
      <c r="BG363" s="245">
        <f>IF(N363="zákl. přenesená",J363,0)</f>
        <v>0</v>
      </c>
      <c r="BH363" s="245">
        <f>IF(N363="sníž. přenesená",J363,0)</f>
        <v>0</v>
      </c>
      <c r="BI363" s="245">
        <f>IF(N363="nulová",J363,0)</f>
        <v>0</v>
      </c>
      <c r="BJ363" s="25" t="s">
        <v>80</v>
      </c>
      <c r="BK363" s="245">
        <f>ROUND(I363*H363,2)</f>
        <v>0</v>
      </c>
      <c r="BL363" s="25" t="s">
        <v>232</v>
      </c>
      <c r="BM363" s="25" t="s">
        <v>2930</v>
      </c>
    </row>
    <row r="364" s="14" customFormat="1">
      <c r="B364" s="288"/>
      <c r="C364" s="289"/>
      <c r="D364" s="246" t="s">
        <v>422</v>
      </c>
      <c r="E364" s="290" t="s">
        <v>21</v>
      </c>
      <c r="F364" s="291" t="s">
        <v>2931</v>
      </c>
      <c r="G364" s="289"/>
      <c r="H364" s="290" t="s">
        <v>21</v>
      </c>
      <c r="I364" s="292"/>
      <c r="J364" s="289"/>
      <c r="K364" s="289"/>
      <c r="L364" s="293"/>
      <c r="M364" s="294"/>
      <c r="N364" s="295"/>
      <c r="O364" s="295"/>
      <c r="P364" s="295"/>
      <c r="Q364" s="295"/>
      <c r="R364" s="295"/>
      <c r="S364" s="295"/>
      <c r="T364" s="296"/>
      <c r="AT364" s="297" t="s">
        <v>422</v>
      </c>
      <c r="AU364" s="297" t="s">
        <v>82</v>
      </c>
      <c r="AV364" s="14" t="s">
        <v>80</v>
      </c>
      <c r="AW364" s="14" t="s">
        <v>35</v>
      </c>
      <c r="AX364" s="14" t="s">
        <v>72</v>
      </c>
      <c r="AY364" s="297" t="s">
        <v>215</v>
      </c>
    </row>
    <row r="365" s="12" customFormat="1">
      <c r="B365" s="252"/>
      <c r="C365" s="253"/>
      <c r="D365" s="246" t="s">
        <v>422</v>
      </c>
      <c r="E365" s="254" t="s">
        <v>21</v>
      </c>
      <c r="F365" s="255" t="s">
        <v>1724</v>
      </c>
      <c r="G365" s="253"/>
      <c r="H365" s="256">
        <v>184</v>
      </c>
      <c r="I365" s="257"/>
      <c r="J365" s="253"/>
      <c r="K365" s="253"/>
      <c r="L365" s="258"/>
      <c r="M365" s="259"/>
      <c r="N365" s="260"/>
      <c r="O365" s="260"/>
      <c r="P365" s="260"/>
      <c r="Q365" s="260"/>
      <c r="R365" s="260"/>
      <c r="S365" s="260"/>
      <c r="T365" s="261"/>
      <c r="AT365" s="262" t="s">
        <v>422</v>
      </c>
      <c r="AU365" s="262" t="s">
        <v>82</v>
      </c>
      <c r="AV365" s="12" t="s">
        <v>82</v>
      </c>
      <c r="AW365" s="12" t="s">
        <v>35</v>
      </c>
      <c r="AX365" s="12" t="s">
        <v>72</v>
      </c>
      <c r="AY365" s="262" t="s">
        <v>215</v>
      </c>
    </row>
    <row r="366" s="14" customFormat="1">
      <c r="B366" s="288"/>
      <c r="C366" s="289"/>
      <c r="D366" s="246" t="s">
        <v>422</v>
      </c>
      <c r="E366" s="290" t="s">
        <v>21</v>
      </c>
      <c r="F366" s="291" t="s">
        <v>3107</v>
      </c>
      <c r="G366" s="289"/>
      <c r="H366" s="290" t="s">
        <v>21</v>
      </c>
      <c r="I366" s="292"/>
      <c r="J366" s="289"/>
      <c r="K366" s="289"/>
      <c r="L366" s="293"/>
      <c r="M366" s="294"/>
      <c r="N366" s="295"/>
      <c r="O366" s="295"/>
      <c r="P366" s="295"/>
      <c r="Q366" s="295"/>
      <c r="R366" s="295"/>
      <c r="S366" s="295"/>
      <c r="T366" s="296"/>
      <c r="AT366" s="297" t="s">
        <v>422</v>
      </c>
      <c r="AU366" s="297" t="s">
        <v>82</v>
      </c>
      <c r="AV366" s="14" t="s">
        <v>80</v>
      </c>
      <c r="AW366" s="14" t="s">
        <v>35</v>
      </c>
      <c r="AX366" s="14" t="s">
        <v>72</v>
      </c>
      <c r="AY366" s="297" t="s">
        <v>215</v>
      </c>
    </row>
    <row r="367" s="12" customFormat="1">
      <c r="B367" s="252"/>
      <c r="C367" s="253"/>
      <c r="D367" s="246" t="s">
        <v>422</v>
      </c>
      <c r="E367" s="254" t="s">
        <v>21</v>
      </c>
      <c r="F367" s="255" t="s">
        <v>3108</v>
      </c>
      <c r="G367" s="253"/>
      <c r="H367" s="256">
        <v>12.529999999999999</v>
      </c>
      <c r="I367" s="257"/>
      <c r="J367" s="253"/>
      <c r="K367" s="253"/>
      <c r="L367" s="258"/>
      <c r="M367" s="259"/>
      <c r="N367" s="260"/>
      <c r="O367" s="260"/>
      <c r="P367" s="260"/>
      <c r="Q367" s="260"/>
      <c r="R367" s="260"/>
      <c r="S367" s="260"/>
      <c r="T367" s="261"/>
      <c r="AT367" s="262" t="s">
        <v>422</v>
      </c>
      <c r="AU367" s="262" t="s">
        <v>82</v>
      </c>
      <c r="AV367" s="12" t="s">
        <v>82</v>
      </c>
      <c r="AW367" s="12" t="s">
        <v>35</v>
      </c>
      <c r="AX367" s="12" t="s">
        <v>72</v>
      </c>
      <c r="AY367" s="262" t="s">
        <v>215</v>
      </c>
    </row>
    <row r="368" s="13" customFormat="1">
      <c r="B368" s="263"/>
      <c r="C368" s="264"/>
      <c r="D368" s="246" t="s">
        <v>422</v>
      </c>
      <c r="E368" s="265" t="s">
        <v>21</v>
      </c>
      <c r="F368" s="266" t="s">
        <v>439</v>
      </c>
      <c r="G368" s="264"/>
      <c r="H368" s="267">
        <v>196.53</v>
      </c>
      <c r="I368" s="268"/>
      <c r="J368" s="264"/>
      <c r="K368" s="264"/>
      <c r="L368" s="269"/>
      <c r="M368" s="270"/>
      <c r="N368" s="271"/>
      <c r="O368" s="271"/>
      <c r="P368" s="271"/>
      <c r="Q368" s="271"/>
      <c r="R368" s="271"/>
      <c r="S368" s="271"/>
      <c r="T368" s="272"/>
      <c r="AT368" s="273" t="s">
        <v>422</v>
      </c>
      <c r="AU368" s="273" t="s">
        <v>82</v>
      </c>
      <c r="AV368" s="13" t="s">
        <v>232</v>
      </c>
      <c r="AW368" s="13" t="s">
        <v>35</v>
      </c>
      <c r="AX368" s="13" t="s">
        <v>80</v>
      </c>
      <c r="AY368" s="273" t="s">
        <v>215</v>
      </c>
    </row>
    <row r="369" s="1" customFormat="1" ht="16.5" customHeight="1">
      <c r="B369" s="47"/>
      <c r="C369" s="274" t="s">
        <v>687</v>
      </c>
      <c r="D369" s="274" t="s">
        <v>470</v>
      </c>
      <c r="E369" s="275" t="s">
        <v>2938</v>
      </c>
      <c r="F369" s="276" t="s">
        <v>2939</v>
      </c>
      <c r="G369" s="277" t="s">
        <v>473</v>
      </c>
      <c r="H369" s="278">
        <v>74.036000000000001</v>
      </c>
      <c r="I369" s="279"/>
      <c r="J369" s="280">
        <f>ROUND(I369*H369,2)</f>
        <v>0</v>
      </c>
      <c r="K369" s="276" t="s">
        <v>222</v>
      </c>
      <c r="L369" s="281"/>
      <c r="M369" s="282" t="s">
        <v>21</v>
      </c>
      <c r="N369" s="283" t="s">
        <v>43</v>
      </c>
      <c r="O369" s="48"/>
      <c r="P369" s="243">
        <f>O369*H369</f>
        <v>0</v>
      </c>
      <c r="Q369" s="243">
        <v>1</v>
      </c>
      <c r="R369" s="243">
        <f>Q369*H369</f>
        <v>74.036000000000001</v>
      </c>
      <c r="S369" s="243">
        <v>0</v>
      </c>
      <c r="T369" s="244">
        <f>S369*H369</f>
        <v>0</v>
      </c>
      <c r="AR369" s="25" t="s">
        <v>405</v>
      </c>
      <c r="AT369" s="25" t="s">
        <v>470</v>
      </c>
      <c r="AU369" s="25" t="s">
        <v>82</v>
      </c>
      <c r="AY369" s="25" t="s">
        <v>215</v>
      </c>
      <c r="BE369" s="245">
        <f>IF(N369="základní",J369,0)</f>
        <v>0</v>
      </c>
      <c r="BF369" s="245">
        <f>IF(N369="snížená",J369,0)</f>
        <v>0</v>
      </c>
      <c r="BG369" s="245">
        <f>IF(N369="zákl. přenesená",J369,0)</f>
        <v>0</v>
      </c>
      <c r="BH369" s="245">
        <f>IF(N369="sníž. přenesená",J369,0)</f>
        <v>0</v>
      </c>
      <c r="BI369" s="245">
        <f>IF(N369="nulová",J369,0)</f>
        <v>0</v>
      </c>
      <c r="BJ369" s="25" t="s">
        <v>80</v>
      </c>
      <c r="BK369" s="245">
        <f>ROUND(I369*H369,2)</f>
        <v>0</v>
      </c>
      <c r="BL369" s="25" t="s">
        <v>232</v>
      </c>
      <c r="BM369" s="25" t="s">
        <v>2940</v>
      </c>
    </row>
    <row r="370" s="12" customFormat="1">
      <c r="B370" s="252"/>
      <c r="C370" s="253"/>
      <c r="D370" s="246" t="s">
        <v>422</v>
      </c>
      <c r="E370" s="254" t="s">
        <v>21</v>
      </c>
      <c r="F370" s="255" t="s">
        <v>2996</v>
      </c>
      <c r="G370" s="253"/>
      <c r="H370" s="256">
        <v>183.53399999999999</v>
      </c>
      <c r="I370" s="257"/>
      <c r="J370" s="253"/>
      <c r="K370" s="253"/>
      <c r="L370" s="258"/>
      <c r="M370" s="259"/>
      <c r="N370" s="260"/>
      <c r="O370" s="260"/>
      <c r="P370" s="260"/>
      <c r="Q370" s="260"/>
      <c r="R370" s="260"/>
      <c r="S370" s="260"/>
      <c r="T370" s="261"/>
      <c r="AT370" s="262" t="s">
        <v>422</v>
      </c>
      <c r="AU370" s="262" t="s">
        <v>82</v>
      </c>
      <c r="AV370" s="12" t="s">
        <v>82</v>
      </c>
      <c r="AW370" s="12" t="s">
        <v>35</v>
      </c>
      <c r="AX370" s="12" t="s">
        <v>72</v>
      </c>
      <c r="AY370" s="262" t="s">
        <v>215</v>
      </c>
    </row>
    <row r="371" s="12" customFormat="1">
      <c r="B371" s="252"/>
      <c r="C371" s="253"/>
      <c r="D371" s="246" t="s">
        <v>422</v>
      </c>
      <c r="E371" s="254" t="s">
        <v>21</v>
      </c>
      <c r="F371" s="255" t="s">
        <v>2997</v>
      </c>
      <c r="G371" s="253"/>
      <c r="H371" s="256">
        <v>186.57599999999999</v>
      </c>
      <c r="I371" s="257"/>
      <c r="J371" s="253"/>
      <c r="K371" s="253"/>
      <c r="L371" s="258"/>
      <c r="M371" s="259"/>
      <c r="N371" s="260"/>
      <c r="O371" s="260"/>
      <c r="P371" s="260"/>
      <c r="Q371" s="260"/>
      <c r="R371" s="260"/>
      <c r="S371" s="260"/>
      <c r="T371" s="261"/>
      <c r="AT371" s="262" t="s">
        <v>422</v>
      </c>
      <c r="AU371" s="262" t="s">
        <v>82</v>
      </c>
      <c r="AV371" s="12" t="s">
        <v>82</v>
      </c>
      <c r="AW371" s="12" t="s">
        <v>35</v>
      </c>
      <c r="AX371" s="12" t="s">
        <v>72</v>
      </c>
      <c r="AY371" s="262" t="s">
        <v>215</v>
      </c>
    </row>
    <row r="372" s="12" customFormat="1">
      <c r="B372" s="252"/>
      <c r="C372" s="253"/>
      <c r="D372" s="246" t="s">
        <v>422</v>
      </c>
      <c r="E372" s="254" t="s">
        <v>21</v>
      </c>
      <c r="F372" s="255" t="s">
        <v>2998</v>
      </c>
      <c r="G372" s="253"/>
      <c r="H372" s="256">
        <v>54.201999999999998</v>
      </c>
      <c r="I372" s="257"/>
      <c r="J372" s="253"/>
      <c r="K372" s="253"/>
      <c r="L372" s="258"/>
      <c r="M372" s="259"/>
      <c r="N372" s="260"/>
      <c r="O372" s="260"/>
      <c r="P372" s="260"/>
      <c r="Q372" s="260"/>
      <c r="R372" s="260"/>
      <c r="S372" s="260"/>
      <c r="T372" s="261"/>
      <c r="AT372" s="262" t="s">
        <v>422</v>
      </c>
      <c r="AU372" s="262" t="s">
        <v>82</v>
      </c>
      <c r="AV372" s="12" t="s">
        <v>82</v>
      </c>
      <c r="AW372" s="12" t="s">
        <v>35</v>
      </c>
      <c r="AX372" s="12" t="s">
        <v>72</v>
      </c>
      <c r="AY372" s="262" t="s">
        <v>215</v>
      </c>
    </row>
    <row r="373" s="12" customFormat="1">
      <c r="B373" s="252"/>
      <c r="C373" s="253"/>
      <c r="D373" s="246" t="s">
        <v>422</v>
      </c>
      <c r="E373" s="254" t="s">
        <v>21</v>
      </c>
      <c r="F373" s="255" t="s">
        <v>2999</v>
      </c>
      <c r="G373" s="253"/>
      <c r="H373" s="256">
        <v>53.338000000000001</v>
      </c>
      <c r="I373" s="257"/>
      <c r="J373" s="253"/>
      <c r="K373" s="253"/>
      <c r="L373" s="258"/>
      <c r="M373" s="259"/>
      <c r="N373" s="260"/>
      <c r="O373" s="260"/>
      <c r="P373" s="260"/>
      <c r="Q373" s="260"/>
      <c r="R373" s="260"/>
      <c r="S373" s="260"/>
      <c r="T373" s="261"/>
      <c r="AT373" s="262" t="s">
        <v>422</v>
      </c>
      <c r="AU373" s="262" t="s">
        <v>82</v>
      </c>
      <c r="AV373" s="12" t="s">
        <v>82</v>
      </c>
      <c r="AW373" s="12" t="s">
        <v>35</v>
      </c>
      <c r="AX373" s="12" t="s">
        <v>72</v>
      </c>
      <c r="AY373" s="262" t="s">
        <v>215</v>
      </c>
    </row>
    <row r="374" s="15" customFormat="1">
      <c r="B374" s="306"/>
      <c r="C374" s="307"/>
      <c r="D374" s="246" t="s">
        <v>422</v>
      </c>
      <c r="E374" s="308" t="s">
        <v>21</v>
      </c>
      <c r="F374" s="309" t="s">
        <v>2644</v>
      </c>
      <c r="G374" s="307"/>
      <c r="H374" s="310">
        <v>477.64999999999998</v>
      </c>
      <c r="I374" s="311"/>
      <c r="J374" s="307"/>
      <c r="K374" s="307"/>
      <c r="L374" s="312"/>
      <c r="M374" s="313"/>
      <c r="N374" s="314"/>
      <c r="O374" s="314"/>
      <c r="P374" s="314"/>
      <c r="Q374" s="314"/>
      <c r="R374" s="314"/>
      <c r="S374" s="314"/>
      <c r="T374" s="315"/>
      <c r="AT374" s="316" t="s">
        <v>422</v>
      </c>
      <c r="AU374" s="316" t="s">
        <v>82</v>
      </c>
      <c r="AV374" s="15" t="s">
        <v>227</v>
      </c>
      <c r="AW374" s="15" t="s">
        <v>35</v>
      </c>
      <c r="AX374" s="15" t="s">
        <v>72</v>
      </c>
      <c r="AY374" s="316" t="s">
        <v>215</v>
      </c>
    </row>
    <row r="375" s="12" customFormat="1">
      <c r="B375" s="252"/>
      <c r="C375" s="253"/>
      <c r="D375" s="246" t="s">
        <v>422</v>
      </c>
      <c r="E375" s="254" t="s">
        <v>21</v>
      </c>
      <c r="F375" s="255" t="s">
        <v>3109</v>
      </c>
      <c r="G375" s="253"/>
      <c r="H375" s="256">
        <v>74.036000000000001</v>
      </c>
      <c r="I375" s="257"/>
      <c r="J375" s="253"/>
      <c r="K375" s="253"/>
      <c r="L375" s="258"/>
      <c r="M375" s="259"/>
      <c r="N375" s="260"/>
      <c r="O375" s="260"/>
      <c r="P375" s="260"/>
      <c r="Q375" s="260"/>
      <c r="R375" s="260"/>
      <c r="S375" s="260"/>
      <c r="T375" s="261"/>
      <c r="AT375" s="262" t="s">
        <v>422</v>
      </c>
      <c r="AU375" s="262" t="s">
        <v>82</v>
      </c>
      <c r="AV375" s="12" t="s">
        <v>82</v>
      </c>
      <c r="AW375" s="12" t="s">
        <v>35</v>
      </c>
      <c r="AX375" s="12" t="s">
        <v>80</v>
      </c>
      <c r="AY375" s="262" t="s">
        <v>215</v>
      </c>
    </row>
    <row r="376" s="1" customFormat="1" ht="16.5" customHeight="1">
      <c r="B376" s="47"/>
      <c r="C376" s="234" t="s">
        <v>569</v>
      </c>
      <c r="D376" s="234" t="s">
        <v>218</v>
      </c>
      <c r="E376" s="235" t="s">
        <v>2942</v>
      </c>
      <c r="F376" s="236" t="s">
        <v>2943</v>
      </c>
      <c r="G376" s="237" t="s">
        <v>376</v>
      </c>
      <c r="H376" s="238">
        <v>13.068</v>
      </c>
      <c r="I376" s="239"/>
      <c r="J376" s="240">
        <f>ROUND(I376*H376,2)</f>
        <v>0</v>
      </c>
      <c r="K376" s="236" t="s">
        <v>21</v>
      </c>
      <c r="L376" s="73"/>
      <c r="M376" s="241" t="s">
        <v>21</v>
      </c>
      <c r="N376" s="242" t="s">
        <v>43</v>
      </c>
      <c r="O376" s="48"/>
      <c r="P376" s="243">
        <f>O376*H376</f>
        <v>0</v>
      </c>
      <c r="Q376" s="243">
        <v>0</v>
      </c>
      <c r="R376" s="243">
        <f>Q376*H376</f>
        <v>0</v>
      </c>
      <c r="S376" s="243">
        <v>0</v>
      </c>
      <c r="T376" s="244">
        <f>S376*H376</f>
        <v>0</v>
      </c>
      <c r="AR376" s="25" t="s">
        <v>232</v>
      </c>
      <c r="AT376" s="25" t="s">
        <v>218</v>
      </c>
      <c r="AU376" s="25" t="s">
        <v>82</v>
      </c>
      <c r="AY376" s="25" t="s">
        <v>215</v>
      </c>
      <c r="BE376" s="245">
        <f>IF(N376="základní",J376,0)</f>
        <v>0</v>
      </c>
      <c r="BF376" s="245">
        <f>IF(N376="snížená",J376,0)</f>
        <v>0</v>
      </c>
      <c r="BG376" s="245">
        <f>IF(N376="zákl. přenesená",J376,0)</f>
        <v>0</v>
      </c>
      <c r="BH376" s="245">
        <f>IF(N376="sníž. přenesená",J376,0)</f>
        <v>0</v>
      </c>
      <c r="BI376" s="245">
        <f>IF(N376="nulová",J376,0)</f>
        <v>0</v>
      </c>
      <c r="BJ376" s="25" t="s">
        <v>80</v>
      </c>
      <c r="BK376" s="245">
        <f>ROUND(I376*H376,2)</f>
        <v>0</v>
      </c>
      <c r="BL376" s="25" t="s">
        <v>232</v>
      </c>
      <c r="BM376" s="25" t="s">
        <v>2944</v>
      </c>
    </row>
    <row r="377" s="1" customFormat="1">
      <c r="B377" s="47"/>
      <c r="C377" s="75"/>
      <c r="D377" s="246" t="s">
        <v>225</v>
      </c>
      <c r="E377" s="75"/>
      <c r="F377" s="247" t="s">
        <v>2945</v>
      </c>
      <c r="G377" s="75"/>
      <c r="H377" s="75"/>
      <c r="I377" s="204"/>
      <c r="J377" s="75"/>
      <c r="K377" s="75"/>
      <c r="L377" s="73"/>
      <c r="M377" s="248"/>
      <c r="N377" s="48"/>
      <c r="O377" s="48"/>
      <c r="P377" s="48"/>
      <c r="Q377" s="48"/>
      <c r="R377" s="48"/>
      <c r="S377" s="48"/>
      <c r="T377" s="96"/>
      <c r="AT377" s="25" t="s">
        <v>225</v>
      </c>
      <c r="AU377" s="25" t="s">
        <v>82</v>
      </c>
    </row>
    <row r="378" s="12" customFormat="1">
      <c r="B378" s="252"/>
      <c r="C378" s="253"/>
      <c r="D378" s="246" t="s">
        <v>422</v>
      </c>
      <c r="E378" s="254" t="s">
        <v>21</v>
      </c>
      <c r="F378" s="255" t="s">
        <v>2960</v>
      </c>
      <c r="G378" s="253"/>
      <c r="H378" s="256">
        <v>13.068</v>
      </c>
      <c r="I378" s="257"/>
      <c r="J378" s="253"/>
      <c r="K378" s="253"/>
      <c r="L378" s="258"/>
      <c r="M378" s="259"/>
      <c r="N378" s="260"/>
      <c r="O378" s="260"/>
      <c r="P378" s="260"/>
      <c r="Q378" s="260"/>
      <c r="R378" s="260"/>
      <c r="S378" s="260"/>
      <c r="T378" s="261"/>
      <c r="AT378" s="262" t="s">
        <v>422</v>
      </c>
      <c r="AU378" s="262" t="s">
        <v>82</v>
      </c>
      <c r="AV378" s="12" t="s">
        <v>82</v>
      </c>
      <c r="AW378" s="12" t="s">
        <v>35</v>
      </c>
      <c r="AX378" s="12" t="s">
        <v>80</v>
      </c>
      <c r="AY378" s="262" t="s">
        <v>215</v>
      </c>
    </row>
    <row r="379" s="1" customFormat="1" ht="16.5" customHeight="1">
      <c r="B379" s="47"/>
      <c r="C379" s="274" t="s">
        <v>1547</v>
      </c>
      <c r="D379" s="274" t="s">
        <v>470</v>
      </c>
      <c r="E379" s="275" t="s">
        <v>3110</v>
      </c>
      <c r="F379" s="276" t="s">
        <v>3111</v>
      </c>
      <c r="G379" s="277" t="s">
        <v>298</v>
      </c>
      <c r="H379" s="278">
        <v>10</v>
      </c>
      <c r="I379" s="279"/>
      <c r="J379" s="280">
        <f>ROUND(I379*H379,2)</f>
        <v>0</v>
      </c>
      <c r="K379" s="276" t="s">
        <v>21</v>
      </c>
      <c r="L379" s="281"/>
      <c r="M379" s="282" t="s">
        <v>21</v>
      </c>
      <c r="N379" s="283" t="s">
        <v>43</v>
      </c>
      <c r="O379" s="48"/>
      <c r="P379" s="243">
        <f>O379*H379</f>
        <v>0</v>
      </c>
      <c r="Q379" s="243">
        <v>0.248</v>
      </c>
      <c r="R379" s="243">
        <f>Q379*H379</f>
        <v>2.48</v>
      </c>
      <c r="S379" s="243">
        <v>0</v>
      </c>
      <c r="T379" s="244">
        <f>S379*H379</f>
        <v>0</v>
      </c>
      <c r="AR379" s="25" t="s">
        <v>405</v>
      </c>
      <c r="AT379" s="25" t="s">
        <v>470</v>
      </c>
      <c r="AU379" s="25" t="s">
        <v>82</v>
      </c>
      <c r="AY379" s="25" t="s">
        <v>215</v>
      </c>
      <c r="BE379" s="245">
        <f>IF(N379="základní",J379,0)</f>
        <v>0</v>
      </c>
      <c r="BF379" s="245">
        <f>IF(N379="snížená",J379,0)</f>
        <v>0</v>
      </c>
      <c r="BG379" s="245">
        <f>IF(N379="zákl. přenesená",J379,0)</f>
        <v>0</v>
      </c>
      <c r="BH379" s="245">
        <f>IF(N379="sníž. přenesená",J379,0)</f>
        <v>0</v>
      </c>
      <c r="BI379" s="245">
        <f>IF(N379="nulová",J379,0)</f>
        <v>0</v>
      </c>
      <c r="BJ379" s="25" t="s">
        <v>80</v>
      </c>
      <c r="BK379" s="245">
        <f>ROUND(I379*H379,2)</f>
        <v>0</v>
      </c>
      <c r="BL379" s="25" t="s">
        <v>232</v>
      </c>
      <c r="BM379" s="25" t="s">
        <v>3112</v>
      </c>
    </row>
    <row r="380" s="1" customFormat="1">
      <c r="B380" s="47"/>
      <c r="C380" s="75"/>
      <c r="D380" s="246" t="s">
        <v>225</v>
      </c>
      <c r="E380" s="75"/>
      <c r="F380" s="247" t="s">
        <v>3113</v>
      </c>
      <c r="G380" s="75"/>
      <c r="H380" s="75"/>
      <c r="I380" s="204"/>
      <c r="J380" s="75"/>
      <c r="K380" s="75"/>
      <c r="L380" s="73"/>
      <c r="M380" s="248"/>
      <c r="N380" s="48"/>
      <c r="O380" s="48"/>
      <c r="P380" s="48"/>
      <c r="Q380" s="48"/>
      <c r="R380" s="48"/>
      <c r="S380" s="48"/>
      <c r="T380" s="96"/>
      <c r="AT380" s="25" t="s">
        <v>225</v>
      </c>
      <c r="AU380" s="25" t="s">
        <v>82</v>
      </c>
    </row>
    <row r="381" s="12" customFormat="1">
      <c r="B381" s="252"/>
      <c r="C381" s="253"/>
      <c r="D381" s="246" t="s">
        <v>422</v>
      </c>
      <c r="E381" s="254" t="s">
        <v>21</v>
      </c>
      <c r="F381" s="255" t="s">
        <v>256</v>
      </c>
      <c r="G381" s="253"/>
      <c r="H381" s="256">
        <v>10</v>
      </c>
      <c r="I381" s="257"/>
      <c r="J381" s="253"/>
      <c r="K381" s="253"/>
      <c r="L381" s="258"/>
      <c r="M381" s="259"/>
      <c r="N381" s="260"/>
      <c r="O381" s="260"/>
      <c r="P381" s="260"/>
      <c r="Q381" s="260"/>
      <c r="R381" s="260"/>
      <c r="S381" s="260"/>
      <c r="T381" s="261"/>
      <c r="AT381" s="262" t="s">
        <v>422</v>
      </c>
      <c r="AU381" s="262" t="s">
        <v>82</v>
      </c>
      <c r="AV381" s="12" t="s">
        <v>82</v>
      </c>
      <c r="AW381" s="12" t="s">
        <v>35</v>
      </c>
      <c r="AX381" s="12" t="s">
        <v>80</v>
      </c>
      <c r="AY381" s="262" t="s">
        <v>215</v>
      </c>
    </row>
    <row r="382" s="11" customFormat="1" ht="29.88" customHeight="1">
      <c r="B382" s="218"/>
      <c r="C382" s="219"/>
      <c r="D382" s="220" t="s">
        <v>71</v>
      </c>
      <c r="E382" s="232" t="s">
        <v>1120</v>
      </c>
      <c r="F382" s="232" t="s">
        <v>1121</v>
      </c>
      <c r="G382" s="219"/>
      <c r="H382" s="219"/>
      <c r="I382" s="222"/>
      <c r="J382" s="233">
        <f>BK382</f>
        <v>0</v>
      </c>
      <c r="K382" s="219"/>
      <c r="L382" s="224"/>
      <c r="M382" s="225"/>
      <c r="N382" s="226"/>
      <c r="O382" s="226"/>
      <c r="P382" s="227">
        <f>P383</f>
        <v>0</v>
      </c>
      <c r="Q382" s="226"/>
      <c r="R382" s="227">
        <f>R383</f>
        <v>0</v>
      </c>
      <c r="S382" s="226"/>
      <c r="T382" s="228">
        <f>T383</f>
        <v>0</v>
      </c>
      <c r="AR382" s="229" t="s">
        <v>80</v>
      </c>
      <c r="AT382" s="230" t="s">
        <v>71</v>
      </c>
      <c r="AU382" s="230" t="s">
        <v>80</v>
      </c>
      <c r="AY382" s="229" t="s">
        <v>215</v>
      </c>
      <c r="BK382" s="231">
        <f>BK383</f>
        <v>0</v>
      </c>
    </row>
    <row r="383" s="1" customFormat="1" ht="16.5" customHeight="1">
      <c r="B383" s="47"/>
      <c r="C383" s="234" t="s">
        <v>478</v>
      </c>
      <c r="D383" s="234" t="s">
        <v>218</v>
      </c>
      <c r="E383" s="235" t="s">
        <v>2946</v>
      </c>
      <c r="F383" s="236" t="s">
        <v>2947</v>
      </c>
      <c r="G383" s="237" t="s">
        <v>473</v>
      </c>
      <c r="H383" s="238">
        <v>166.28</v>
      </c>
      <c r="I383" s="239"/>
      <c r="J383" s="240">
        <f>ROUND(I383*H383,2)</f>
        <v>0</v>
      </c>
      <c r="K383" s="236" t="s">
        <v>222</v>
      </c>
      <c r="L383" s="73"/>
      <c r="M383" s="241" t="s">
        <v>21</v>
      </c>
      <c r="N383" s="301" t="s">
        <v>43</v>
      </c>
      <c r="O383" s="250"/>
      <c r="P383" s="302">
        <f>O383*H383</f>
        <v>0</v>
      </c>
      <c r="Q383" s="302">
        <v>0</v>
      </c>
      <c r="R383" s="302">
        <f>Q383*H383</f>
        <v>0</v>
      </c>
      <c r="S383" s="302">
        <v>0</v>
      </c>
      <c r="T383" s="303">
        <f>S383*H383</f>
        <v>0</v>
      </c>
      <c r="AR383" s="25" t="s">
        <v>232</v>
      </c>
      <c r="AT383" s="25" t="s">
        <v>218</v>
      </c>
      <c r="AU383" s="25" t="s">
        <v>82</v>
      </c>
      <c r="AY383" s="25" t="s">
        <v>215</v>
      </c>
      <c r="BE383" s="245">
        <f>IF(N383="základní",J383,0)</f>
        <v>0</v>
      </c>
      <c r="BF383" s="245">
        <f>IF(N383="snížená",J383,0)</f>
        <v>0</v>
      </c>
      <c r="BG383" s="245">
        <f>IF(N383="zákl. přenesená",J383,0)</f>
        <v>0</v>
      </c>
      <c r="BH383" s="245">
        <f>IF(N383="sníž. přenesená",J383,0)</f>
        <v>0</v>
      </c>
      <c r="BI383" s="245">
        <f>IF(N383="nulová",J383,0)</f>
        <v>0</v>
      </c>
      <c r="BJ383" s="25" t="s">
        <v>80</v>
      </c>
      <c r="BK383" s="245">
        <f>ROUND(I383*H383,2)</f>
        <v>0</v>
      </c>
      <c r="BL383" s="25" t="s">
        <v>232</v>
      </c>
      <c r="BM383" s="25" t="s">
        <v>2948</v>
      </c>
    </row>
    <row r="384" s="1" customFormat="1" ht="6.96" customHeight="1">
      <c r="B384" s="68"/>
      <c r="C384" s="69"/>
      <c r="D384" s="69"/>
      <c r="E384" s="69"/>
      <c r="F384" s="69"/>
      <c r="G384" s="69"/>
      <c r="H384" s="69"/>
      <c r="I384" s="179"/>
      <c r="J384" s="69"/>
      <c r="K384" s="69"/>
      <c r="L384" s="73"/>
    </row>
  </sheetData>
  <sheetProtection sheet="1" autoFilter="0" formatColumns="0" formatRows="0" objects="1" scenarios="1" spinCount="100000" saltValue="fCMGYpykgDGVQHds0QZ+nP/PbBughzlR/8ojokDKHqZY4WleuhBYz9Ayb6mQOMVSBi4VfRufBdPOb8KXMH/6qA==" hashValue="3mlojNHVdUvgjij9WzAuaxhATpX09NiqgEnl0Zpd3ABcX2xfyjYyAj9xXNZaDTcMV/mJA0Lfb2sbZoWmci4P4A==" algorithmName="SHA-512" password="CC35"/>
  <autoFilter ref="C85:K383"/>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122</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3114</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ROUND(J79,2)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ROUND(SUM(BE79:BE89), 2)</f>
        <v>0</v>
      </c>
      <c r="G30" s="48"/>
      <c r="H30" s="48"/>
      <c r="I30" s="171">
        <v>0.20999999999999999</v>
      </c>
      <c r="J30" s="170">
        <f>ROUND(ROUND((SUM(BE79:BE89)), 2)*I30, 2)</f>
        <v>0</v>
      </c>
      <c r="K30" s="52"/>
    </row>
    <row r="31" s="1" customFormat="1" ht="14.4" customHeight="1">
      <c r="B31" s="47"/>
      <c r="C31" s="48"/>
      <c r="D31" s="48"/>
      <c r="E31" s="56" t="s">
        <v>44</v>
      </c>
      <c r="F31" s="170">
        <f>ROUND(SUM(BF79:BF89), 2)</f>
        <v>0</v>
      </c>
      <c r="G31" s="48"/>
      <c r="H31" s="48"/>
      <c r="I31" s="171">
        <v>0.14999999999999999</v>
      </c>
      <c r="J31" s="170">
        <f>ROUND(ROUND((SUM(BF79:BF89)), 2)*I31, 2)</f>
        <v>0</v>
      </c>
      <c r="K31" s="52"/>
    </row>
    <row r="32" hidden="1" s="1" customFormat="1" ht="14.4" customHeight="1">
      <c r="B32" s="47"/>
      <c r="C32" s="48"/>
      <c r="D32" s="48"/>
      <c r="E32" s="56" t="s">
        <v>45</v>
      </c>
      <c r="F32" s="170">
        <f>ROUND(SUM(BG79:BG89), 2)</f>
        <v>0</v>
      </c>
      <c r="G32" s="48"/>
      <c r="H32" s="48"/>
      <c r="I32" s="171">
        <v>0.20999999999999999</v>
      </c>
      <c r="J32" s="170">
        <v>0</v>
      </c>
      <c r="K32" s="52"/>
    </row>
    <row r="33" hidden="1" s="1" customFormat="1" ht="14.4" customHeight="1">
      <c r="B33" s="47"/>
      <c r="C33" s="48"/>
      <c r="D33" s="48"/>
      <c r="E33" s="56" t="s">
        <v>46</v>
      </c>
      <c r="F33" s="170">
        <f>ROUND(SUM(BH79:BH89), 2)</f>
        <v>0</v>
      </c>
      <c r="G33" s="48"/>
      <c r="H33" s="48"/>
      <c r="I33" s="171">
        <v>0.14999999999999999</v>
      </c>
      <c r="J33" s="170">
        <v>0</v>
      </c>
      <c r="K33" s="52"/>
    </row>
    <row r="34" hidden="1" s="1" customFormat="1" ht="14.4" customHeight="1">
      <c r="B34" s="47"/>
      <c r="C34" s="48"/>
      <c r="D34" s="48"/>
      <c r="E34" s="56" t="s">
        <v>47</v>
      </c>
      <c r="F34" s="170">
        <f>ROUND(SUM(BI79:BI89),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303 - Úpravy jednotné kanalizace DN500</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J79</f>
        <v>0</v>
      </c>
      <c r="K56" s="52"/>
      <c r="AU56" s="25" t="s">
        <v>193</v>
      </c>
    </row>
    <row r="57" s="8" customFormat="1" ht="24.96" customHeight="1">
      <c r="B57" s="190"/>
      <c r="C57" s="191"/>
      <c r="D57" s="192" t="s">
        <v>364</v>
      </c>
      <c r="E57" s="193"/>
      <c r="F57" s="193"/>
      <c r="G57" s="193"/>
      <c r="H57" s="193"/>
      <c r="I57" s="194"/>
      <c r="J57" s="195">
        <f>J80</f>
        <v>0</v>
      </c>
      <c r="K57" s="196"/>
    </row>
    <row r="58" s="9" customFormat="1" ht="19.92" customHeight="1">
      <c r="B58" s="197"/>
      <c r="C58" s="198"/>
      <c r="D58" s="199" t="s">
        <v>1126</v>
      </c>
      <c r="E58" s="200"/>
      <c r="F58" s="200"/>
      <c r="G58" s="200"/>
      <c r="H58" s="200"/>
      <c r="I58" s="201"/>
      <c r="J58" s="202">
        <f>J81</f>
        <v>0</v>
      </c>
      <c r="K58" s="203"/>
    </row>
    <row r="59" s="9" customFormat="1" ht="19.92" customHeight="1">
      <c r="B59" s="197"/>
      <c r="C59" s="198"/>
      <c r="D59" s="199" t="s">
        <v>853</v>
      </c>
      <c r="E59" s="200"/>
      <c r="F59" s="200"/>
      <c r="G59" s="200"/>
      <c r="H59" s="200"/>
      <c r="I59" s="201"/>
      <c r="J59" s="202">
        <f>J83</f>
        <v>0</v>
      </c>
      <c r="K59" s="203"/>
    </row>
    <row r="60" s="1" customFormat="1" ht="21.84" customHeight="1">
      <c r="B60" s="47"/>
      <c r="C60" s="48"/>
      <c r="D60" s="48"/>
      <c r="E60" s="48"/>
      <c r="F60" s="48"/>
      <c r="G60" s="48"/>
      <c r="H60" s="48"/>
      <c r="I60" s="157"/>
      <c r="J60" s="48"/>
      <c r="K60" s="52"/>
    </row>
    <row r="61" s="1" customFormat="1" ht="6.96" customHeight="1">
      <c r="B61" s="68"/>
      <c r="C61" s="69"/>
      <c r="D61" s="69"/>
      <c r="E61" s="69"/>
      <c r="F61" s="69"/>
      <c r="G61" s="69"/>
      <c r="H61" s="69"/>
      <c r="I61" s="179"/>
      <c r="J61" s="69"/>
      <c r="K61" s="70"/>
    </row>
    <row r="65" s="1" customFormat="1" ht="6.96" customHeight="1">
      <c r="B65" s="71"/>
      <c r="C65" s="72"/>
      <c r="D65" s="72"/>
      <c r="E65" s="72"/>
      <c r="F65" s="72"/>
      <c r="G65" s="72"/>
      <c r="H65" s="72"/>
      <c r="I65" s="182"/>
      <c r="J65" s="72"/>
      <c r="K65" s="72"/>
      <c r="L65" s="73"/>
    </row>
    <row r="66" s="1" customFormat="1" ht="36.96" customHeight="1">
      <c r="B66" s="47"/>
      <c r="C66" s="74" t="s">
        <v>199</v>
      </c>
      <c r="D66" s="75"/>
      <c r="E66" s="75"/>
      <c r="F66" s="75"/>
      <c r="G66" s="75"/>
      <c r="H66" s="75"/>
      <c r="I66" s="204"/>
      <c r="J66" s="75"/>
      <c r="K66" s="75"/>
      <c r="L66" s="73"/>
    </row>
    <row r="67" s="1" customFormat="1" ht="6.96" customHeight="1">
      <c r="B67" s="47"/>
      <c r="C67" s="75"/>
      <c r="D67" s="75"/>
      <c r="E67" s="75"/>
      <c r="F67" s="75"/>
      <c r="G67" s="75"/>
      <c r="H67" s="75"/>
      <c r="I67" s="204"/>
      <c r="J67" s="75"/>
      <c r="K67" s="75"/>
      <c r="L67" s="73"/>
    </row>
    <row r="68" s="1" customFormat="1" ht="14.4" customHeight="1">
      <c r="B68" s="47"/>
      <c r="C68" s="77" t="s">
        <v>18</v>
      </c>
      <c r="D68" s="75"/>
      <c r="E68" s="75"/>
      <c r="F68" s="75"/>
      <c r="G68" s="75"/>
      <c r="H68" s="75"/>
      <c r="I68" s="204"/>
      <c r="J68" s="75"/>
      <c r="K68" s="75"/>
      <c r="L68" s="73"/>
    </row>
    <row r="69" s="1" customFormat="1" ht="16.5" customHeight="1">
      <c r="B69" s="47"/>
      <c r="C69" s="75"/>
      <c r="D69" s="75"/>
      <c r="E69" s="205" t="str">
        <f>E7</f>
        <v>Revitalizace centra města Kopřivnice - projektová dokumentace II.</v>
      </c>
      <c r="F69" s="77"/>
      <c r="G69" s="77"/>
      <c r="H69" s="77"/>
      <c r="I69" s="204"/>
      <c r="J69" s="75"/>
      <c r="K69" s="75"/>
      <c r="L69" s="73"/>
    </row>
    <row r="70" s="1" customFormat="1" ht="14.4" customHeight="1">
      <c r="B70" s="47"/>
      <c r="C70" s="77" t="s">
        <v>186</v>
      </c>
      <c r="D70" s="75"/>
      <c r="E70" s="75"/>
      <c r="F70" s="75"/>
      <c r="G70" s="75"/>
      <c r="H70" s="75"/>
      <c r="I70" s="204"/>
      <c r="J70" s="75"/>
      <c r="K70" s="75"/>
      <c r="L70" s="73"/>
    </row>
    <row r="71" s="1" customFormat="1" ht="17.25" customHeight="1">
      <c r="B71" s="47"/>
      <c r="C71" s="75"/>
      <c r="D71" s="75"/>
      <c r="E71" s="83" t="str">
        <f>E9</f>
        <v>SO 303 - Úpravy jednotné kanalizace DN500</v>
      </c>
      <c r="F71" s="75"/>
      <c r="G71" s="75"/>
      <c r="H71" s="75"/>
      <c r="I71" s="204"/>
      <c r="J71" s="75"/>
      <c r="K71" s="75"/>
      <c r="L71" s="73"/>
    </row>
    <row r="72" s="1" customFormat="1" ht="6.96" customHeight="1">
      <c r="B72" s="47"/>
      <c r="C72" s="75"/>
      <c r="D72" s="75"/>
      <c r="E72" s="75"/>
      <c r="F72" s="75"/>
      <c r="G72" s="75"/>
      <c r="H72" s="75"/>
      <c r="I72" s="204"/>
      <c r="J72" s="75"/>
      <c r="K72" s="75"/>
      <c r="L72" s="73"/>
    </row>
    <row r="73" s="1" customFormat="1" ht="18" customHeight="1">
      <c r="B73" s="47"/>
      <c r="C73" s="77" t="s">
        <v>23</v>
      </c>
      <c r="D73" s="75"/>
      <c r="E73" s="75"/>
      <c r="F73" s="206" t="str">
        <f>F12</f>
        <v xml:space="preserve"> </v>
      </c>
      <c r="G73" s="75"/>
      <c r="H73" s="75"/>
      <c r="I73" s="207" t="s">
        <v>25</v>
      </c>
      <c r="J73" s="86" t="str">
        <f>IF(J12="","",J12)</f>
        <v>14. 1. 2019</v>
      </c>
      <c r="K73" s="75"/>
      <c r="L73" s="73"/>
    </row>
    <row r="74" s="1" customFormat="1" ht="6.96" customHeight="1">
      <c r="B74" s="47"/>
      <c r="C74" s="75"/>
      <c r="D74" s="75"/>
      <c r="E74" s="75"/>
      <c r="F74" s="75"/>
      <c r="G74" s="75"/>
      <c r="H74" s="75"/>
      <c r="I74" s="204"/>
      <c r="J74" s="75"/>
      <c r="K74" s="75"/>
      <c r="L74" s="73"/>
    </row>
    <row r="75" s="1" customFormat="1">
      <c r="B75" s="47"/>
      <c r="C75" s="77" t="s">
        <v>27</v>
      </c>
      <c r="D75" s="75"/>
      <c r="E75" s="75"/>
      <c r="F75" s="206" t="str">
        <f>E15</f>
        <v>Město Kopřivnice</v>
      </c>
      <c r="G75" s="75"/>
      <c r="H75" s="75"/>
      <c r="I75" s="207" t="s">
        <v>33</v>
      </c>
      <c r="J75" s="206" t="str">
        <f>E21</f>
        <v>Dopravoprojekt Ostrava a.s.</v>
      </c>
      <c r="K75" s="75"/>
      <c r="L75" s="73"/>
    </row>
    <row r="76" s="1" customFormat="1" ht="14.4" customHeight="1">
      <c r="B76" s="47"/>
      <c r="C76" s="77" t="s">
        <v>31</v>
      </c>
      <c r="D76" s="75"/>
      <c r="E76" s="75"/>
      <c r="F76" s="206" t="str">
        <f>IF(E18="","",E18)</f>
        <v/>
      </c>
      <c r="G76" s="75"/>
      <c r="H76" s="75"/>
      <c r="I76" s="204"/>
      <c r="J76" s="75"/>
      <c r="K76" s="75"/>
      <c r="L76" s="73"/>
    </row>
    <row r="77" s="1" customFormat="1" ht="10.32" customHeight="1">
      <c r="B77" s="47"/>
      <c r="C77" s="75"/>
      <c r="D77" s="75"/>
      <c r="E77" s="75"/>
      <c r="F77" s="75"/>
      <c r="G77" s="75"/>
      <c r="H77" s="75"/>
      <c r="I77" s="204"/>
      <c r="J77" s="75"/>
      <c r="K77" s="75"/>
      <c r="L77" s="73"/>
    </row>
    <row r="78" s="10" customFormat="1" ht="29.28" customHeight="1">
      <c r="B78" s="208"/>
      <c r="C78" s="209" t="s">
        <v>200</v>
      </c>
      <c r="D78" s="210" t="s">
        <v>57</v>
      </c>
      <c r="E78" s="210" t="s">
        <v>53</v>
      </c>
      <c r="F78" s="210" t="s">
        <v>201</v>
      </c>
      <c r="G78" s="210" t="s">
        <v>202</v>
      </c>
      <c r="H78" s="210" t="s">
        <v>203</v>
      </c>
      <c r="I78" s="211" t="s">
        <v>204</v>
      </c>
      <c r="J78" s="210" t="s">
        <v>191</v>
      </c>
      <c r="K78" s="212" t="s">
        <v>205</v>
      </c>
      <c r="L78" s="213"/>
      <c r="M78" s="103" t="s">
        <v>206</v>
      </c>
      <c r="N78" s="104" t="s">
        <v>42</v>
      </c>
      <c r="O78" s="104" t="s">
        <v>207</v>
      </c>
      <c r="P78" s="104" t="s">
        <v>208</v>
      </c>
      <c r="Q78" s="104" t="s">
        <v>209</v>
      </c>
      <c r="R78" s="104" t="s">
        <v>210</v>
      </c>
      <c r="S78" s="104" t="s">
        <v>211</v>
      </c>
      <c r="T78" s="105" t="s">
        <v>212</v>
      </c>
    </row>
    <row r="79" s="1" customFormat="1" ht="29.28" customHeight="1">
      <c r="B79" s="47"/>
      <c r="C79" s="109" t="s">
        <v>192</v>
      </c>
      <c r="D79" s="75"/>
      <c r="E79" s="75"/>
      <c r="F79" s="75"/>
      <c r="G79" s="75"/>
      <c r="H79" s="75"/>
      <c r="I79" s="204"/>
      <c r="J79" s="214">
        <f>BK79</f>
        <v>0</v>
      </c>
      <c r="K79" s="75"/>
      <c r="L79" s="73"/>
      <c r="M79" s="106"/>
      <c r="N79" s="107"/>
      <c r="O79" s="107"/>
      <c r="P79" s="215">
        <f>P80</f>
        <v>0</v>
      </c>
      <c r="Q79" s="107"/>
      <c r="R79" s="215">
        <f>R80</f>
        <v>0.00079000000000000001</v>
      </c>
      <c r="S79" s="107"/>
      <c r="T79" s="216">
        <f>T80</f>
        <v>0</v>
      </c>
      <c r="AT79" s="25" t="s">
        <v>71</v>
      </c>
      <c r="AU79" s="25" t="s">
        <v>193</v>
      </c>
      <c r="BK79" s="217">
        <f>BK80</f>
        <v>0</v>
      </c>
    </row>
    <row r="80" s="11" customFormat="1" ht="37.44" customHeight="1">
      <c r="B80" s="218"/>
      <c r="C80" s="219"/>
      <c r="D80" s="220" t="s">
        <v>71</v>
      </c>
      <c r="E80" s="221" t="s">
        <v>371</v>
      </c>
      <c r="F80" s="221" t="s">
        <v>372</v>
      </c>
      <c r="G80" s="219"/>
      <c r="H80" s="219"/>
      <c r="I80" s="222"/>
      <c r="J80" s="223">
        <f>BK80</f>
        <v>0</v>
      </c>
      <c r="K80" s="219"/>
      <c r="L80" s="224"/>
      <c r="M80" s="225"/>
      <c r="N80" s="226"/>
      <c r="O80" s="226"/>
      <c r="P80" s="227">
        <f>P81+P83</f>
        <v>0</v>
      </c>
      <c r="Q80" s="226"/>
      <c r="R80" s="227">
        <f>R81+R83</f>
        <v>0.00079000000000000001</v>
      </c>
      <c r="S80" s="226"/>
      <c r="T80" s="228">
        <f>T81+T83</f>
        <v>0</v>
      </c>
      <c r="AR80" s="229" t="s">
        <v>80</v>
      </c>
      <c r="AT80" s="230" t="s">
        <v>71</v>
      </c>
      <c r="AU80" s="230" t="s">
        <v>72</v>
      </c>
      <c r="AY80" s="229" t="s">
        <v>215</v>
      </c>
      <c r="BK80" s="231">
        <f>BK81+BK83</f>
        <v>0</v>
      </c>
    </row>
    <row r="81" s="11" customFormat="1" ht="19.92" customHeight="1">
      <c r="B81" s="218"/>
      <c r="C81" s="219"/>
      <c r="D81" s="220" t="s">
        <v>71</v>
      </c>
      <c r="E81" s="232" t="s">
        <v>227</v>
      </c>
      <c r="F81" s="232" t="s">
        <v>1163</v>
      </c>
      <c r="G81" s="219"/>
      <c r="H81" s="219"/>
      <c r="I81" s="222"/>
      <c r="J81" s="233">
        <f>BK81</f>
        <v>0</v>
      </c>
      <c r="K81" s="219"/>
      <c r="L81" s="224"/>
      <c r="M81" s="225"/>
      <c r="N81" s="226"/>
      <c r="O81" s="226"/>
      <c r="P81" s="227">
        <f>P82</f>
        <v>0</v>
      </c>
      <c r="Q81" s="226"/>
      <c r="R81" s="227">
        <f>R82</f>
        <v>0</v>
      </c>
      <c r="S81" s="226"/>
      <c r="T81" s="228">
        <f>T82</f>
        <v>0</v>
      </c>
      <c r="AR81" s="229" t="s">
        <v>80</v>
      </c>
      <c r="AT81" s="230" t="s">
        <v>71</v>
      </c>
      <c r="AU81" s="230" t="s">
        <v>80</v>
      </c>
      <c r="AY81" s="229" t="s">
        <v>215</v>
      </c>
      <c r="BK81" s="231">
        <f>BK82</f>
        <v>0</v>
      </c>
    </row>
    <row r="82" s="1" customFormat="1" ht="16.5" customHeight="1">
      <c r="B82" s="47"/>
      <c r="C82" s="234" t="s">
        <v>214</v>
      </c>
      <c r="D82" s="234" t="s">
        <v>218</v>
      </c>
      <c r="E82" s="235" t="s">
        <v>3115</v>
      </c>
      <c r="F82" s="236" t="s">
        <v>3116</v>
      </c>
      <c r="G82" s="237" t="s">
        <v>452</v>
      </c>
      <c r="H82" s="238">
        <v>29</v>
      </c>
      <c r="I82" s="239"/>
      <c r="J82" s="240">
        <f>ROUND(I82*H82,2)</f>
        <v>0</v>
      </c>
      <c r="K82" s="236" t="s">
        <v>222</v>
      </c>
      <c r="L82" s="73"/>
      <c r="M82" s="241" t="s">
        <v>21</v>
      </c>
      <c r="N82" s="242" t="s">
        <v>43</v>
      </c>
      <c r="O82" s="48"/>
      <c r="P82" s="243">
        <f>O82*H82</f>
        <v>0</v>
      </c>
      <c r="Q82" s="243">
        <v>0</v>
      </c>
      <c r="R82" s="243">
        <f>Q82*H82</f>
        <v>0</v>
      </c>
      <c r="S82" s="243">
        <v>0</v>
      </c>
      <c r="T82" s="244">
        <f>S82*H82</f>
        <v>0</v>
      </c>
      <c r="AR82" s="25" t="s">
        <v>232</v>
      </c>
      <c r="AT82" s="25" t="s">
        <v>218</v>
      </c>
      <c r="AU82" s="25" t="s">
        <v>82</v>
      </c>
      <c r="AY82" s="25" t="s">
        <v>215</v>
      </c>
      <c r="BE82" s="245">
        <f>IF(N82="základní",J82,0)</f>
        <v>0</v>
      </c>
      <c r="BF82" s="245">
        <f>IF(N82="snížená",J82,0)</f>
        <v>0</v>
      </c>
      <c r="BG82" s="245">
        <f>IF(N82="zákl. přenesená",J82,0)</f>
        <v>0</v>
      </c>
      <c r="BH82" s="245">
        <f>IF(N82="sníž. přenesená",J82,0)</f>
        <v>0</v>
      </c>
      <c r="BI82" s="245">
        <f>IF(N82="nulová",J82,0)</f>
        <v>0</v>
      </c>
      <c r="BJ82" s="25" t="s">
        <v>80</v>
      </c>
      <c r="BK82" s="245">
        <f>ROUND(I82*H82,2)</f>
        <v>0</v>
      </c>
      <c r="BL82" s="25" t="s">
        <v>232</v>
      </c>
      <c r="BM82" s="25" t="s">
        <v>3117</v>
      </c>
    </row>
    <row r="83" s="11" customFormat="1" ht="29.88" customHeight="1">
      <c r="B83" s="218"/>
      <c r="C83" s="219"/>
      <c r="D83" s="220" t="s">
        <v>71</v>
      </c>
      <c r="E83" s="232" t="s">
        <v>405</v>
      </c>
      <c r="F83" s="232" t="s">
        <v>894</v>
      </c>
      <c r="G83" s="219"/>
      <c r="H83" s="219"/>
      <c r="I83" s="222"/>
      <c r="J83" s="233">
        <f>BK83</f>
        <v>0</v>
      </c>
      <c r="K83" s="219"/>
      <c r="L83" s="224"/>
      <c r="M83" s="225"/>
      <c r="N83" s="226"/>
      <c r="O83" s="226"/>
      <c r="P83" s="227">
        <f>SUM(P84:P89)</f>
        <v>0</v>
      </c>
      <c r="Q83" s="226"/>
      <c r="R83" s="227">
        <f>SUM(R84:R89)</f>
        <v>0.00079000000000000001</v>
      </c>
      <c r="S83" s="226"/>
      <c r="T83" s="228">
        <f>SUM(T84:T89)</f>
        <v>0</v>
      </c>
      <c r="AR83" s="229" t="s">
        <v>80</v>
      </c>
      <c r="AT83" s="230" t="s">
        <v>71</v>
      </c>
      <c r="AU83" s="230" t="s">
        <v>80</v>
      </c>
      <c r="AY83" s="229" t="s">
        <v>215</v>
      </c>
      <c r="BK83" s="231">
        <f>SUM(BK84:BK89)</f>
        <v>0</v>
      </c>
    </row>
    <row r="84" s="1" customFormat="1" ht="16.5" customHeight="1">
      <c r="B84" s="47"/>
      <c r="C84" s="234" t="s">
        <v>80</v>
      </c>
      <c r="D84" s="234" t="s">
        <v>218</v>
      </c>
      <c r="E84" s="235" t="s">
        <v>3118</v>
      </c>
      <c r="F84" s="236" t="s">
        <v>3119</v>
      </c>
      <c r="G84" s="237" t="s">
        <v>452</v>
      </c>
      <c r="H84" s="238">
        <v>29</v>
      </c>
      <c r="I84" s="239"/>
      <c r="J84" s="240">
        <f>ROUND(I84*H84,2)</f>
        <v>0</v>
      </c>
      <c r="K84" s="236" t="s">
        <v>21</v>
      </c>
      <c r="L84" s="73"/>
      <c r="M84" s="241" t="s">
        <v>21</v>
      </c>
      <c r="N84" s="242" t="s">
        <v>43</v>
      </c>
      <c r="O84" s="48"/>
      <c r="P84" s="243">
        <f>O84*H84</f>
        <v>0</v>
      </c>
      <c r="Q84" s="243">
        <v>0</v>
      </c>
      <c r="R84" s="243">
        <f>Q84*H84</f>
        <v>0</v>
      </c>
      <c r="S84" s="243">
        <v>0</v>
      </c>
      <c r="T84" s="244">
        <f>S84*H84</f>
        <v>0</v>
      </c>
      <c r="AR84" s="25" t="s">
        <v>232</v>
      </c>
      <c r="AT84" s="25" t="s">
        <v>218</v>
      </c>
      <c r="AU84" s="25" t="s">
        <v>82</v>
      </c>
      <c r="AY84" s="25" t="s">
        <v>215</v>
      </c>
      <c r="BE84" s="245">
        <f>IF(N84="základní",J84,0)</f>
        <v>0</v>
      </c>
      <c r="BF84" s="245">
        <f>IF(N84="snížená",J84,0)</f>
        <v>0</v>
      </c>
      <c r="BG84" s="245">
        <f>IF(N84="zákl. přenesená",J84,0)</f>
        <v>0</v>
      </c>
      <c r="BH84" s="245">
        <f>IF(N84="sníž. přenesená",J84,0)</f>
        <v>0</v>
      </c>
      <c r="BI84" s="245">
        <f>IF(N84="nulová",J84,0)</f>
        <v>0</v>
      </c>
      <c r="BJ84" s="25" t="s">
        <v>80</v>
      </c>
      <c r="BK84" s="245">
        <f>ROUND(I84*H84,2)</f>
        <v>0</v>
      </c>
      <c r="BL84" s="25" t="s">
        <v>232</v>
      </c>
      <c r="BM84" s="25" t="s">
        <v>3120</v>
      </c>
    </row>
    <row r="85" s="1" customFormat="1">
      <c r="B85" s="47"/>
      <c r="C85" s="75"/>
      <c r="D85" s="246" t="s">
        <v>225</v>
      </c>
      <c r="E85" s="75"/>
      <c r="F85" s="247" t="s">
        <v>3121</v>
      </c>
      <c r="G85" s="75"/>
      <c r="H85" s="75"/>
      <c r="I85" s="204"/>
      <c r="J85" s="75"/>
      <c r="K85" s="75"/>
      <c r="L85" s="73"/>
      <c r="M85" s="248"/>
      <c r="N85" s="48"/>
      <c r="O85" s="48"/>
      <c r="P85" s="48"/>
      <c r="Q85" s="48"/>
      <c r="R85" s="48"/>
      <c r="S85" s="48"/>
      <c r="T85" s="96"/>
      <c r="AT85" s="25" t="s">
        <v>225</v>
      </c>
      <c r="AU85" s="25" t="s">
        <v>82</v>
      </c>
    </row>
    <row r="86" s="12" customFormat="1">
      <c r="B86" s="252"/>
      <c r="C86" s="253"/>
      <c r="D86" s="246" t="s">
        <v>422</v>
      </c>
      <c r="E86" s="254" t="s">
        <v>21</v>
      </c>
      <c r="F86" s="255" t="s">
        <v>343</v>
      </c>
      <c r="G86" s="253"/>
      <c r="H86" s="256">
        <v>29</v>
      </c>
      <c r="I86" s="257"/>
      <c r="J86" s="253"/>
      <c r="K86" s="253"/>
      <c r="L86" s="258"/>
      <c r="M86" s="259"/>
      <c r="N86" s="260"/>
      <c r="O86" s="260"/>
      <c r="P86" s="260"/>
      <c r="Q86" s="260"/>
      <c r="R86" s="260"/>
      <c r="S86" s="260"/>
      <c r="T86" s="261"/>
      <c r="AT86" s="262" t="s">
        <v>422</v>
      </c>
      <c r="AU86" s="262" t="s">
        <v>82</v>
      </c>
      <c r="AV86" s="12" t="s">
        <v>82</v>
      </c>
      <c r="AW86" s="12" t="s">
        <v>35</v>
      </c>
      <c r="AX86" s="12" t="s">
        <v>80</v>
      </c>
      <c r="AY86" s="262" t="s">
        <v>215</v>
      </c>
    </row>
    <row r="87" s="1" customFormat="1" ht="16.5" customHeight="1">
      <c r="B87" s="47"/>
      <c r="C87" s="234" t="s">
        <v>82</v>
      </c>
      <c r="D87" s="234" t="s">
        <v>218</v>
      </c>
      <c r="E87" s="235" t="s">
        <v>3122</v>
      </c>
      <c r="F87" s="236" t="s">
        <v>3123</v>
      </c>
      <c r="G87" s="237" t="s">
        <v>2906</v>
      </c>
      <c r="H87" s="238">
        <v>1</v>
      </c>
      <c r="I87" s="239"/>
      <c r="J87" s="240">
        <f>ROUND(I87*H87,2)</f>
        <v>0</v>
      </c>
      <c r="K87" s="236" t="s">
        <v>222</v>
      </c>
      <c r="L87" s="73"/>
      <c r="M87" s="241" t="s">
        <v>21</v>
      </c>
      <c r="N87" s="242" t="s">
        <v>43</v>
      </c>
      <c r="O87" s="48"/>
      <c r="P87" s="243">
        <f>O87*H87</f>
        <v>0</v>
      </c>
      <c r="Q87" s="243">
        <v>0.00050000000000000001</v>
      </c>
      <c r="R87" s="243">
        <f>Q87*H87</f>
        <v>0.00050000000000000001</v>
      </c>
      <c r="S87" s="243">
        <v>0</v>
      </c>
      <c r="T87" s="244">
        <f>S87*H87</f>
        <v>0</v>
      </c>
      <c r="AR87" s="25" t="s">
        <v>232</v>
      </c>
      <c r="AT87" s="25" t="s">
        <v>218</v>
      </c>
      <c r="AU87" s="25" t="s">
        <v>82</v>
      </c>
      <c r="AY87" s="25" t="s">
        <v>215</v>
      </c>
      <c r="BE87" s="245">
        <f>IF(N87="základní",J87,0)</f>
        <v>0</v>
      </c>
      <c r="BF87" s="245">
        <f>IF(N87="snížená",J87,0)</f>
        <v>0</v>
      </c>
      <c r="BG87" s="245">
        <f>IF(N87="zákl. přenesená",J87,0)</f>
        <v>0</v>
      </c>
      <c r="BH87" s="245">
        <f>IF(N87="sníž. přenesená",J87,0)</f>
        <v>0</v>
      </c>
      <c r="BI87" s="245">
        <f>IF(N87="nulová",J87,0)</f>
        <v>0</v>
      </c>
      <c r="BJ87" s="25" t="s">
        <v>80</v>
      </c>
      <c r="BK87" s="245">
        <f>ROUND(I87*H87,2)</f>
        <v>0</v>
      </c>
      <c r="BL87" s="25" t="s">
        <v>232</v>
      </c>
      <c r="BM87" s="25" t="s">
        <v>3124</v>
      </c>
    </row>
    <row r="88" s="12" customFormat="1">
      <c r="B88" s="252"/>
      <c r="C88" s="253"/>
      <c r="D88" s="246" t="s">
        <v>422</v>
      </c>
      <c r="E88" s="254" t="s">
        <v>21</v>
      </c>
      <c r="F88" s="255" t="s">
        <v>80</v>
      </c>
      <c r="G88" s="253"/>
      <c r="H88" s="256">
        <v>1</v>
      </c>
      <c r="I88" s="257"/>
      <c r="J88" s="253"/>
      <c r="K88" s="253"/>
      <c r="L88" s="258"/>
      <c r="M88" s="259"/>
      <c r="N88" s="260"/>
      <c r="O88" s="260"/>
      <c r="P88" s="260"/>
      <c r="Q88" s="260"/>
      <c r="R88" s="260"/>
      <c r="S88" s="260"/>
      <c r="T88" s="261"/>
      <c r="AT88" s="262" t="s">
        <v>422</v>
      </c>
      <c r="AU88" s="262" t="s">
        <v>82</v>
      </c>
      <c r="AV88" s="12" t="s">
        <v>82</v>
      </c>
      <c r="AW88" s="12" t="s">
        <v>35</v>
      </c>
      <c r="AX88" s="12" t="s">
        <v>80</v>
      </c>
      <c r="AY88" s="262" t="s">
        <v>215</v>
      </c>
    </row>
    <row r="89" s="1" customFormat="1" ht="16.5" customHeight="1">
      <c r="B89" s="47"/>
      <c r="C89" s="234" t="s">
        <v>241</v>
      </c>
      <c r="D89" s="234" t="s">
        <v>218</v>
      </c>
      <c r="E89" s="235" t="s">
        <v>3125</v>
      </c>
      <c r="F89" s="236" t="s">
        <v>3126</v>
      </c>
      <c r="G89" s="237" t="s">
        <v>452</v>
      </c>
      <c r="H89" s="238">
        <v>29</v>
      </c>
      <c r="I89" s="239"/>
      <c r="J89" s="240">
        <f>ROUND(I89*H89,2)</f>
        <v>0</v>
      </c>
      <c r="K89" s="236" t="s">
        <v>21</v>
      </c>
      <c r="L89" s="73"/>
      <c r="M89" s="241" t="s">
        <v>21</v>
      </c>
      <c r="N89" s="301" t="s">
        <v>43</v>
      </c>
      <c r="O89" s="250"/>
      <c r="P89" s="302">
        <f>O89*H89</f>
        <v>0</v>
      </c>
      <c r="Q89" s="302">
        <v>1.0000000000000001E-05</v>
      </c>
      <c r="R89" s="302">
        <f>Q89*H89</f>
        <v>0.00029</v>
      </c>
      <c r="S89" s="302">
        <v>0</v>
      </c>
      <c r="T89" s="303">
        <f>S89*H89</f>
        <v>0</v>
      </c>
      <c r="AR89" s="25" t="s">
        <v>232</v>
      </c>
      <c r="AT89" s="25" t="s">
        <v>218</v>
      </c>
      <c r="AU89" s="25" t="s">
        <v>82</v>
      </c>
      <c r="AY89" s="25" t="s">
        <v>215</v>
      </c>
      <c r="BE89" s="245">
        <f>IF(N89="základní",J89,0)</f>
        <v>0</v>
      </c>
      <c r="BF89" s="245">
        <f>IF(N89="snížená",J89,0)</f>
        <v>0</v>
      </c>
      <c r="BG89" s="245">
        <f>IF(N89="zákl. přenesená",J89,0)</f>
        <v>0</v>
      </c>
      <c r="BH89" s="245">
        <f>IF(N89="sníž. přenesená",J89,0)</f>
        <v>0</v>
      </c>
      <c r="BI89" s="245">
        <f>IF(N89="nulová",J89,0)</f>
        <v>0</v>
      </c>
      <c r="BJ89" s="25" t="s">
        <v>80</v>
      </c>
      <c r="BK89" s="245">
        <f>ROUND(I89*H89,2)</f>
        <v>0</v>
      </c>
      <c r="BL89" s="25" t="s">
        <v>232</v>
      </c>
      <c r="BM89" s="25" t="s">
        <v>3127</v>
      </c>
    </row>
    <row r="90" s="1" customFormat="1" ht="6.96" customHeight="1">
      <c r="B90" s="68"/>
      <c r="C90" s="69"/>
      <c r="D90" s="69"/>
      <c r="E90" s="69"/>
      <c r="F90" s="69"/>
      <c r="G90" s="69"/>
      <c r="H90" s="69"/>
      <c r="I90" s="179"/>
      <c r="J90" s="69"/>
      <c r="K90" s="69"/>
      <c r="L90" s="73"/>
    </row>
  </sheetData>
  <sheetProtection sheet="1" autoFilter="0" formatColumns="0" formatRows="0" objects="1" scenarios="1" spinCount="100000" saltValue="Gf1Itu+3hjYUz2tJ0xizAm8snVSrTlmfj43J3ZoQllFAw9dAwuq7gz0tLoOnZuRqy6oyTe/pcEhFC4AaMK+BQg==" hashValue="O4vHO05dztglj4ZTjNd5l9Og6GI/m17qf/EQpWnHmCNc19Vc5SiG3Iqo0BPciFaublG6MO90yVRVhQyd9U/igw==" algorithmName="SHA-512" password="CC35"/>
  <autoFilter ref="C78:K89"/>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125</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3128</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ROUND(J86,2)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ROUND(SUM(BE86:BE195), 2)</f>
        <v>0</v>
      </c>
      <c r="G30" s="48"/>
      <c r="H30" s="48"/>
      <c r="I30" s="171">
        <v>0.20999999999999999</v>
      </c>
      <c r="J30" s="170">
        <f>ROUND(ROUND((SUM(BE86:BE195)), 2)*I30, 2)</f>
        <v>0</v>
      </c>
      <c r="K30" s="52"/>
    </row>
    <row r="31" s="1" customFormat="1" ht="14.4" customHeight="1">
      <c r="B31" s="47"/>
      <c r="C31" s="48"/>
      <c r="D31" s="48"/>
      <c r="E31" s="56" t="s">
        <v>44</v>
      </c>
      <c r="F31" s="170">
        <f>ROUND(SUM(BF86:BF195), 2)</f>
        <v>0</v>
      </c>
      <c r="G31" s="48"/>
      <c r="H31" s="48"/>
      <c r="I31" s="171">
        <v>0.14999999999999999</v>
      </c>
      <c r="J31" s="170">
        <f>ROUND(ROUND((SUM(BF86:BF195)), 2)*I31, 2)</f>
        <v>0</v>
      </c>
      <c r="K31" s="52"/>
    </row>
    <row r="32" hidden="1" s="1" customFormat="1" ht="14.4" customHeight="1">
      <c r="B32" s="47"/>
      <c r="C32" s="48"/>
      <c r="D32" s="48"/>
      <c r="E32" s="56" t="s">
        <v>45</v>
      </c>
      <c r="F32" s="170">
        <f>ROUND(SUM(BG86:BG195), 2)</f>
        <v>0</v>
      </c>
      <c r="G32" s="48"/>
      <c r="H32" s="48"/>
      <c r="I32" s="171">
        <v>0.20999999999999999</v>
      </c>
      <c r="J32" s="170">
        <v>0</v>
      </c>
      <c r="K32" s="52"/>
    </row>
    <row r="33" hidden="1" s="1" customFormat="1" ht="14.4" customHeight="1">
      <c r="B33" s="47"/>
      <c r="C33" s="48"/>
      <c r="D33" s="48"/>
      <c r="E33" s="56" t="s">
        <v>46</v>
      </c>
      <c r="F33" s="170">
        <f>ROUND(SUM(BH86:BH195), 2)</f>
        <v>0</v>
      </c>
      <c r="G33" s="48"/>
      <c r="H33" s="48"/>
      <c r="I33" s="171">
        <v>0.14999999999999999</v>
      </c>
      <c r="J33" s="170">
        <v>0</v>
      </c>
      <c r="K33" s="52"/>
    </row>
    <row r="34" hidden="1" s="1" customFormat="1" ht="14.4" customHeight="1">
      <c r="B34" s="47"/>
      <c r="C34" s="48"/>
      <c r="D34" s="48"/>
      <c r="E34" s="56" t="s">
        <v>47</v>
      </c>
      <c r="F34" s="170">
        <f>ROUND(SUM(BI86:BI195),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304 - Přípojka kanalizace k fontáně</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J86</f>
        <v>0</v>
      </c>
      <c r="K56" s="52"/>
      <c r="AU56" s="25" t="s">
        <v>193</v>
      </c>
    </row>
    <row r="57" s="8" customFormat="1" ht="24.96" customHeight="1">
      <c r="B57" s="190"/>
      <c r="C57" s="191"/>
      <c r="D57" s="192" t="s">
        <v>364</v>
      </c>
      <c r="E57" s="193"/>
      <c r="F57" s="193"/>
      <c r="G57" s="193"/>
      <c r="H57" s="193"/>
      <c r="I57" s="194"/>
      <c r="J57" s="195">
        <f>J87</f>
        <v>0</v>
      </c>
      <c r="K57" s="196"/>
    </row>
    <row r="58" s="9" customFormat="1" ht="19.92" customHeight="1">
      <c r="B58" s="197"/>
      <c r="C58" s="198"/>
      <c r="D58" s="199" t="s">
        <v>365</v>
      </c>
      <c r="E58" s="200"/>
      <c r="F58" s="200"/>
      <c r="G58" s="200"/>
      <c r="H58" s="200"/>
      <c r="I58" s="201"/>
      <c r="J58" s="202">
        <f>J88</f>
        <v>0</v>
      </c>
      <c r="K58" s="203"/>
    </row>
    <row r="59" s="9" customFormat="1" ht="19.92" customHeight="1">
      <c r="B59" s="197"/>
      <c r="C59" s="198"/>
      <c r="D59" s="199" t="s">
        <v>366</v>
      </c>
      <c r="E59" s="200"/>
      <c r="F59" s="200"/>
      <c r="G59" s="200"/>
      <c r="H59" s="200"/>
      <c r="I59" s="201"/>
      <c r="J59" s="202">
        <f>J141</f>
        <v>0</v>
      </c>
      <c r="K59" s="203"/>
    </row>
    <row r="60" s="9" customFormat="1" ht="19.92" customHeight="1">
      <c r="B60" s="197"/>
      <c r="C60" s="198"/>
      <c r="D60" s="199" t="s">
        <v>1126</v>
      </c>
      <c r="E60" s="200"/>
      <c r="F60" s="200"/>
      <c r="G60" s="200"/>
      <c r="H60" s="200"/>
      <c r="I60" s="201"/>
      <c r="J60" s="202">
        <f>J153</f>
        <v>0</v>
      </c>
      <c r="K60" s="203"/>
    </row>
    <row r="61" s="9" customFormat="1" ht="19.92" customHeight="1">
      <c r="B61" s="197"/>
      <c r="C61" s="198"/>
      <c r="D61" s="199" t="s">
        <v>1244</v>
      </c>
      <c r="E61" s="200"/>
      <c r="F61" s="200"/>
      <c r="G61" s="200"/>
      <c r="H61" s="200"/>
      <c r="I61" s="201"/>
      <c r="J61" s="202">
        <f>J157</f>
        <v>0</v>
      </c>
      <c r="K61" s="203"/>
    </row>
    <row r="62" s="9" customFormat="1" ht="19.92" customHeight="1">
      <c r="B62" s="197"/>
      <c r="C62" s="198"/>
      <c r="D62" s="199" t="s">
        <v>942</v>
      </c>
      <c r="E62" s="200"/>
      <c r="F62" s="200"/>
      <c r="G62" s="200"/>
      <c r="H62" s="200"/>
      <c r="I62" s="201"/>
      <c r="J62" s="202">
        <f>J163</f>
        <v>0</v>
      </c>
      <c r="K62" s="203"/>
    </row>
    <row r="63" s="9" customFormat="1" ht="19.92" customHeight="1">
      <c r="B63" s="197"/>
      <c r="C63" s="198"/>
      <c r="D63" s="199" t="s">
        <v>853</v>
      </c>
      <c r="E63" s="200"/>
      <c r="F63" s="200"/>
      <c r="G63" s="200"/>
      <c r="H63" s="200"/>
      <c r="I63" s="201"/>
      <c r="J63" s="202">
        <f>J164</f>
        <v>0</v>
      </c>
      <c r="K63" s="203"/>
    </row>
    <row r="64" s="9" customFormat="1" ht="19.92" customHeight="1">
      <c r="B64" s="197"/>
      <c r="C64" s="198"/>
      <c r="D64" s="199" t="s">
        <v>2621</v>
      </c>
      <c r="E64" s="200"/>
      <c r="F64" s="200"/>
      <c r="G64" s="200"/>
      <c r="H64" s="200"/>
      <c r="I64" s="201"/>
      <c r="J64" s="202">
        <f>J192</f>
        <v>0</v>
      </c>
      <c r="K64" s="203"/>
    </row>
    <row r="65" s="9" customFormat="1" ht="19.92" customHeight="1">
      <c r="B65" s="197"/>
      <c r="C65" s="198"/>
      <c r="D65" s="199" t="s">
        <v>943</v>
      </c>
      <c r="E65" s="200"/>
      <c r="F65" s="200"/>
      <c r="G65" s="200"/>
      <c r="H65" s="200"/>
      <c r="I65" s="201"/>
      <c r="J65" s="202">
        <f>J193</f>
        <v>0</v>
      </c>
      <c r="K65" s="203"/>
    </row>
    <row r="66" s="8" customFormat="1" ht="24.96" customHeight="1">
      <c r="B66" s="190"/>
      <c r="C66" s="191"/>
      <c r="D66" s="192" t="s">
        <v>854</v>
      </c>
      <c r="E66" s="193"/>
      <c r="F66" s="193"/>
      <c r="G66" s="193"/>
      <c r="H66" s="193"/>
      <c r="I66" s="194"/>
      <c r="J66" s="195">
        <f>J195</f>
        <v>0</v>
      </c>
      <c r="K66" s="196"/>
    </row>
    <row r="67" s="1" customFormat="1" ht="21.84" customHeight="1">
      <c r="B67" s="47"/>
      <c r="C67" s="48"/>
      <c r="D67" s="48"/>
      <c r="E67" s="48"/>
      <c r="F67" s="48"/>
      <c r="G67" s="48"/>
      <c r="H67" s="48"/>
      <c r="I67" s="157"/>
      <c r="J67" s="48"/>
      <c r="K67" s="52"/>
    </row>
    <row r="68" s="1" customFormat="1" ht="6.96" customHeight="1">
      <c r="B68" s="68"/>
      <c r="C68" s="69"/>
      <c r="D68" s="69"/>
      <c r="E68" s="69"/>
      <c r="F68" s="69"/>
      <c r="G68" s="69"/>
      <c r="H68" s="69"/>
      <c r="I68" s="179"/>
      <c r="J68" s="69"/>
      <c r="K68" s="70"/>
    </row>
    <row r="72" s="1" customFormat="1" ht="6.96" customHeight="1">
      <c r="B72" s="71"/>
      <c r="C72" s="72"/>
      <c r="D72" s="72"/>
      <c r="E72" s="72"/>
      <c r="F72" s="72"/>
      <c r="G72" s="72"/>
      <c r="H72" s="72"/>
      <c r="I72" s="182"/>
      <c r="J72" s="72"/>
      <c r="K72" s="72"/>
      <c r="L72" s="73"/>
    </row>
    <row r="73" s="1" customFormat="1" ht="36.96" customHeight="1">
      <c r="B73" s="47"/>
      <c r="C73" s="74" t="s">
        <v>199</v>
      </c>
      <c r="D73" s="75"/>
      <c r="E73" s="75"/>
      <c r="F73" s="75"/>
      <c r="G73" s="75"/>
      <c r="H73" s="75"/>
      <c r="I73" s="204"/>
      <c r="J73" s="75"/>
      <c r="K73" s="75"/>
      <c r="L73" s="73"/>
    </row>
    <row r="74" s="1" customFormat="1" ht="6.96" customHeight="1">
      <c r="B74" s="47"/>
      <c r="C74" s="75"/>
      <c r="D74" s="75"/>
      <c r="E74" s="75"/>
      <c r="F74" s="75"/>
      <c r="G74" s="75"/>
      <c r="H74" s="75"/>
      <c r="I74" s="204"/>
      <c r="J74" s="75"/>
      <c r="K74" s="75"/>
      <c r="L74" s="73"/>
    </row>
    <row r="75" s="1" customFormat="1" ht="14.4" customHeight="1">
      <c r="B75" s="47"/>
      <c r="C75" s="77" t="s">
        <v>18</v>
      </c>
      <c r="D75" s="75"/>
      <c r="E75" s="75"/>
      <c r="F75" s="75"/>
      <c r="G75" s="75"/>
      <c r="H75" s="75"/>
      <c r="I75" s="204"/>
      <c r="J75" s="75"/>
      <c r="K75" s="75"/>
      <c r="L75" s="73"/>
    </row>
    <row r="76" s="1" customFormat="1" ht="16.5" customHeight="1">
      <c r="B76" s="47"/>
      <c r="C76" s="75"/>
      <c r="D76" s="75"/>
      <c r="E76" s="205" t="str">
        <f>E7</f>
        <v>Revitalizace centra města Kopřivnice - projektová dokumentace II.</v>
      </c>
      <c r="F76" s="77"/>
      <c r="G76" s="77"/>
      <c r="H76" s="77"/>
      <c r="I76" s="204"/>
      <c r="J76" s="75"/>
      <c r="K76" s="75"/>
      <c r="L76" s="73"/>
    </row>
    <row r="77" s="1" customFormat="1" ht="14.4" customHeight="1">
      <c r="B77" s="47"/>
      <c r="C77" s="77" t="s">
        <v>186</v>
      </c>
      <c r="D77" s="75"/>
      <c r="E77" s="75"/>
      <c r="F77" s="75"/>
      <c r="G77" s="75"/>
      <c r="H77" s="75"/>
      <c r="I77" s="204"/>
      <c r="J77" s="75"/>
      <c r="K77" s="75"/>
      <c r="L77" s="73"/>
    </row>
    <row r="78" s="1" customFormat="1" ht="17.25" customHeight="1">
      <c r="B78" s="47"/>
      <c r="C78" s="75"/>
      <c r="D78" s="75"/>
      <c r="E78" s="83" t="str">
        <f>E9</f>
        <v>SO 304 - Přípojka kanalizace k fontáně</v>
      </c>
      <c r="F78" s="75"/>
      <c r="G78" s="75"/>
      <c r="H78" s="75"/>
      <c r="I78" s="204"/>
      <c r="J78" s="75"/>
      <c r="K78" s="75"/>
      <c r="L78" s="73"/>
    </row>
    <row r="79" s="1" customFormat="1" ht="6.96" customHeight="1">
      <c r="B79" s="47"/>
      <c r="C79" s="75"/>
      <c r="D79" s="75"/>
      <c r="E79" s="75"/>
      <c r="F79" s="75"/>
      <c r="G79" s="75"/>
      <c r="H79" s="75"/>
      <c r="I79" s="204"/>
      <c r="J79" s="75"/>
      <c r="K79" s="75"/>
      <c r="L79" s="73"/>
    </row>
    <row r="80" s="1" customFormat="1" ht="18" customHeight="1">
      <c r="B80" s="47"/>
      <c r="C80" s="77" t="s">
        <v>23</v>
      </c>
      <c r="D80" s="75"/>
      <c r="E80" s="75"/>
      <c r="F80" s="206" t="str">
        <f>F12</f>
        <v xml:space="preserve"> </v>
      </c>
      <c r="G80" s="75"/>
      <c r="H80" s="75"/>
      <c r="I80" s="207" t="s">
        <v>25</v>
      </c>
      <c r="J80" s="86" t="str">
        <f>IF(J12="","",J12)</f>
        <v>14. 1. 2019</v>
      </c>
      <c r="K80" s="75"/>
      <c r="L80" s="73"/>
    </row>
    <row r="81" s="1" customFormat="1" ht="6.96" customHeight="1">
      <c r="B81" s="47"/>
      <c r="C81" s="75"/>
      <c r="D81" s="75"/>
      <c r="E81" s="75"/>
      <c r="F81" s="75"/>
      <c r="G81" s="75"/>
      <c r="H81" s="75"/>
      <c r="I81" s="204"/>
      <c r="J81" s="75"/>
      <c r="K81" s="75"/>
      <c r="L81" s="73"/>
    </row>
    <row r="82" s="1" customFormat="1">
      <c r="B82" s="47"/>
      <c r="C82" s="77" t="s">
        <v>27</v>
      </c>
      <c r="D82" s="75"/>
      <c r="E82" s="75"/>
      <c r="F82" s="206" t="str">
        <f>E15</f>
        <v>Město Kopřivnice</v>
      </c>
      <c r="G82" s="75"/>
      <c r="H82" s="75"/>
      <c r="I82" s="207" t="s">
        <v>33</v>
      </c>
      <c r="J82" s="206" t="str">
        <f>E21</f>
        <v>Dopravoprojekt Ostrava a.s.</v>
      </c>
      <c r="K82" s="75"/>
      <c r="L82" s="73"/>
    </row>
    <row r="83" s="1" customFormat="1" ht="14.4" customHeight="1">
      <c r="B83" s="47"/>
      <c r="C83" s="77" t="s">
        <v>31</v>
      </c>
      <c r="D83" s="75"/>
      <c r="E83" s="75"/>
      <c r="F83" s="206" t="str">
        <f>IF(E18="","",E18)</f>
        <v/>
      </c>
      <c r="G83" s="75"/>
      <c r="H83" s="75"/>
      <c r="I83" s="204"/>
      <c r="J83" s="75"/>
      <c r="K83" s="75"/>
      <c r="L83" s="73"/>
    </row>
    <row r="84" s="1" customFormat="1" ht="10.32" customHeight="1">
      <c r="B84" s="47"/>
      <c r="C84" s="75"/>
      <c r="D84" s="75"/>
      <c r="E84" s="75"/>
      <c r="F84" s="75"/>
      <c r="G84" s="75"/>
      <c r="H84" s="75"/>
      <c r="I84" s="204"/>
      <c r="J84" s="75"/>
      <c r="K84" s="75"/>
      <c r="L84" s="73"/>
    </row>
    <row r="85" s="10" customFormat="1" ht="29.28" customHeight="1">
      <c r="B85" s="208"/>
      <c r="C85" s="209" t="s">
        <v>200</v>
      </c>
      <c r="D85" s="210" t="s">
        <v>57</v>
      </c>
      <c r="E85" s="210" t="s">
        <v>53</v>
      </c>
      <c r="F85" s="210" t="s">
        <v>201</v>
      </c>
      <c r="G85" s="210" t="s">
        <v>202</v>
      </c>
      <c r="H85" s="210" t="s">
        <v>203</v>
      </c>
      <c r="I85" s="211" t="s">
        <v>204</v>
      </c>
      <c r="J85" s="210" t="s">
        <v>191</v>
      </c>
      <c r="K85" s="212" t="s">
        <v>205</v>
      </c>
      <c r="L85" s="213"/>
      <c r="M85" s="103" t="s">
        <v>206</v>
      </c>
      <c r="N85" s="104" t="s">
        <v>42</v>
      </c>
      <c r="O85" s="104" t="s">
        <v>207</v>
      </c>
      <c r="P85" s="104" t="s">
        <v>208</v>
      </c>
      <c r="Q85" s="104" t="s">
        <v>209</v>
      </c>
      <c r="R85" s="104" t="s">
        <v>210</v>
      </c>
      <c r="S85" s="104" t="s">
        <v>211</v>
      </c>
      <c r="T85" s="105" t="s">
        <v>212</v>
      </c>
    </row>
    <row r="86" s="1" customFormat="1" ht="29.28" customHeight="1">
      <c r="B86" s="47"/>
      <c r="C86" s="109" t="s">
        <v>192</v>
      </c>
      <c r="D86" s="75"/>
      <c r="E86" s="75"/>
      <c r="F86" s="75"/>
      <c r="G86" s="75"/>
      <c r="H86" s="75"/>
      <c r="I86" s="204"/>
      <c r="J86" s="214">
        <f>BK86</f>
        <v>0</v>
      </c>
      <c r="K86" s="75"/>
      <c r="L86" s="73"/>
      <c r="M86" s="106"/>
      <c r="N86" s="107"/>
      <c r="O86" s="107"/>
      <c r="P86" s="215">
        <f>P87+P195</f>
        <v>0</v>
      </c>
      <c r="Q86" s="107"/>
      <c r="R86" s="215">
        <f>R87+R195</f>
        <v>62.100057550000002</v>
      </c>
      <c r="S86" s="107"/>
      <c r="T86" s="216">
        <f>T87+T195</f>
        <v>0</v>
      </c>
      <c r="AT86" s="25" t="s">
        <v>71</v>
      </c>
      <c r="AU86" s="25" t="s">
        <v>193</v>
      </c>
      <c r="BK86" s="217">
        <f>BK87+BK195</f>
        <v>0</v>
      </c>
    </row>
    <row r="87" s="11" customFormat="1" ht="37.44" customHeight="1">
      <c r="B87" s="218"/>
      <c r="C87" s="219"/>
      <c r="D87" s="220" t="s">
        <v>71</v>
      </c>
      <c r="E87" s="221" t="s">
        <v>371</v>
      </c>
      <c r="F87" s="221" t="s">
        <v>372</v>
      </c>
      <c r="G87" s="219"/>
      <c r="H87" s="219"/>
      <c r="I87" s="222"/>
      <c r="J87" s="223">
        <f>BK87</f>
        <v>0</v>
      </c>
      <c r="K87" s="219"/>
      <c r="L87" s="224"/>
      <c r="M87" s="225"/>
      <c r="N87" s="226"/>
      <c r="O87" s="226"/>
      <c r="P87" s="227">
        <f>P88+P141+P153+P157+P163+P164+P192+P193</f>
        <v>0</v>
      </c>
      <c r="Q87" s="226"/>
      <c r="R87" s="227">
        <f>R88+R141+R153+R157+R163+R164+R192+R193</f>
        <v>62.100057550000002</v>
      </c>
      <c r="S87" s="226"/>
      <c r="T87" s="228">
        <f>T88+T141+T153+T157+T163+T164+T192+T193</f>
        <v>0</v>
      </c>
      <c r="AR87" s="229" t="s">
        <v>80</v>
      </c>
      <c r="AT87" s="230" t="s">
        <v>71</v>
      </c>
      <c r="AU87" s="230" t="s">
        <v>72</v>
      </c>
      <c r="AY87" s="229" t="s">
        <v>215</v>
      </c>
      <c r="BK87" s="231">
        <f>BK88+BK141+BK153+BK157+BK163+BK164+BK192+BK193</f>
        <v>0</v>
      </c>
    </row>
    <row r="88" s="11" customFormat="1" ht="19.92" customHeight="1">
      <c r="B88" s="218"/>
      <c r="C88" s="219"/>
      <c r="D88" s="220" t="s">
        <v>71</v>
      </c>
      <c r="E88" s="232" t="s">
        <v>80</v>
      </c>
      <c r="F88" s="232" t="s">
        <v>373</v>
      </c>
      <c r="G88" s="219"/>
      <c r="H88" s="219"/>
      <c r="I88" s="222"/>
      <c r="J88" s="233">
        <f>BK88</f>
        <v>0</v>
      </c>
      <c r="K88" s="219"/>
      <c r="L88" s="224"/>
      <c r="M88" s="225"/>
      <c r="N88" s="226"/>
      <c r="O88" s="226"/>
      <c r="P88" s="227">
        <f>SUM(P89:P140)</f>
        <v>0</v>
      </c>
      <c r="Q88" s="226"/>
      <c r="R88" s="227">
        <f>SUM(R89:R140)</f>
        <v>47.000595449999999</v>
      </c>
      <c r="S88" s="226"/>
      <c r="T88" s="228">
        <f>SUM(T89:T140)</f>
        <v>0</v>
      </c>
      <c r="AR88" s="229" t="s">
        <v>80</v>
      </c>
      <c r="AT88" s="230" t="s">
        <v>71</v>
      </c>
      <c r="AU88" s="230" t="s">
        <v>80</v>
      </c>
      <c r="AY88" s="229" t="s">
        <v>215</v>
      </c>
      <c r="BK88" s="231">
        <f>SUM(BK89:BK140)</f>
        <v>0</v>
      </c>
    </row>
    <row r="89" s="1" customFormat="1" ht="16.5" customHeight="1">
      <c r="B89" s="47"/>
      <c r="C89" s="234" t="s">
        <v>80</v>
      </c>
      <c r="D89" s="234" t="s">
        <v>218</v>
      </c>
      <c r="E89" s="235" t="s">
        <v>870</v>
      </c>
      <c r="F89" s="236" t="s">
        <v>871</v>
      </c>
      <c r="G89" s="237" t="s">
        <v>872</v>
      </c>
      <c r="H89" s="238">
        <v>10</v>
      </c>
      <c r="I89" s="239"/>
      <c r="J89" s="240">
        <f>ROUND(I89*H89,2)</f>
        <v>0</v>
      </c>
      <c r="K89" s="236" t="s">
        <v>222</v>
      </c>
      <c r="L89" s="73"/>
      <c r="M89" s="241" t="s">
        <v>21</v>
      </c>
      <c r="N89" s="242" t="s">
        <v>43</v>
      </c>
      <c r="O89" s="48"/>
      <c r="P89" s="243">
        <f>O89*H89</f>
        <v>0</v>
      </c>
      <c r="Q89" s="243">
        <v>0</v>
      </c>
      <c r="R89" s="243">
        <f>Q89*H89</f>
        <v>0</v>
      </c>
      <c r="S89" s="243">
        <v>0</v>
      </c>
      <c r="T89" s="244">
        <f>S89*H89</f>
        <v>0</v>
      </c>
      <c r="AR89" s="25" t="s">
        <v>232</v>
      </c>
      <c r="AT89" s="25" t="s">
        <v>218</v>
      </c>
      <c r="AU89" s="25" t="s">
        <v>82</v>
      </c>
      <c r="AY89" s="25" t="s">
        <v>215</v>
      </c>
      <c r="BE89" s="245">
        <f>IF(N89="základní",J89,0)</f>
        <v>0</v>
      </c>
      <c r="BF89" s="245">
        <f>IF(N89="snížená",J89,0)</f>
        <v>0</v>
      </c>
      <c r="BG89" s="245">
        <f>IF(N89="zákl. přenesená",J89,0)</f>
        <v>0</v>
      </c>
      <c r="BH89" s="245">
        <f>IF(N89="sníž. přenesená",J89,0)</f>
        <v>0</v>
      </c>
      <c r="BI89" s="245">
        <f>IF(N89="nulová",J89,0)</f>
        <v>0</v>
      </c>
      <c r="BJ89" s="25" t="s">
        <v>80</v>
      </c>
      <c r="BK89" s="245">
        <f>ROUND(I89*H89,2)</f>
        <v>0</v>
      </c>
      <c r="BL89" s="25" t="s">
        <v>232</v>
      </c>
      <c r="BM89" s="25" t="s">
        <v>2624</v>
      </c>
    </row>
    <row r="90" s="12" customFormat="1">
      <c r="B90" s="252"/>
      <c r="C90" s="253"/>
      <c r="D90" s="246" t="s">
        <v>422</v>
      </c>
      <c r="E90" s="254" t="s">
        <v>21</v>
      </c>
      <c r="F90" s="255" t="s">
        <v>256</v>
      </c>
      <c r="G90" s="253"/>
      <c r="H90" s="256">
        <v>10</v>
      </c>
      <c r="I90" s="257"/>
      <c r="J90" s="253"/>
      <c r="K90" s="253"/>
      <c r="L90" s="258"/>
      <c r="M90" s="259"/>
      <c r="N90" s="260"/>
      <c r="O90" s="260"/>
      <c r="P90" s="260"/>
      <c r="Q90" s="260"/>
      <c r="R90" s="260"/>
      <c r="S90" s="260"/>
      <c r="T90" s="261"/>
      <c r="AT90" s="262" t="s">
        <v>422</v>
      </c>
      <c r="AU90" s="262" t="s">
        <v>82</v>
      </c>
      <c r="AV90" s="12" t="s">
        <v>82</v>
      </c>
      <c r="AW90" s="12" t="s">
        <v>35</v>
      </c>
      <c r="AX90" s="12" t="s">
        <v>72</v>
      </c>
      <c r="AY90" s="262" t="s">
        <v>215</v>
      </c>
    </row>
    <row r="91" s="1" customFormat="1" ht="16.5" customHeight="1">
      <c r="B91" s="47"/>
      <c r="C91" s="234" t="s">
        <v>82</v>
      </c>
      <c r="D91" s="234" t="s">
        <v>218</v>
      </c>
      <c r="E91" s="235" t="s">
        <v>479</v>
      </c>
      <c r="F91" s="236" t="s">
        <v>480</v>
      </c>
      <c r="G91" s="237" t="s">
        <v>381</v>
      </c>
      <c r="H91" s="238">
        <v>33.244999999999997</v>
      </c>
      <c r="I91" s="239"/>
      <c r="J91" s="240">
        <f>ROUND(I91*H91,2)</f>
        <v>0</v>
      </c>
      <c r="K91" s="236" t="s">
        <v>222</v>
      </c>
      <c r="L91" s="73"/>
      <c r="M91" s="241" t="s">
        <v>21</v>
      </c>
      <c r="N91" s="242" t="s">
        <v>43</v>
      </c>
      <c r="O91" s="48"/>
      <c r="P91" s="243">
        <f>O91*H91</f>
        <v>0</v>
      </c>
      <c r="Q91" s="243">
        <v>0</v>
      </c>
      <c r="R91" s="243">
        <f>Q91*H91</f>
        <v>0</v>
      </c>
      <c r="S91" s="243">
        <v>0</v>
      </c>
      <c r="T91" s="244">
        <f>S91*H91</f>
        <v>0</v>
      </c>
      <c r="AR91" s="25" t="s">
        <v>232</v>
      </c>
      <c r="AT91" s="25" t="s">
        <v>218</v>
      </c>
      <c r="AU91" s="25" t="s">
        <v>82</v>
      </c>
      <c r="AY91" s="25" t="s">
        <v>215</v>
      </c>
      <c r="BE91" s="245">
        <f>IF(N91="základní",J91,0)</f>
        <v>0</v>
      </c>
      <c r="BF91" s="245">
        <f>IF(N91="snížená",J91,0)</f>
        <v>0</v>
      </c>
      <c r="BG91" s="245">
        <f>IF(N91="zákl. přenesená",J91,0)</f>
        <v>0</v>
      </c>
      <c r="BH91" s="245">
        <f>IF(N91="sníž. přenesená",J91,0)</f>
        <v>0</v>
      </c>
      <c r="BI91" s="245">
        <f>IF(N91="nulová",J91,0)</f>
        <v>0</v>
      </c>
      <c r="BJ91" s="25" t="s">
        <v>80</v>
      </c>
      <c r="BK91" s="245">
        <f>ROUND(I91*H91,2)</f>
        <v>0</v>
      </c>
      <c r="BL91" s="25" t="s">
        <v>232</v>
      </c>
      <c r="BM91" s="25" t="s">
        <v>2636</v>
      </c>
    </row>
    <row r="92" s="14" customFormat="1">
      <c r="B92" s="288"/>
      <c r="C92" s="289"/>
      <c r="D92" s="246" t="s">
        <v>422</v>
      </c>
      <c r="E92" s="290" t="s">
        <v>21</v>
      </c>
      <c r="F92" s="291" t="s">
        <v>3129</v>
      </c>
      <c r="G92" s="289"/>
      <c r="H92" s="290" t="s">
        <v>21</v>
      </c>
      <c r="I92" s="292"/>
      <c r="J92" s="289"/>
      <c r="K92" s="289"/>
      <c r="L92" s="293"/>
      <c r="M92" s="294"/>
      <c r="N92" s="295"/>
      <c r="O92" s="295"/>
      <c r="P92" s="295"/>
      <c r="Q92" s="295"/>
      <c r="R92" s="295"/>
      <c r="S92" s="295"/>
      <c r="T92" s="296"/>
      <c r="AT92" s="297" t="s">
        <v>422</v>
      </c>
      <c r="AU92" s="297" t="s">
        <v>82</v>
      </c>
      <c r="AV92" s="14" t="s">
        <v>80</v>
      </c>
      <c r="AW92" s="14" t="s">
        <v>35</v>
      </c>
      <c r="AX92" s="14" t="s">
        <v>72</v>
      </c>
      <c r="AY92" s="297" t="s">
        <v>215</v>
      </c>
    </row>
    <row r="93" s="14" customFormat="1">
      <c r="B93" s="288"/>
      <c r="C93" s="289"/>
      <c r="D93" s="246" t="s">
        <v>422</v>
      </c>
      <c r="E93" s="290" t="s">
        <v>21</v>
      </c>
      <c r="F93" s="291" t="s">
        <v>3130</v>
      </c>
      <c r="G93" s="289"/>
      <c r="H93" s="290" t="s">
        <v>21</v>
      </c>
      <c r="I93" s="292"/>
      <c r="J93" s="289"/>
      <c r="K93" s="289"/>
      <c r="L93" s="293"/>
      <c r="M93" s="294"/>
      <c r="N93" s="295"/>
      <c r="O93" s="295"/>
      <c r="P93" s="295"/>
      <c r="Q93" s="295"/>
      <c r="R93" s="295"/>
      <c r="S93" s="295"/>
      <c r="T93" s="296"/>
      <c r="AT93" s="297" t="s">
        <v>422</v>
      </c>
      <c r="AU93" s="297" t="s">
        <v>82</v>
      </c>
      <c r="AV93" s="14" t="s">
        <v>80</v>
      </c>
      <c r="AW93" s="14" t="s">
        <v>35</v>
      </c>
      <c r="AX93" s="14" t="s">
        <v>72</v>
      </c>
      <c r="AY93" s="297" t="s">
        <v>215</v>
      </c>
    </row>
    <row r="94" s="12" customFormat="1">
      <c r="B94" s="252"/>
      <c r="C94" s="253"/>
      <c r="D94" s="246" t="s">
        <v>422</v>
      </c>
      <c r="E94" s="254" t="s">
        <v>21</v>
      </c>
      <c r="F94" s="255" t="s">
        <v>3131</v>
      </c>
      <c r="G94" s="253"/>
      <c r="H94" s="256">
        <v>20.786999999999999</v>
      </c>
      <c r="I94" s="257"/>
      <c r="J94" s="253"/>
      <c r="K94" s="253"/>
      <c r="L94" s="258"/>
      <c r="M94" s="259"/>
      <c r="N94" s="260"/>
      <c r="O94" s="260"/>
      <c r="P94" s="260"/>
      <c r="Q94" s="260"/>
      <c r="R94" s="260"/>
      <c r="S94" s="260"/>
      <c r="T94" s="261"/>
      <c r="AT94" s="262" t="s">
        <v>422</v>
      </c>
      <c r="AU94" s="262" t="s">
        <v>82</v>
      </c>
      <c r="AV94" s="12" t="s">
        <v>82</v>
      </c>
      <c r="AW94" s="12" t="s">
        <v>35</v>
      </c>
      <c r="AX94" s="12" t="s">
        <v>72</v>
      </c>
      <c r="AY94" s="262" t="s">
        <v>215</v>
      </c>
    </row>
    <row r="95" s="14" customFormat="1">
      <c r="B95" s="288"/>
      <c r="C95" s="289"/>
      <c r="D95" s="246" t="s">
        <v>422</v>
      </c>
      <c r="E95" s="290" t="s">
        <v>21</v>
      </c>
      <c r="F95" s="291" t="s">
        <v>3132</v>
      </c>
      <c r="G95" s="289"/>
      <c r="H95" s="290" t="s">
        <v>21</v>
      </c>
      <c r="I95" s="292"/>
      <c r="J95" s="289"/>
      <c r="K95" s="289"/>
      <c r="L95" s="293"/>
      <c r="M95" s="294"/>
      <c r="N95" s="295"/>
      <c r="O95" s="295"/>
      <c r="P95" s="295"/>
      <c r="Q95" s="295"/>
      <c r="R95" s="295"/>
      <c r="S95" s="295"/>
      <c r="T95" s="296"/>
      <c r="AT95" s="297" t="s">
        <v>422</v>
      </c>
      <c r="AU95" s="297" t="s">
        <v>82</v>
      </c>
      <c r="AV95" s="14" t="s">
        <v>80</v>
      </c>
      <c r="AW95" s="14" t="s">
        <v>35</v>
      </c>
      <c r="AX95" s="14" t="s">
        <v>72</v>
      </c>
      <c r="AY95" s="297" t="s">
        <v>215</v>
      </c>
    </row>
    <row r="96" s="12" customFormat="1">
      <c r="B96" s="252"/>
      <c r="C96" s="253"/>
      <c r="D96" s="246" t="s">
        <v>422</v>
      </c>
      <c r="E96" s="254" t="s">
        <v>21</v>
      </c>
      <c r="F96" s="255" t="s">
        <v>3133</v>
      </c>
      <c r="G96" s="253"/>
      <c r="H96" s="256">
        <v>3.6000000000000001</v>
      </c>
      <c r="I96" s="257"/>
      <c r="J96" s="253"/>
      <c r="K96" s="253"/>
      <c r="L96" s="258"/>
      <c r="M96" s="259"/>
      <c r="N96" s="260"/>
      <c r="O96" s="260"/>
      <c r="P96" s="260"/>
      <c r="Q96" s="260"/>
      <c r="R96" s="260"/>
      <c r="S96" s="260"/>
      <c r="T96" s="261"/>
      <c r="AT96" s="262" t="s">
        <v>422</v>
      </c>
      <c r="AU96" s="262" t="s">
        <v>82</v>
      </c>
      <c r="AV96" s="12" t="s">
        <v>82</v>
      </c>
      <c r="AW96" s="12" t="s">
        <v>35</v>
      </c>
      <c r="AX96" s="12" t="s">
        <v>72</v>
      </c>
      <c r="AY96" s="262" t="s">
        <v>215</v>
      </c>
    </row>
    <row r="97" s="14" customFormat="1">
      <c r="B97" s="288"/>
      <c r="C97" s="289"/>
      <c r="D97" s="246" t="s">
        <v>422</v>
      </c>
      <c r="E97" s="290" t="s">
        <v>21</v>
      </c>
      <c r="F97" s="291" t="s">
        <v>3134</v>
      </c>
      <c r="G97" s="289"/>
      <c r="H97" s="290" t="s">
        <v>21</v>
      </c>
      <c r="I97" s="292"/>
      <c r="J97" s="289"/>
      <c r="K97" s="289"/>
      <c r="L97" s="293"/>
      <c r="M97" s="294"/>
      <c r="N97" s="295"/>
      <c r="O97" s="295"/>
      <c r="P97" s="295"/>
      <c r="Q97" s="295"/>
      <c r="R97" s="295"/>
      <c r="S97" s="295"/>
      <c r="T97" s="296"/>
      <c r="AT97" s="297" t="s">
        <v>422</v>
      </c>
      <c r="AU97" s="297" t="s">
        <v>82</v>
      </c>
      <c r="AV97" s="14" t="s">
        <v>80</v>
      </c>
      <c r="AW97" s="14" t="s">
        <v>35</v>
      </c>
      <c r="AX97" s="14" t="s">
        <v>72</v>
      </c>
      <c r="AY97" s="297" t="s">
        <v>215</v>
      </c>
    </row>
    <row r="98" s="12" customFormat="1">
      <c r="B98" s="252"/>
      <c r="C98" s="253"/>
      <c r="D98" s="246" t="s">
        <v>422</v>
      </c>
      <c r="E98" s="254" t="s">
        <v>21</v>
      </c>
      <c r="F98" s="255" t="s">
        <v>3135</v>
      </c>
      <c r="G98" s="253"/>
      <c r="H98" s="256">
        <v>4.8380000000000001</v>
      </c>
      <c r="I98" s="257"/>
      <c r="J98" s="253"/>
      <c r="K98" s="253"/>
      <c r="L98" s="258"/>
      <c r="M98" s="259"/>
      <c r="N98" s="260"/>
      <c r="O98" s="260"/>
      <c r="P98" s="260"/>
      <c r="Q98" s="260"/>
      <c r="R98" s="260"/>
      <c r="S98" s="260"/>
      <c r="T98" s="261"/>
      <c r="AT98" s="262" t="s">
        <v>422</v>
      </c>
      <c r="AU98" s="262" t="s">
        <v>82</v>
      </c>
      <c r="AV98" s="12" t="s">
        <v>82</v>
      </c>
      <c r="AW98" s="12" t="s">
        <v>35</v>
      </c>
      <c r="AX98" s="12" t="s">
        <v>72</v>
      </c>
      <c r="AY98" s="262" t="s">
        <v>215</v>
      </c>
    </row>
    <row r="99" s="14" customFormat="1">
      <c r="B99" s="288"/>
      <c r="C99" s="289"/>
      <c r="D99" s="246" t="s">
        <v>422</v>
      </c>
      <c r="E99" s="290" t="s">
        <v>21</v>
      </c>
      <c r="F99" s="291" t="s">
        <v>3136</v>
      </c>
      <c r="G99" s="289"/>
      <c r="H99" s="290" t="s">
        <v>21</v>
      </c>
      <c r="I99" s="292"/>
      <c r="J99" s="289"/>
      <c r="K99" s="289"/>
      <c r="L99" s="293"/>
      <c r="M99" s="294"/>
      <c r="N99" s="295"/>
      <c r="O99" s="295"/>
      <c r="P99" s="295"/>
      <c r="Q99" s="295"/>
      <c r="R99" s="295"/>
      <c r="S99" s="295"/>
      <c r="T99" s="296"/>
      <c r="AT99" s="297" t="s">
        <v>422</v>
      </c>
      <c r="AU99" s="297" t="s">
        <v>82</v>
      </c>
      <c r="AV99" s="14" t="s">
        <v>80</v>
      </c>
      <c r="AW99" s="14" t="s">
        <v>35</v>
      </c>
      <c r="AX99" s="14" t="s">
        <v>72</v>
      </c>
      <c r="AY99" s="297" t="s">
        <v>215</v>
      </c>
    </row>
    <row r="100" s="12" customFormat="1">
      <c r="B100" s="252"/>
      <c r="C100" s="253"/>
      <c r="D100" s="246" t="s">
        <v>422</v>
      </c>
      <c r="E100" s="254" t="s">
        <v>21</v>
      </c>
      <c r="F100" s="255" t="s">
        <v>3137</v>
      </c>
      <c r="G100" s="253"/>
      <c r="H100" s="256">
        <v>4.0199999999999996</v>
      </c>
      <c r="I100" s="257"/>
      <c r="J100" s="253"/>
      <c r="K100" s="253"/>
      <c r="L100" s="258"/>
      <c r="M100" s="259"/>
      <c r="N100" s="260"/>
      <c r="O100" s="260"/>
      <c r="P100" s="260"/>
      <c r="Q100" s="260"/>
      <c r="R100" s="260"/>
      <c r="S100" s="260"/>
      <c r="T100" s="261"/>
      <c r="AT100" s="262" t="s">
        <v>422</v>
      </c>
      <c r="AU100" s="262" t="s">
        <v>82</v>
      </c>
      <c r="AV100" s="12" t="s">
        <v>82</v>
      </c>
      <c r="AW100" s="12" t="s">
        <v>35</v>
      </c>
      <c r="AX100" s="12" t="s">
        <v>72</v>
      </c>
      <c r="AY100" s="262" t="s">
        <v>215</v>
      </c>
    </row>
    <row r="101" s="13" customFormat="1">
      <c r="B101" s="263"/>
      <c r="C101" s="264"/>
      <c r="D101" s="246" t="s">
        <v>422</v>
      </c>
      <c r="E101" s="265" t="s">
        <v>21</v>
      </c>
      <c r="F101" s="266" t="s">
        <v>439</v>
      </c>
      <c r="G101" s="264"/>
      <c r="H101" s="267">
        <v>33.244999999999997</v>
      </c>
      <c r="I101" s="268"/>
      <c r="J101" s="264"/>
      <c r="K101" s="264"/>
      <c r="L101" s="269"/>
      <c r="M101" s="270"/>
      <c r="N101" s="271"/>
      <c r="O101" s="271"/>
      <c r="P101" s="271"/>
      <c r="Q101" s="271"/>
      <c r="R101" s="271"/>
      <c r="S101" s="271"/>
      <c r="T101" s="272"/>
      <c r="AT101" s="273" t="s">
        <v>422</v>
      </c>
      <c r="AU101" s="273" t="s">
        <v>82</v>
      </c>
      <c r="AV101" s="13" t="s">
        <v>232</v>
      </c>
      <c r="AW101" s="13" t="s">
        <v>6</v>
      </c>
      <c r="AX101" s="13" t="s">
        <v>80</v>
      </c>
      <c r="AY101" s="273" t="s">
        <v>215</v>
      </c>
    </row>
    <row r="102" s="1" customFormat="1" ht="16.5" customHeight="1">
      <c r="B102" s="47"/>
      <c r="C102" s="234" t="s">
        <v>227</v>
      </c>
      <c r="D102" s="234" t="s">
        <v>218</v>
      </c>
      <c r="E102" s="235" t="s">
        <v>2657</v>
      </c>
      <c r="F102" s="236" t="s">
        <v>2658</v>
      </c>
      <c r="G102" s="237" t="s">
        <v>376</v>
      </c>
      <c r="H102" s="238">
        <v>61.877000000000002</v>
      </c>
      <c r="I102" s="239"/>
      <c r="J102" s="240">
        <f>ROUND(I102*H102,2)</f>
        <v>0</v>
      </c>
      <c r="K102" s="236" t="s">
        <v>222</v>
      </c>
      <c r="L102" s="73"/>
      <c r="M102" s="241" t="s">
        <v>21</v>
      </c>
      <c r="N102" s="242" t="s">
        <v>43</v>
      </c>
      <c r="O102" s="48"/>
      <c r="P102" s="243">
        <f>O102*H102</f>
        <v>0</v>
      </c>
      <c r="Q102" s="243">
        <v>0.00084999999999999995</v>
      </c>
      <c r="R102" s="243">
        <f>Q102*H102</f>
        <v>0.052595450000000002</v>
      </c>
      <c r="S102" s="243">
        <v>0</v>
      </c>
      <c r="T102" s="244">
        <f>S102*H102</f>
        <v>0</v>
      </c>
      <c r="AR102" s="25" t="s">
        <v>232</v>
      </c>
      <c r="AT102" s="25" t="s">
        <v>218</v>
      </c>
      <c r="AU102" s="25" t="s">
        <v>82</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2659</v>
      </c>
    </row>
    <row r="103" s="14" customFormat="1">
      <c r="B103" s="288"/>
      <c r="C103" s="289"/>
      <c r="D103" s="246" t="s">
        <v>422</v>
      </c>
      <c r="E103" s="290" t="s">
        <v>21</v>
      </c>
      <c r="F103" s="291" t="s">
        <v>3138</v>
      </c>
      <c r="G103" s="289"/>
      <c r="H103" s="290" t="s">
        <v>21</v>
      </c>
      <c r="I103" s="292"/>
      <c r="J103" s="289"/>
      <c r="K103" s="289"/>
      <c r="L103" s="293"/>
      <c r="M103" s="294"/>
      <c r="N103" s="295"/>
      <c r="O103" s="295"/>
      <c r="P103" s="295"/>
      <c r="Q103" s="295"/>
      <c r="R103" s="295"/>
      <c r="S103" s="295"/>
      <c r="T103" s="296"/>
      <c r="AT103" s="297" t="s">
        <v>422</v>
      </c>
      <c r="AU103" s="297" t="s">
        <v>82</v>
      </c>
      <c r="AV103" s="14" t="s">
        <v>80</v>
      </c>
      <c r="AW103" s="14" t="s">
        <v>35</v>
      </c>
      <c r="AX103" s="14" t="s">
        <v>72</v>
      </c>
      <c r="AY103" s="297" t="s">
        <v>215</v>
      </c>
    </row>
    <row r="104" s="12" customFormat="1">
      <c r="B104" s="252"/>
      <c r="C104" s="253"/>
      <c r="D104" s="246" t="s">
        <v>422</v>
      </c>
      <c r="E104" s="254" t="s">
        <v>21</v>
      </c>
      <c r="F104" s="255" t="s">
        <v>3139</v>
      </c>
      <c r="G104" s="253"/>
      <c r="H104" s="256">
        <v>61.877000000000002</v>
      </c>
      <c r="I104" s="257"/>
      <c r="J104" s="253"/>
      <c r="K104" s="253"/>
      <c r="L104" s="258"/>
      <c r="M104" s="259"/>
      <c r="N104" s="260"/>
      <c r="O104" s="260"/>
      <c r="P104" s="260"/>
      <c r="Q104" s="260"/>
      <c r="R104" s="260"/>
      <c r="S104" s="260"/>
      <c r="T104" s="261"/>
      <c r="AT104" s="262" t="s">
        <v>422</v>
      </c>
      <c r="AU104" s="262" t="s">
        <v>82</v>
      </c>
      <c r="AV104" s="12" t="s">
        <v>82</v>
      </c>
      <c r="AW104" s="12" t="s">
        <v>35</v>
      </c>
      <c r="AX104" s="12" t="s">
        <v>72</v>
      </c>
      <c r="AY104" s="262" t="s">
        <v>215</v>
      </c>
    </row>
    <row r="105" s="1" customFormat="1" ht="16.5" customHeight="1">
      <c r="B105" s="47"/>
      <c r="C105" s="234" t="s">
        <v>232</v>
      </c>
      <c r="D105" s="234" t="s">
        <v>218</v>
      </c>
      <c r="E105" s="235" t="s">
        <v>2660</v>
      </c>
      <c r="F105" s="236" t="s">
        <v>2661</v>
      </c>
      <c r="G105" s="237" t="s">
        <v>376</v>
      </c>
      <c r="H105" s="238">
        <v>61.877000000000002</v>
      </c>
      <c r="I105" s="239"/>
      <c r="J105" s="240">
        <f>ROUND(I105*H105,2)</f>
        <v>0</v>
      </c>
      <c r="K105" s="236" t="s">
        <v>222</v>
      </c>
      <c r="L105" s="73"/>
      <c r="M105" s="241" t="s">
        <v>21</v>
      </c>
      <c r="N105" s="242" t="s">
        <v>43</v>
      </c>
      <c r="O105" s="48"/>
      <c r="P105" s="243">
        <f>O105*H105</f>
        <v>0</v>
      </c>
      <c r="Q105" s="243">
        <v>0</v>
      </c>
      <c r="R105" s="243">
        <f>Q105*H105</f>
        <v>0</v>
      </c>
      <c r="S105" s="243">
        <v>0</v>
      </c>
      <c r="T105" s="244">
        <f>S105*H105</f>
        <v>0</v>
      </c>
      <c r="AR105" s="25" t="s">
        <v>232</v>
      </c>
      <c r="AT105" s="25" t="s">
        <v>218</v>
      </c>
      <c r="AU105" s="25" t="s">
        <v>82</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2662</v>
      </c>
    </row>
    <row r="106" s="14" customFormat="1">
      <c r="B106" s="288"/>
      <c r="C106" s="289"/>
      <c r="D106" s="246" t="s">
        <v>422</v>
      </c>
      <c r="E106" s="290" t="s">
        <v>21</v>
      </c>
      <c r="F106" s="291" t="s">
        <v>2663</v>
      </c>
      <c r="G106" s="289"/>
      <c r="H106" s="290" t="s">
        <v>21</v>
      </c>
      <c r="I106" s="292"/>
      <c r="J106" s="289"/>
      <c r="K106" s="289"/>
      <c r="L106" s="293"/>
      <c r="M106" s="294"/>
      <c r="N106" s="295"/>
      <c r="O106" s="295"/>
      <c r="P106" s="295"/>
      <c r="Q106" s="295"/>
      <c r="R106" s="295"/>
      <c r="S106" s="295"/>
      <c r="T106" s="296"/>
      <c r="AT106" s="297" t="s">
        <v>422</v>
      </c>
      <c r="AU106" s="297" t="s">
        <v>82</v>
      </c>
      <c r="AV106" s="14" t="s">
        <v>80</v>
      </c>
      <c r="AW106" s="14" t="s">
        <v>35</v>
      </c>
      <c r="AX106" s="14" t="s">
        <v>72</v>
      </c>
      <c r="AY106" s="297" t="s">
        <v>215</v>
      </c>
    </row>
    <row r="107" s="12" customFormat="1">
      <c r="B107" s="252"/>
      <c r="C107" s="253"/>
      <c r="D107" s="246" t="s">
        <v>422</v>
      </c>
      <c r="E107" s="254" t="s">
        <v>21</v>
      </c>
      <c r="F107" s="255" t="s">
        <v>3140</v>
      </c>
      <c r="G107" s="253"/>
      <c r="H107" s="256">
        <v>61.877000000000002</v>
      </c>
      <c r="I107" s="257"/>
      <c r="J107" s="253"/>
      <c r="K107" s="253"/>
      <c r="L107" s="258"/>
      <c r="M107" s="259"/>
      <c r="N107" s="260"/>
      <c r="O107" s="260"/>
      <c r="P107" s="260"/>
      <c r="Q107" s="260"/>
      <c r="R107" s="260"/>
      <c r="S107" s="260"/>
      <c r="T107" s="261"/>
      <c r="AT107" s="262" t="s">
        <v>422</v>
      </c>
      <c r="AU107" s="262" t="s">
        <v>82</v>
      </c>
      <c r="AV107" s="12" t="s">
        <v>82</v>
      </c>
      <c r="AW107" s="12" t="s">
        <v>35</v>
      </c>
      <c r="AX107" s="12" t="s">
        <v>72</v>
      </c>
      <c r="AY107" s="262" t="s">
        <v>215</v>
      </c>
    </row>
    <row r="108" s="1" customFormat="1" ht="16.5" customHeight="1">
      <c r="B108" s="47"/>
      <c r="C108" s="234" t="s">
        <v>214</v>
      </c>
      <c r="D108" s="234" t="s">
        <v>218</v>
      </c>
      <c r="E108" s="235" t="s">
        <v>1298</v>
      </c>
      <c r="F108" s="236" t="s">
        <v>1299</v>
      </c>
      <c r="G108" s="237" t="s">
        <v>381</v>
      </c>
      <c r="H108" s="238">
        <v>16.623000000000001</v>
      </c>
      <c r="I108" s="239"/>
      <c r="J108" s="240">
        <f>ROUND(I108*H108,2)</f>
        <v>0</v>
      </c>
      <c r="K108" s="236" t="s">
        <v>222</v>
      </c>
      <c r="L108" s="73"/>
      <c r="M108" s="241" t="s">
        <v>21</v>
      </c>
      <c r="N108" s="242" t="s">
        <v>43</v>
      </c>
      <c r="O108" s="48"/>
      <c r="P108" s="243">
        <f>O108*H108</f>
        <v>0</v>
      </c>
      <c r="Q108" s="243">
        <v>0</v>
      </c>
      <c r="R108" s="243">
        <f>Q108*H108</f>
        <v>0</v>
      </c>
      <c r="S108" s="243">
        <v>0</v>
      </c>
      <c r="T108" s="244">
        <f>S108*H108</f>
        <v>0</v>
      </c>
      <c r="AR108" s="25" t="s">
        <v>232</v>
      </c>
      <c r="AT108" s="25" t="s">
        <v>218</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2676</v>
      </c>
    </row>
    <row r="109" s="12" customFormat="1">
      <c r="B109" s="252"/>
      <c r="C109" s="253"/>
      <c r="D109" s="246" t="s">
        <v>422</v>
      </c>
      <c r="E109" s="254" t="s">
        <v>21</v>
      </c>
      <c r="F109" s="255" t="s">
        <v>3141</v>
      </c>
      <c r="G109" s="253"/>
      <c r="H109" s="256">
        <v>33.244999999999997</v>
      </c>
      <c r="I109" s="257"/>
      <c r="J109" s="253"/>
      <c r="K109" s="253"/>
      <c r="L109" s="258"/>
      <c r="M109" s="259"/>
      <c r="N109" s="260"/>
      <c r="O109" s="260"/>
      <c r="P109" s="260"/>
      <c r="Q109" s="260"/>
      <c r="R109" s="260"/>
      <c r="S109" s="260"/>
      <c r="T109" s="261"/>
      <c r="AT109" s="262" t="s">
        <v>422</v>
      </c>
      <c r="AU109" s="262" t="s">
        <v>82</v>
      </c>
      <c r="AV109" s="12" t="s">
        <v>82</v>
      </c>
      <c r="AW109" s="12" t="s">
        <v>35</v>
      </c>
      <c r="AX109" s="12" t="s">
        <v>72</v>
      </c>
      <c r="AY109" s="262" t="s">
        <v>215</v>
      </c>
    </row>
    <row r="110" s="12" customFormat="1">
      <c r="B110" s="252"/>
      <c r="C110" s="253"/>
      <c r="D110" s="246" t="s">
        <v>422</v>
      </c>
      <c r="E110" s="253"/>
      <c r="F110" s="255" t="s">
        <v>3142</v>
      </c>
      <c r="G110" s="253"/>
      <c r="H110" s="256">
        <v>16.623000000000001</v>
      </c>
      <c r="I110" s="257"/>
      <c r="J110" s="253"/>
      <c r="K110" s="253"/>
      <c r="L110" s="258"/>
      <c r="M110" s="259"/>
      <c r="N110" s="260"/>
      <c r="O110" s="260"/>
      <c r="P110" s="260"/>
      <c r="Q110" s="260"/>
      <c r="R110" s="260"/>
      <c r="S110" s="260"/>
      <c r="T110" s="261"/>
      <c r="AT110" s="262" t="s">
        <v>422</v>
      </c>
      <c r="AU110" s="262" t="s">
        <v>82</v>
      </c>
      <c r="AV110" s="12" t="s">
        <v>82</v>
      </c>
      <c r="AW110" s="12" t="s">
        <v>6</v>
      </c>
      <c r="AX110" s="12" t="s">
        <v>80</v>
      </c>
      <c r="AY110" s="262" t="s">
        <v>215</v>
      </c>
    </row>
    <row r="111" s="1" customFormat="1" ht="16.5" customHeight="1">
      <c r="B111" s="47"/>
      <c r="C111" s="234" t="s">
        <v>241</v>
      </c>
      <c r="D111" s="234" t="s">
        <v>218</v>
      </c>
      <c r="E111" s="235" t="s">
        <v>1322</v>
      </c>
      <c r="F111" s="236" t="s">
        <v>1323</v>
      </c>
      <c r="G111" s="237" t="s">
        <v>381</v>
      </c>
      <c r="H111" s="238">
        <v>33.244999999999997</v>
      </c>
      <c r="I111" s="239"/>
      <c r="J111" s="240">
        <f>ROUND(I111*H111,2)</f>
        <v>0</v>
      </c>
      <c r="K111" s="236" t="s">
        <v>222</v>
      </c>
      <c r="L111" s="73"/>
      <c r="M111" s="241" t="s">
        <v>21</v>
      </c>
      <c r="N111" s="242" t="s">
        <v>43</v>
      </c>
      <c r="O111" s="48"/>
      <c r="P111" s="243">
        <f>O111*H111</f>
        <v>0</v>
      </c>
      <c r="Q111" s="243">
        <v>0</v>
      </c>
      <c r="R111" s="243">
        <f>Q111*H111</f>
        <v>0</v>
      </c>
      <c r="S111" s="243">
        <v>0</v>
      </c>
      <c r="T111" s="244">
        <f>S111*H111</f>
        <v>0</v>
      </c>
      <c r="AR111" s="25" t="s">
        <v>232</v>
      </c>
      <c r="AT111" s="25" t="s">
        <v>218</v>
      </c>
      <c r="AU111" s="25" t="s">
        <v>82</v>
      </c>
      <c r="AY111" s="25" t="s">
        <v>215</v>
      </c>
      <c r="BE111" s="245">
        <f>IF(N111="základní",J111,0)</f>
        <v>0</v>
      </c>
      <c r="BF111" s="245">
        <f>IF(N111="snížená",J111,0)</f>
        <v>0</v>
      </c>
      <c r="BG111" s="245">
        <f>IF(N111="zákl. přenesená",J111,0)</f>
        <v>0</v>
      </c>
      <c r="BH111" s="245">
        <f>IF(N111="sníž. přenesená",J111,0)</f>
        <v>0</v>
      </c>
      <c r="BI111" s="245">
        <f>IF(N111="nulová",J111,0)</f>
        <v>0</v>
      </c>
      <c r="BJ111" s="25" t="s">
        <v>80</v>
      </c>
      <c r="BK111" s="245">
        <f>ROUND(I111*H111,2)</f>
        <v>0</v>
      </c>
      <c r="BL111" s="25" t="s">
        <v>232</v>
      </c>
      <c r="BM111" s="25" t="s">
        <v>2684</v>
      </c>
    </row>
    <row r="112" s="12" customFormat="1">
      <c r="B112" s="252"/>
      <c r="C112" s="253"/>
      <c r="D112" s="246" t="s">
        <v>422</v>
      </c>
      <c r="E112" s="254" t="s">
        <v>21</v>
      </c>
      <c r="F112" s="255" t="s">
        <v>3141</v>
      </c>
      <c r="G112" s="253"/>
      <c r="H112" s="256">
        <v>33.244999999999997</v>
      </c>
      <c r="I112" s="257"/>
      <c r="J112" s="253"/>
      <c r="K112" s="253"/>
      <c r="L112" s="258"/>
      <c r="M112" s="259"/>
      <c r="N112" s="260"/>
      <c r="O112" s="260"/>
      <c r="P112" s="260"/>
      <c r="Q112" s="260"/>
      <c r="R112" s="260"/>
      <c r="S112" s="260"/>
      <c r="T112" s="261"/>
      <c r="AT112" s="262" t="s">
        <v>422</v>
      </c>
      <c r="AU112" s="262" t="s">
        <v>82</v>
      </c>
      <c r="AV112" s="12" t="s">
        <v>82</v>
      </c>
      <c r="AW112" s="12" t="s">
        <v>35</v>
      </c>
      <c r="AX112" s="12" t="s">
        <v>72</v>
      </c>
      <c r="AY112" s="262" t="s">
        <v>215</v>
      </c>
    </row>
    <row r="113" s="1" customFormat="1" ht="16.5" customHeight="1">
      <c r="B113" s="47"/>
      <c r="C113" s="234" t="s">
        <v>527</v>
      </c>
      <c r="D113" s="234" t="s">
        <v>218</v>
      </c>
      <c r="E113" s="235" t="s">
        <v>516</v>
      </c>
      <c r="F113" s="236" t="s">
        <v>517</v>
      </c>
      <c r="G113" s="237" t="s">
        <v>381</v>
      </c>
      <c r="H113" s="238">
        <v>33.244999999999997</v>
      </c>
      <c r="I113" s="239"/>
      <c r="J113" s="240">
        <f>ROUND(I113*H113,2)</f>
        <v>0</v>
      </c>
      <c r="K113" s="236" t="s">
        <v>222</v>
      </c>
      <c r="L113" s="73"/>
      <c r="M113" s="241" t="s">
        <v>21</v>
      </c>
      <c r="N113" s="242" t="s">
        <v>43</v>
      </c>
      <c r="O113" s="48"/>
      <c r="P113" s="243">
        <f>O113*H113</f>
        <v>0</v>
      </c>
      <c r="Q113" s="243">
        <v>0</v>
      </c>
      <c r="R113" s="243">
        <f>Q113*H113</f>
        <v>0</v>
      </c>
      <c r="S113" s="243">
        <v>0</v>
      </c>
      <c r="T113" s="244">
        <f>S113*H113</f>
        <v>0</v>
      </c>
      <c r="AR113" s="25" t="s">
        <v>232</v>
      </c>
      <c r="AT113" s="25" t="s">
        <v>218</v>
      </c>
      <c r="AU113" s="25" t="s">
        <v>82</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3143</v>
      </c>
    </row>
    <row r="114" s="14" customFormat="1">
      <c r="B114" s="288"/>
      <c r="C114" s="289"/>
      <c r="D114" s="246" t="s">
        <v>422</v>
      </c>
      <c r="E114" s="290" t="s">
        <v>21</v>
      </c>
      <c r="F114" s="291" t="s">
        <v>2690</v>
      </c>
      <c r="G114" s="289"/>
      <c r="H114" s="290" t="s">
        <v>21</v>
      </c>
      <c r="I114" s="292"/>
      <c r="J114" s="289"/>
      <c r="K114" s="289"/>
      <c r="L114" s="293"/>
      <c r="M114" s="294"/>
      <c r="N114" s="295"/>
      <c r="O114" s="295"/>
      <c r="P114" s="295"/>
      <c r="Q114" s="295"/>
      <c r="R114" s="295"/>
      <c r="S114" s="295"/>
      <c r="T114" s="296"/>
      <c r="AT114" s="297" t="s">
        <v>422</v>
      </c>
      <c r="AU114" s="297" t="s">
        <v>82</v>
      </c>
      <c r="AV114" s="14" t="s">
        <v>80</v>
      </c>
      <c r="AW114" s="14" t="s">
        <v>35</v>
      </c>
      <c r="AX114" s="14" t="s">
        <v>72</v>
      </c>
      <c r="AY114" s="297" t="s">
        <v>215</v>
      </c>
    </row>
    <row r="115" s="12" customFormat="1">
      <c r="B115" s="252"/>
      <c r="C115" s="253"/>
      <c r="D115" s="246" t="s">
        <v>422</v>
      </c>
      <c r="E115" s="254" t="s">
        <v>21</v>
      </c>
      <c r="F115" s="255" t="s">
        <v>3141</v>
      </c>
      <c r="G115" s="253"/>
      <c r="H115" s="256">
        <v>33.244999999999997</v>
      </c>
      <c r="I115" s="257"/>
      <c r="J115" s="253"/>
      <c r="K115" s="253"/>
      <c r="L115" s="258"/>
      <c r="M115" s="259"/>
      <c r="N115" s="260"/>
      <c r="O115" s="260"/>
      <c r="P115" s="260"/>
      <c r="Q115" s="260"/>
      <c r="R115" s="260"/>
      <c r="S115" s="260"/>
      <c r="T115" s="261"/>
      <c r="AT115" s="262" t="s">
        <v>422</v>
      </c>
      <c r="AU115" s="262" t="s">
        <v>82</v>
      </c>
      <c r="AV115" s="12" t="s">
        <v>82</v>
      </c>
      <c r="AW115" s="12" t="s">
        <v>35</v>
      </c>
      <c r="AX115" s="12" t="s">
        <v>80</v>
      </c>
      <c r="AY115" s="262" t="s">
        <v>215</v>
      </c>
    </row>
    <row r="116" s="1" customFormat="1" ht="16.5" customHeight="1">
      <c r="B116" s="47"/>
      <c r="C116" s="234" t="s">
        <v>353</v>
      </c>
      <c r="D116" s="234" t="s">
        <v>218</v>
      </c>
      <c r="E116" s="235" t="s">
        <v>886</v>
      </c>
      <c r="F116" s="236" t="s">
        <v>887</v>
      </c>
      <c r="G116" s="237" t="s">
        <v>381</v>
      </c>
      <c r="H116" s="238">
        <v>33.244999999999997</v>
      </c>
      <c r="I116" s="239"/>
      <c r="J116" s="240">
        <f>ROUND(I116*H116,2)</f>
        <v>0</v>
      </c>
      <c r="K116" s="236" t="s">
        <v>222</v>
      </c>
      <c r="L116" s="73"/>
      <c r="M116" s="241" t="s">
        <v>21</v>
      </c>
      <c r="N116" s="242" t="s">
        <v>43</v>
      </c>
      <c r="O116" s="48"/>
      <c r="P116" s="243">
        <f>O116*H116</f>
        <v>0</v>
      </c>
      <c r="Q116" s="243">
        <v>0</v>
      </c>
      <c r="R116" s="243">
        <f>Q116*H116</f>
        <v>0</v>
      </c>
      <c r="S116" s="243">
        <v>0</v>
      </c>
      <c r="T116" s="244">
        <f>S116*H116</f>
        <v>0</v>
      </c>
      <c r="AR116" s="25" t="s">
        <v>232</v>
      </c>
      <c r="AT116" s="25" t="s">
        <v>218</v>
      </c>
      <c r="AU116" s="25" t="s">
        <v>82</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3144</v>
      </c>
    </row>
    <row r="117" s="14" customFormat="1">
      <c r="B117" s="288"/>
      <c r="C117" s="289"/>
      <c r="D117" s="246" t="s">
        <v>422</v>
      </c>
      <c r="E117" s="290" t="s">
        <v>21</v>
      </c>
      <c r="F117" s="291" t="s">
        <v>3145</v>
      </c>
      <c r="G117" s="289"/>
      <c r="H117" s="290" t="s">
        <v>21</v>
      </c>
      <c r="I117" s="292"/>
      <c r="J117" s="289"/>
      <c r="K117" s="289"/>
      <c r="L117" s="293"/>
      <c r="M117" s="294"/>
      <c r="N117" s="295"/>
      <c r="O117" s="295"/>
      <c r="P117" s="295"/>
      <c r="Q117" s="295"/>
      <c r="R117" s="295"/>
      <c r="S117" s="295"/>
      <c r="T117" s="296"/>
      <c r="AT117" s="297" t="s">
        <v>422</v>
      </c>
      <c r="AU117" s="297" t="s">
        <v>82</v>
      </c>
      <c r="AV117" s="14" t="s">
        <v>80</v>
      </c>
      <c r="AW117" s="14" t="s">
        <v>35</v>
      </c>
      <c r="AX117" s="14" t="s">
        <v>72</v>
      </c>
      <c r="AY117" s="297" t="s">
        <v>215</v>
      </c>
    </row>
    <row r="118" s="12" customFormat="1">
      <c r="B118" s="252"/>
      <c r="C118" s="253"/>
      <c r="D118" s="246" t="s">
        <v>422</v>
      </c>
      <c r="E118" s="254" t="s">
        <v>21</v>
      </c>
      <c r="F118" s="255" t="s">
        <v>3141</v>
      </c>
      <c r="G118" s="253"/>
      <c r="H118" s="256">
        <v>33.244999999999997</v>
      </c>
      <c r="I118" s="257"/>
      <c r="J118" s="253"/>
      <c r="K118" s="253"/>
      <c r="L118" s="258"/>
      <c r="M118" s="259"/>
      <c r="N118" s="260"/>
      <c r="O118" s="260"/>
      <c r="P118" s="260"/>
      <c r="Q118" s="260"/>
      <c r="R118" s="260"/>
      <c r="S118" s="260"/>
      <c r="T118" s="261"/>
      <c r="AT118" s="262" t="s">
        <v>422</v>
      </c>
      <c r="AU118" s="262" t="s">
        <v>82</v>
      </c>
      <c r="AV118" s="12" t="s">
        <v>82</v>
      </c>
      <c r="AW118" s="12" t="s">
        <v>35</v>
      </c>
      <c r="AX118" s="12" t="s">
        <v>80</v>
      </c>
      <c r="AY118" s="262" t="s">
        <v>215</v>
      </c>
    </row>
    <row r="119" s="1" customFormat="1" ht="16.5" customHeight="1">
      <c r="B119" s="47"/>
      <c r="C119" s="234" t="s">
        <v>256</v>
      </c>
      <c r="D119" s="234" t="s">
        <v>218</v>
      </c>
      <c r="E119" s="235" t="s">
        <v>988</v>
      </c>
      <c r="F119" s="236" t="s">
        <v>989</v>
      </c>
      <c r="G119" s="237" t="s">
        <v>381</v>
      </c>
      <c r="H119" s="238">
        <v>20.594999999999999</v>
      </c>
      <c r="I119" s="239"/>
      <c r="J119" s="240">
        <f>ROUND(I119*H119,2)</f>
        <v>0</v>
      </c>
      <c r="K119" s="236" t="s">
        <v>222</v>
      </c>
      <c r="L119" s="73"/>
      <c r="M119" s="241" t="s">
        <v>21</v>
      </c>
      <c r="N119" s="242" t="s">
        <v>43</v>
      </c>
      <c r="O119" s="48"/>
      <c r="P119" s="243">
        <f>O119*H119</f>
        <v>0</v>
      </c>
      <c r="Q119" s="243">
        <v>0</v>
      </c>
      <c r="R119" s="243">
        <f>Q119*H119</f>
        <v>0</v>
      </c>
      <c r="S119" s="243">
        <v>0</v>
      </c>
      <c r="T119" s="244">
        <f>S119*H119</f>
        <v>0</v>
      </c>
      <c r="AR119" s="25" t="s">
        <v>232</v>
      </c>
      <c r="AT119" s="25" t="s">
        <v>218</v>
      </c>
      <c r="AU119" s="25" t="s">
        <v>82</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232</v>
      </c>
      <c r="BM119" s="25" t="s">
        <v>2696</v>
      </c>
    </row>
    <row r="120" s="12" customFormat="1">
      <c r="B120" s="252"/>
      <c r="C120" s="253"/>
      <c r="D120" s="246" t="s">
        <v>422</v>
      </c>
      <c r="E120" s="254" t="s">
        <v>21</v>
      </c>
      <c r="F120" s="255" t="s">
        <v>3146</v>
      </c>
      <c r="G120" s="253"/>
      <c r="H120" s="256">
        <v>20.594999999999999</v>
      </c>
      <c r="I120" s="257"/>
      <c r="J120" s="253"/>
      <c r="K120" s="253"/>
      <c r="L120" s="258"/>
      <c r="M120" s="259"/>
      <c r="N120" s="260"/>
      <c r="O120" s="260"/>
      <c r="P120" s="260"/>
      <c r="Q120" s="260"/>
      <c r="R120" s="260"/>
      <c r="S120" s="260"/>
      <c r="T120" s="261"/>
      <c r="AT120" s="262" t="s">
        <v>422</v>
      </c>
      <c r="AU120" s="262" t="s">
        <v>82</v>
      </c>
      <c r="AV120" s="12" t="s">
        <v>82</v>
      </c>
      <c r="AW120" s="12" t="s">
        <v>35</v>
      </c>
      <c r="AX120" s="12" t="s">
        <v>72</v>
      </c>
      <c r="AY120" s="262" t="s">
        <v>215</v>
      </c>
    </row>
    <row r="121" s="1" customFormat="1" ht="16.5" customHeight="1">
      <c r="B121" s="47"/>
      <c r="C121" s="234" t="s">
        <v>260</v>
      </c>
      <c r="D121" s="234" t="s">
        <v>218</v>
      </c>
      <c r="E121" s="235" t="s">
        <v>993</v>
      </c>
      <c r="F121" s="236" t="s">
        <v>1341</v>
      </c>
      <c r="G121" s="237" t="s">
        <v>473</v>
      </c>
      <c r="H121" s="238">
        <v>39.131</v>
      </c>
      <c r="I121" s="239"/>
      <c r="J121" s="240">
        <f>ROUND(I121*H121,2)</f>
        <v>0</v>
      </c>
      <c r="K121" s="236" t="s">
        <v>222</v>
      </c>
      <c r="L121" s="73"/>
      <c r="M121" s="241" t="s">
        <v>21</v>
      </c>
      <c r="N121" s="242" t="s">
        <v>43</v>
      </c>
      <c r="O121" s="48"/>
      <c r="P121" s="243">
        <f>O121*H121</f>
        <v>0</v>
      </c>
      <c r="Q121" s="243">
        <v>0</v>
      </c>
      <c r="R121" s="243">
        <f>Q121*H121</f>
        <v>0</v>
      </c>
      <c r="S121" s="243">
        <v>0</v>
      </c>
      <c r="T121" s="244">
        <f>S121*H121</f>
        <v>0</v>
      </c>
      <c r="AR121" s="25" t="s">
        <v>232</v>
      </c>
      <c r="AT121" s="25" t="s">
        <v>218</v>
      </c>
      <c r="AU121" s="25" t="s">
        <v>82</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2698</v>
      </c>
    </row>
    <row r="122" s="1" customFormat="1">
      <c r="B122" s="47"/>
      <c r="C122" s="75"/>
      <c r="D122" s="246" t="s">
        <v>225</v>
      </c>
      <c r="E122" s="75"/>
      <c r="F122" s="247" t="s">
        <v>672</v>
      </c>
      <c r="G122" s="75"/>
      <c r="H122" s="75"/>
      <c r="I122" s="204"/>
      <c r="J122" s="75"/>
      <c r="K122" s="75"/>
      <c r="L122" s="73"/>
      <c r="M122" s="248"/>
      <c r="N122" s="48"/>
      <c r="O122" s="48"/>
      <c r="P122" s="48"/>
      <c r="Q122" s="48"/>
      <c r="R122" s="48"/>
      <c r="S122" s="48"/>
      <c r="T122" s="96"/>
      <c r="AT122" s="25" t="s">
        <v>225</v>
      </c>
      <c r="AU122" s="25" t="s">
        <v>82</v>
      </c>
    </row>
    <row r="123" s="12" customFormat="1">
      <c r="B123" s="252"/>
      <c r="C123" s="253"/>
      <c r="D123" s="246" t="s">
        <v>422</v>
      </c>
      <c r="E123" s="254" t="s">
        <v>21</v>
      </c>
      <c r="F123" s="255" t="s">
        <v>3147</v>
      </c>
      <c r="G123" s="253"/>
      <c r="H123" s="256">
        <v>39.131</v>
      </c>
      <c r="I123" s="257"/>
      <c r="J123" s="253"/>
      <c r="K123" s="253"/>
      <c r="L123" s="258"/>
      <c r="M123" s="259"/>
      <c r="N123" s="260"/>
      <c r="O123" s="260"/>
      <c r="P123" s="260"/>
      <c r="Q123" s="260"/>
      <c r="R123" s="260"/>
      <c r="S123" s="260"/>
      <c r="T123" s="261"/>
      <c r="AT123" s="262" t="s">
        <v>422</v>
      </c>
      <c r="AU123" s="262" t="s">
        <v>82</v>
      </c>
      <c r="AV123" s="12" t="s">
        <v>82</v>
      </c>
      <c r="AW123" s="12" t="s">
        <v>35</v>
      </c>
      <c r="AX123" s="12" t="s">
        <v>72</v>
      </c>
      <c r="AY123" s="262" t="s">
        <v>215</v>
      </c>
    </row>
    <row r="124" s="1" customFormat="1" ht="16.5" customHeight="1">
      <c r="B124" s="47"/>
      <c r="C124" s="234" t="s">
        <v>267</v>
      </c>
      <c r="D124" s="234" t="s">
        <v>218</v>
      </c>
      <c r="E124" s="235" t="s">
        <v>890</v>
      </c>
      <c r="F124" s="236" t="s">
        <v>891</v>
      </c>
      <c r="G124" s="237" t="s">
        <v>381</v>
      </c>
      <c r="H124" s="238">
        <v>40.409999999999997</v>
      </c>
      <c r="I124" s="239"/>
      <c r="J124" s="240">
        <f>ROUND(I124*H124,2)</f>
        <v>0</v>
      </c>
      <c r="K124" s="236" t="s">
        <v>21</v>
      </c>
      <c r="L124" s="73"/>
      <c r="M124" s="241" t="s">
        <v>21</v>
      </c>
      <c r="N124" s="242" t="s">
        <v>43</v>
      </c>
      <c r="O124" s="48"/>
      <c r="P124" s="243">
        <f>O124*H124</f>
        <v>0</v>
      </c>
      <c r="Q124" s="243">
        <v>0</v>
      </c>
      <c r="R124" s="243">
        <f>Q124*H124</f>
        <v>0</v>
      </c>
      <c r="S124" s="243">
        <v>0</v>
      </c>
      <c r="T124" s="244">
        <f>S124*H124</f>
        <v>0</v>
      </c>
      <c r="AR124" s="25" t="s">
        <v>232</v>
      </c>
      <c r="AT124" s="25" t="s">
        <v>218</v>
      </c>
      <c r="AU124" s="25" t="s">
        <v>82</v>
      </c>
      <c r="AY124" s="25" t="s">
        <v>215</v>
      </c>
      <c r="BE124" s="245">
        <f>IF(N124="základní",J124,0)</f>
        <v>0</v>
      </c>
      <c r="BF124" s="245">
        <f>IF(N124="snížená",J124,0)</f>
        <v>0</v>
      </c>
      <c r="BG124" s="245">
        <f>IF(N124="zákl. přenesená",J124,0)</f>
        <v>0</v>
      </c>
      <c r="BH124" s="245">
        <f>IF(N124="sníž. přenesená",J124,0)</f>
        <v>0</v>
      </c>
      <c r="BI124" s="245">
        <f>IF(N124="nulová",J124,0)</f>
        <v>0</v>
      </c>
      <c r="BJ124" s="25" t="s">
        <v>80</v>
      </c>
      <c r="BK124" s="245">
        <f>ROUND(I124*H124,2)</f>
        <v>0</v>
      </c>
      <c r="BL124" s="25" t="s">
        <v>232</v>
      </c>
      <c r="BM124" s="25" t="s">
        <v>2700</v>
      </c>
    </row>
    <row r="125" s="14" customFormat="1">
      <c r="B125" s="288"/>
      <c r="C125" s="289"/>
      <c r="D125" s="246" t="s">
        <v>422</v>
      </c>
      <c r="E125" s="290" t="s">
        <v>21</v>
      </c>
      <c r="F125" s="291" t="s">
        <v>3148</v>
      </c>
      <c r="G125" s="289"/>
      <c r="H125" s="290" t="s">
        <v>21</v>
      </c>
      <c r="I125" s="292"/>
      <c r="J125" s="289"/>
      <c r="K125" s="289"/>
      <c r="L125" s="293"/>
      <c r="M125" s="294"/>
      <c r="N125" s="295"/>
      <c r="O125" s="295"/>
      <c r="P125" s="295"/>
      <c r="Q125" s="295"/>
      <c r="R125" s="295"/>
      <c r="S125" s="295"/>
      <c r="T125" s="296"/>
      <c r="AT125" s="297" t="s">
        <v>422</v>
      </c>
      <c r="AU125" s="297" t="s">
        <v>82</v>
      </c>
      <c r="AV125" s="14" t="s">
        <v>80</v>
      </c>
      <c r="AW125" s="14" t="s">
        <v>35</v>
      </c>
      <c r="AX125" s="14" t="s">
        <v>72</v>
      </c>
      <c r="AY125" s="297" t="s">
        <v>215</v>
      </c>
    </row>
    <row r="126" s="14" customFormat="1">
      <c r="B126" s="288"/>
      <c r="C126" s="289"/>
      <c r="D126" s="246" t="s">
        <v>422</v>
      </c>
      <c r="E126" s="290" t="s">
        <v>21</v>
      </c>
      <c r="F126" s="291" t="s">
        <v>3149</v>
      </c>
      <c r="G126" s="289"/>
      <c r="H126" s="290" t="s">
        <v>21</v>
      </c>
      <c r="I126" s="292"/>
      <c r="J126" s="289"/>
      <c r="K126" s="289"/>
      <c r="L126" s="293"/>
      <c r="M126" s="294"/>
      <c r="N126" s="295"/>
      <c r="O126" s="295"/>
      <c r="P126" s="295"/>
      <c r="Q126" s="295"/>
      <c r="R126" s="295"/>
      <c r="S126" s="295"/>
      <c r="T126" s="296"/>
      <c r="AT126" s="297" t="s">
        <v>422</v>
      </c>
      <c r="AU126" s="297" t="s">
        <v>82</v>
      </c>
      <c r="AV126" s="14" t="s">
        <v>80</v>
      </c>
      <c r="AW126" s="14" t="s">
        <v>35</v>
      </c>
      <c r="AX126" s="14" t="s">
        <v>72</v>
      </c>
      <c r="AY126" s="297" t="s">
        <v>215</v>
      </c>
    </row>
    <row r="127" s="12" customFormat="1">
      <c r="B127" s="252"/>
      <c r="C127" s="253"/>
      <c r="D127" s="246" t="s">
        <v>422</v>
      </c>
      <c r="E127" s="254" t="s">
        <v>21</v>
      </c>
      <c r="F127" s="255" t="s">
        <v>3150</v>
      </c>
      <c r="G127" s="253"/>
      <c r="H127" s="256">
        <v>10.695</v>
      </c>
      <c r="I127" s="257"/>
      <c r="J127" s="253"/>
      <c r="K127" s="253"/>
      <c r="L127" s="258"/>
      <c r="M127" s="259"/>
      <c r="N127" s="260"/>
      <c r="O127" s="260"/>
      <c r="P127" s="260"/>
      <c r="Q127" s="260"/>
      <c r="R127" s="260"/>
      <c r="S127" s="260"/>
      <c r="T127" s="261"/>
      <c r="AT127" s="262" t="s">
        <v>422</v>
      </c>
      <c r="AU127" s="262" t="s">
        <v>82</v>
      </c>
      <c r="AV127" s="12" t="s">
        <v>82</v>
      </c>
      <c r="AW127" s="12" t="s">
        <v>35</v>
      </c>
      <c r="AX127" s="12" t="s">
        <v>72</v>
      </c>
      <c r="AY127" s="262" t="s">
        <v>215</v>
      </c>
    </row>
    <row r="128" s="14" customFormat="1">
      <c r="B128" s="288"/>
      <c r="C128" s="289"/>
      <c r="D128" s="246" t="s">
        <v>422</v>
      </c>
      <c r="E128" s="290" t="s">
        <v>21</v>
      </c>
      <c r="F128" s="291" t="s">
        <v>3013</v>
      </c>
      <c r="G128" s="289"/>
      <c r="H128" s="290" t="s">
        <v>21</v>
      </c>
      <c r="I128" s="292"/>
      <c r="J128" s="289"/>
      <c r="K128" s="289"/>
      <c r="L128" s="293"/>
      <c r="M128" s="294"/>
      <c r="N128" s="295"/>
      <c r="O128" s="295"/>
      <c r="P128" s="295"/>
      <c r="Q128" s="295"/>
      <c r="R128" s="295"/>
      <c r="S128" s="295"/>
      <c r="T128" s="296"/>
      <c r="AT128" s="297" t="s">
        <v>422</v>
      </c>
      <c r="AU128" s="297" t="s">
        <v>82</v>
      </c>
      <c r="AV128" s="14" t="s">
        <v>80</v>
      </c>
      <c r="AW128" s="14" t="s">
        <v>35</v>
      </c>
      <c r="AX128" s="14" t="s">
        <v>72</v>
      </c>
      <c r="AY128" s="297" t="s">
        <v>215</v>
      </c>
    </row>
    <row r="129" s="12" customFormat="1">
      <c r="B129" s="252"/>
      <c r="C129" s="253"/>
      <c r="D129" s="246" t="s">
        <v>422</v>
      </c>
      <c r="E129" s="254" t="s">
        <v>21</v>
      </c>
      <c r="F129" s="255" t="s">
        <v>3151</v>
      </c>
      <c r="G129" s="253"/>
      <c r="H129" s="256">
        <v>1.96</v>
      </c>
      <c r="I129" s="257"/>
      <c r="J129" s="253"/>
      <c r="K129" s="253"/>
      <c r="L129" s="258"/>
      <c r="M129" s="259"/>
      <c r="N129" s="260"/>
      <c r="O129" s="260"/>
      <c r="P129" s="260"/>
      <c r="Q129" s="260"/>
      <c r="R129" s="260"/>
      <c r="S129" s="260"/>
      <c r="T129" s="261"/>
      <c r="AT129" s="262" t="s">
        <v>422</v>
      </c>
      <c r="AU129" s="262" t="s">
        <v>82</v>
      </c>
      <c r="AV129" s="12" t="s">
        <v>82</v>
      </c>
      <c r="AW129" s="12" t="s">
        <v>35</v>
      </c>
      <c r="AX129" s="12" t="s">
        <v>72</v>
      </c>
      <c r="AY129" s="262" t="s">
        <v>215</v>
      </c>
    </row>
    <row r="130" s="14" customFormat="1">
      <c r="B130" s="288"/>
      <c r="C130" s="289"/>
      <c r="D130" s="246" t="s">
        <v>422</v>
      </c>
      <c r="E130" s="290" t="s">
        <v>21</v>
      </c>
      <c r="F130" s="291" t="s">
        <v>3152</v>
      </c>
      <c r="G130" s="289"/>
      <c r="H130" s="290" t="s">
        <v>21</v>
      </c>
      <c r="I130" s="292"/>
      <c r="J130" s="289"/>
      <c r="K130" s="289"/>
      <c r="L130" s="293"/>
      <c r="M130" s="294"/>
      <c r="N130" s="295"/>
      <c r="O130" s="295"/>
      <c r="P130" s="295"/>
      <c r="Q130" s="295"/>
      <c r="R130" s="295"/>
      <c r="S130" s="295"/>
      <c r="T130" s="296"/>
      <c r="AT130" s="297" t="s">
        <v>422</v>
      </c>
      <c r="AU130" s="297" t="s">
        <v>82</v>
      </c>
      <c r="AV130" s="14" t="s">
        <v>80</v>
      </c>
      <c r="AW130" s="14" t="s">
        <v>35</v>
      </c>
      <c r="AX130" s="14" t="s">
        <v>72</v>
      </c>
      <c r="AY130" s="297" t="s">
        <v>215</v>
      </c>
    </row>
    <row r="131" s="14" customFormat="1">
      <c r="B131" s="288"/>
      <c r="C131" s="289"/>
      <c r="D131" s="246" t="s">
        <v>422</v>
      </c>
      <c r="E131" s="290" t="s">
        <v>21</v>
      </c>
      <c r="F131" s="291" t="s">
        <v>3153</v>
      </c>
      <c r="G131" s="289"/>
      <c r="H131" s="290" t="s">
        <v>21</v>
      </c>
      <c r="I131" s="292"/>
      <c r="J131" s="289"/>
      <c r="K131" s="289"/>
      <c r="L131" s="293"/>
      <c r="M131" s="294"/>
      <c r="N131" s="295"/>
      <c r="O131" s="295"/>
      <c r="P131" s="295"/>
      <c r="Q131" s="295"/>
      <c r="R131" s="295"/>
      <c r="S131" s="295"/>
      <c r="T131" s="296"/>
      <c r="AT131" s="297" t="s">
        <v>422</v>
      </c>
      <c r="AU131" s="297" t="s">
        <v>82</v>
      </c>
      <c r="AV131" s="14" t="s">
        <v>80</v>
      </c>
      <c r="AW131" s="14" t="s">
        <v>35</v>
      </c>
      <c r="AX131" s="14" t="s">
        <v>72</v>
      </c>
      <c r="AY131" s="297" t="s">
        <v>215</v>
      </c>
    </row>
    <row r="132" s="12" customFormat="1">
      <c r="B132" s="252"/>
      <c r="C132" s="253"/>
      <c r="D132" s="246" t="s">
        <v>422</v>
      </c>
      <c r="E132" s="254" t="s">
        <v>21</v>
      </c>
      <c r="F132" s="255" t="s">
        <v>3154</v>
      </c>
      <c r="G132" s="253"/>
      <c r="H132" s="256">
        <v>7.5499999999999998</v>
      </c>
      <c r="I132" s="257"/>
      <c r="J132" s="253"/>
      <c r="K132" s="253"/>
      <c r="L132" s="258"/>
      <c r="M132" s="259"/>
      <c r="N132" s="260"/>
      <c r="O132" s="260"/>
      <c r="P132" s="260"/>
      <c r="Q132" s="260"/>
      <c r="R132" s="260"/>
      <c r="S132" s="260"/>
      <c r="T132" s="261"/>
      <c r="AT132" s="262" t="s">
        <v>422</v>
      </c>
      <c r="AU132" s="262" t="s">
        <v>82</v>
      </c>
      <c r="AV132" s="12" t="s">
        <v>82</v>
      </c>
      <c r="AW132" s="12" t="s">
        <v>35</v>
      </c>
      <c r="AX132" s="12" t="s">
        <v>72</v>
      </c>
      <c r="AY132" s="262" t="s">
        <v>215</v>
      </c>
    </row>
    <row r="133" s="13" customFormat="1">
      <c r="B133" s="263"/>
      <c r="C133" s="264"/>
      <c r="D133" s="246" t="s">
        <v>422</v>
      </c>
      <c r="E133" s="265" t="s">
        <v>21</v>
      </c>
      <c r="F133" s="266" t="s">
        <v>439</v>
      </c>
      <c r="G133" s="264"/>
      <c r="H133" s="267">
        <v>20.204999999999998</v>
      </c>
      <c r="I133" s="268"/>
      <c r="J133" s="264"/>
      <c r="K133" s="264"/>
      <c r="L133" s="269"/>
      <c r="M133" s="270"/>
      <c r="N133" s="271"/>
      <c r="O133" s="271"/>
      <c r="P133" s="271"/>
      <c r="Q133" s="271"/>
      <c r="R133" s="271"/>
      <c r="S133" s="271"/>
      <c r="T133" s="272"/>
      <c r="AT133" s="273" t="s">
        <v>422</v>
      </c>
      <c r="AU133" s="273" t="s">
        <v>82</v>
      </c>
      <c r="AV133" s="13" t="s">
        <v>232</v>
      </c>
      <c r="AW133" s="13" t="s">
        <v>35</v>
      </c>
      <c r="AX133" s="13" t="s">
        <v>72</v>
      </c>
      <c r="AY133" s="273" t="s">
        <v>215</v>
      </c>
    </row>
    <row r="134" s="1" customFormat="1" ht="25.5" customHeight="1">
      <c r="B134" s="47"/>
      <c r="C134" s="234" t="s">
        <v>272</v>
      </c>
      <c r="D134" s="234" t="s">
        <v>218</v>
      </c>
      <c r="E134" s="235" t="s">
        <v>2889</v>
      </c>
      <c r="F134" s="236" t="s">
        <v>2890</v>
      </c>
      <c r="G134" s="237" t="s">
        <v>381</v>
      </c>
      <c r="H134" s="238">
        <v>6.476</v>
      </c>
      <c r="I134" s="239"/>
      <c r="J134" s="240">
        <f>ROUND(I134*H134,2)</f>
        <v>0</v>
      </c>
      <c r="K134" s="236" t="s">
        <v>222</v>
      </c>
      <c r="L134" s="73"/>
      <c r="M134" s="241" t="s">
        <v>21</v>
      </c>
      <c r="N134" s="242" t="s">
        <v>43</v>
      </c>
      <c r="O134" s="48"/>
      <c r="P134" s="243">
        <f>O134*H134</f>
        <v>0</v>
      </c>
      <c r="Q134" s="243">
        <v>0</v>
      </c>
      <c r="R134" s="243">
        <f>Q134*H134</f>
        <v>0</v>
      </c>
      <c r="S134" s="243">
        <v>0</v>
      </c>
      <c r="T134" s="244">
        <f>S134*H134</f>
        <v>0</v>
      </c>
      <c r="AR134" s="25" t="s">
        <v>232</v>
      </c>
      <c r="AT134" s="25" t="s">
        <v>218</v>
      </c>
      <c r="AU134" s="25" t="s">
        <v>82</v>
      </c>
      <c r="AY134" s="25" t="s">
        <v>215</v>
      </c>
      <c r="BE134" s="245">
        <f>IF(N134="základní",J134,0)</f>
        <v>0</v>
      </c>
      <c r="BF134" s="245">
        <f>IF(N134="snížená",J134,0)</f>
        <v>0</v>
      </c>
      <c r="BG134" s="245">
        <f>IF(N134="zákl. přenesená",J134,0)</f>
        <v>0</v>
      </c>
      <c r="BH134" s="245">
        <f>IF(N134="sníž. přenesená",J134,0)</f>
        <v>0</v>
      </c>
      <c r="BI134" s="245">
        <f>IF(N134="nulová",J134,0)</f>
        <v>0</v>
      </c>
      <c r="BJ134" s="25" t="s">
        <v>80</v>
      </c>
      <c r="BK134" s="245">
        <f>ROUND(I134*H134,2)</f>
        <v>0</v>
      </c>
      <c r="BL134" s="25" t="s">
        <v>232</v>
      </c>
      <c r="BM134" s="25" t="s">
        <v>2891</v>
      </c>
    </row>
    <row r="135" s="14" customFormat="1">
      <c r="B135" s="288"/>
      <c r="C135" s="289"/>
      <c r="D135" s="246" t="s">
        <v>422</v>
      </c>
      <c r="E135" s="290" t="s">
        <v>21</v>
      </c>
      <c r="F135" s="291" t="s">
        <v>2736</v>
      </c>
      <c r="G135" s="289"/>
      <c r="H135" s="290" t="s">
        <v>21</v>
      </c>
      <c r="I135" s="292"/>
      <c r="J135" s="289"/>
      <c r="K135" s="289"/>
      <c r="L135" s="293"/>
      <c r="M135" s="294"/>
      <c r="N135" s="295"/>
      <c r="O135" s="295"/>
      <c r="P135" s="295"/>
      <c r="Q135" s="295"/>
      <c r="R135" s="295"/>
      <c r="S135" s="295"/>
      <c r="T135" s="296"/>
      <c r="AT135" s="297" t="s">
        <v>422</v>
      </c>
      <c r="AU135" s="297" t="s">
        <v>82</v>
      </c>
      <c r="AV135" s="14" t="s">
        <v>80</v>
      </c>
      <c r="AW135" s="14" t="s">
        <v>35</v>
      </c>
      <c r="AX135" s="14" t="s">
        <v>72</v>
      </c>
      <c r="AY135" s="297" t="s">
        <v>215</v>
      </c>
    </row>
    <row r="136" s="12" customFormat="1">
      <c r="B136" s="252"/>
      <c r="C136" s="253"/>
      <c r="D136" s="246" t="s">
        <v>422</v>
      </c>
      <c r="E136" s="254" t="s">
        <v>21</v>
      </c>
      <c r="F136" s="255" t="s">
        <v>3155</v>
      </c>
      <c r="G136" s="253"/>
      <c r="H136" s="256">
        <v>6.476</v>
      </c>
      <c r="I136" s="257"/>
      <c r="J136" s="253"/>
      <c r="K136" s="253"/>
      <c r="L136" s="258"/>
      <c r="M136" s="259"/>
      <c r="N136" s="260"/>
      <c r="O136" s="260"/>
      <c r="P136" s="260"/>
      <c r="Q136" s="260"/>
      <c r="R136" s="260"/>
      <c r="S136" s="260"/>
      <c r="T136" s="261"/>
      <c r="AT136" s="262" t="s">
        <v>422</v>
      </c>
      <c r="AU136" s="262" t="s">
        <v>82</v>
      </c>
      <c r="AV136" s="12" t="s">
        <v>82</v>
      </c>
      <c r="AW136" s="12" t="s">
        <v>35</v>
      </c>
      <c r="AX136" s="12" t="s">
        <v>80</v>
      </c>
      <c r="AY136" s="262" t="s">
        <v>215</v>
      </c>
    </row>
    <row r="137" s="1" customFormat="1" ht="16.5" customHeight="1">
      <c r="B137" s="47"/>
      <c r="C137" s="274" t="s">
        <v>277</v>
      </c>
      <c r="D137" s="274" t="s">
        <v>470</v>
      </c>
      <c r="E137" s="275" t="s">
        <v>2723</v>
      </c>
      <c r="F137" s="276" t="s">
        <v>2724</v>
      </c>
      <c r="G137" s="277" t="s">
        <v>473</v>
      </c>
      <c r="H137" s="278">
        <v>46.948</v>
      </c>
      <c r="I137" s="279"/>
      <c r="J137" s="280">
        <f>ROUND(I137*H137,2)</f>
        <v>0</v>
      </c>
      <c r="K137" s="276" t="s">
        <v>222</v>
      </c>
      <c r="L137" s="281"/>
      <c r="M137" s="282" t="s">
        <v>21</v>
      </c>
      <c r="N137" s="283" t="s">
        <v>43</v>
      </c>
      <c r="O137" s="48"/>
      <c r="P137" s="243">
        <f>O137*H137</f>
        <v>0</v>
      </c>
      <c r="Q137" s="243">
        <v>1</v>
      </c>
      <c r="R137" s="243">
        <f>Q137*H137</f>
        <v>46.948</v>
      </c>
      <c r="S137" s="243">
        <v>0</v>
      </c>
      <c r="T137" s="244">
        <f>S137*H137</f>
        <v>0</v>
      </c>
      <c r="AR137" s="25" t="s">
        <v>405</v>
      </c>
      <c r="AT137" s="25" t="s">
        <v>470</v>
      </c>
      <c r="AU137" s="25" t="s">
        <v>82</v>
      </c>
      <c r="AY137" s="25" t="s">
        <v>215</v>
      </c>
      <c r="BE137" s="245">
        <f>IF(N137="základní",J137,0)</f>
        <v>0</v>
      </c>
      <c r="BF137" s="245">
        <f>IF(N137="snížená",J137,0)</f>
        <v>0</v>
      </c>
      <c r="BG137" s="245">
        <f>IF(N137="zákl. přenesená",J137,0)</f>
        <v>0</v>
      </c>
      <c r="BH137" s="245">
        <f>IF(N137="sníž. přenesená",J137,0)</f>
        <v>0</v>
      </c>
      <c r="BI137" s="245">
        <f>IF(N137="nulová",J137,0)</f>
        <v>0</v>
      </c>
      <c r="BJ137" s="25" t="s">
        <v>80</v>
      </c>
      <c r="BK137" s="245">
        <f>ROUND(I137*H137,2)</f>
        <v>0</v>
      </c>
      <c r="BL137" s="25" t="s">
        <v>232</v>
      </c>
      <c r="BM137" s="25" t="s">
        <v>2725</v>
      </c>
    </row>
    <row r="138" s="12" customFormat="1">
      <c r="B138" s="252"/>
      <c r="C138" s="253"/>
      <c r="D138" s="246" t="s">
        <v>422</v>
      </c>
      <c r="E138" s="254" t="s">
        <v>21</v>
      </c>
      <c r="F138" s="255" t="s">
        <v>3156</v>
      </c>
      <c r="G138" s="253"/>
      <c r="H138" s="256">
        <v>11.387000000000001</v>
      </c>
      <c r="I138" s="257"/>
      <c r="J138" s="253"/>
      <c r="K138" s="253"/>
      <c r="L138" s="258"/>
      <c r="M138" s="259"/>
      <c r="N138" s="260"/>
      <c r="O138" s="260"/>
      <c r="P138" s="260"/>
      <c r="Q138" s="260"/>
      <c r="R138" s="260"/>
      <c r="S138" s="260"/>
      <c r="T138" s="261"/>
      <c r="AT138" s="262" t="s">
        <v>422</v>
      </c>
      <c r="AU138" s="262" t="s">
        <v>82</v>
      </c>
      <c r="AV138" s="12" t="s">
        <v>82</v>
      </c>
      <c r="AW138" s="12" t="s">
        <v>35</v>
      </c>
      <c r="AX138" s="12" t="s">
        <v>72</v>
      </c>
      <c r="AY138" s="262" t="s">
        <v>215</v>
      </c>
    </row>
    <row r="139" s="14" customFormat="1">
      <c r="B139" s="288"/>
      <c r="C139" s="289"/>
      <c r="D139" s="246" t="s">
        <v>422</v>
      </c>
      <c r="E139" s="290" t="s">
        <v>21</v>
      </c>
      <c r="F139" s="291" t="s">
        <v>3035</v>
      </c>
      <c r="G139" s="289"/>
      <c r="H139" s="290" t="s">
        <v>21</v>
      </c>
      <c r="I139" s="292"/>
      <c r="J139" s="289"/>
      <c r="K139" s="289"/>
      <c r="L139" s="293"/>
      <c r="M139" s="294"/>
      <c r="N139" s="295"/>
      <c r="O139" s="295"/>
      <c r="P139" s="295"/>
      <c r="Q139" s="295"/>
      <c r="R139" s="295"/>
      <c r="S139" s="295"/>
      <c r="T139" s="296"/>
      <c r="AT139" s="297" t="s">
        <v>422</v>
      </c>
      <c r="AU139" s="297" t="s">
        <v>82</v>
      </c>
      <c r="AV139" s="14" t="s">
        <v>80</v>
      </c>
      <c r="AW139" s="14" t="s">
        <v>35</v>
      </c>
      <c r="AX139" s="14" t="s">
        <v>72</v>
      </c>
      <c r="AY139" s="297" t="s">
        <v>215</v>
      </c>
    </row>
    <row r="140" s="12" customFormat="1">
      <c r="B140" s="252"/>
      <c r="C140" s="253"/>
      <c r="D140" s="246" t="s">
        <v>422</v>
      </c>
      <c r="E140" s="254" t="s">
        <v>21</v>
      </c>
      <c r="F140" s="255" t="s">
        <v>3157</v>
      </c>
      <c r="G140" s="253"/>
      <c r="H140" s="256">
        <v>35.561</v>
      </c>
      <c r="I140" s="257"/>
      <c r="J140" s="253"/>
      <c r="K140" s="253"/>
      <c r="L140" s="258"/>
      <c r="M140" s="259"/>
      <c r="N140" s="260"/>
      <c r="O140" s="260"/>
      <c r="P140" s="260"/>
      <c r="Q140" s="260"/>
      <c r="R140" s="260"/>
      <c r="S140" s="260"/>
      <c r="T140" s="261"/>
      <c r="AT140" s="262" t="s">
        <v>422</v>
      </c>
      <c r="AU140" s="262" t="s">
        <v>82</v>
      </c>
      <c r="AV140" s="12" t="s">
        <v>82</v>
      </c>
      <c r="AW140" s="12" t="s">
        <v>35</v>
      </c>
      <c r="AX140" s="12" t="s">
        <v>72</v>
      </c>
      <c r="AY140" s="262" t="s">
        <v>215</v>
      </c>
    </row>
    <row r="141" s="11" customFormat="1" ht="29.88" customHeight="1">
      <c r="B141" s="218"/>
      <c r="C141" s="219"/>
      <c r="D141" s="220" t="s">
        <v>71</v>
      </c>
      <c r="E141" s="232" t="s">
        <v>82</v>
      </c>
      <c r="F141" s="232" t="s">
        <v>547</v>
      </c>
      <c r="G141" s="219"/>
      <c r="H141" s="219"/>
      <c r="I141" s="222"/>
      <c r="J141" s="233">
        <f>BK141</f>
        <v>0</v>
      </c>
      <c r="K141" s="219"/>
      <c r="L141" s="224"/>
      <c r="M141" s="225"/>
      <c r="N141" s="226"/>
      <c r="O141" s="226"/>
      <c r="P141" s="227">
        <f>SUM(P142:P152)</f>
        <v>0</v>
      </c>
      <c r="Q141" s="226"/>
      <c r="R141" s="227">
        <f>SUM(R142:R152)</f>
        <v>2.2274843</v>
      </c>
      <c r="S141" s="226"/>
      <c r="T141" s="228">
        <f>SUM(T142:T152)</f>
        <v>0</v>
      </c>
      <c r="AR141" s="229" t="s">
        <v>80</v>
      </c>
      <c r="AT141" s="230" t="s">
        <v>71</v>
      </c>
      <c r="AU141" s="230" t="s">
        <v>80</v>
      </c>
      <c r="AY141" s="229" t="s">
        <v>215</v>
      </c>
      <c r="BK141" s="231">
        <f>SUM(BK142:BK152)</f>
        <v>0</v>
      </c>
    </row>
    <row r="142" s="1" customFormat="1" ht="16.5" customHeight="1">
      <c r="B142" s="47"/>
      <c r="C142" s="234" t="s">
        <v>286</v>
      </c>
      <c r="D142" s="234" t="s">
        <v>218</v>
      </c>
      <c r="E142" s="235" t="s">
        <v>2755</v>
      </c>
      <c r="F142" s="236" t="s">
        <v>2756</v>
      </c>
      <c r="G142" s="237" t="s">
        <v>381</v>
      </c>
      <c r="H142" s="238">
        <v>0.14999999999999999</v>
      </c>
      <c r="I142" s="239"/>
      <c r="J142" s="240">
        <f>ROUND(I142*H142,2)</f>
        <v>0</v>
      </c>
      <c r="K142" s="236" t="s">
        <v>222</v>
      </c>
      <c r="L142" s="73"/>
      <c r="M142" s="241" t="s">
        <v>21</v>
      </c>
      <c r="N142" s="242" t="s">
        <v>43</v>
      </c>
      <c r="O142" s="48"/>
      <c r="P142" s="243">
        <f>O142*H142</f>
        <v>0</v>
      </c>
      <c r="Q142" s="243">
        <v>2.2563399999999998</v>
      </c>
      <c r="R142" s="243">
        <f>Q142*H142</f>
        <v>0.33845099999999995</v>
      </c>
      <c r="S142" s="243">
        <v>0</v>
      </c>
      <c r="T142" s="244">
        <f>S142*H142</f>
        <v>0</v>
      </c>
      <c r="AR142" s="25" t="s">
        <v>232</v>
      </c>
      <c r="AT142" s="25" t="s">
        <v>218</v>
      </c>
      <c r="AU142" s="25" t="s">
        <v>82</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2757</v>
      </c>
    </row>
    <row r="143" s="14" customFormat="1">
      <c r="B143" s="288"/>
      <c r="C143" s="289"/>
      <c r="D143" s="246" t="s">
        <v>422</v>
      </c>
      <c r="E143" s="290" t="s">
        <v>21</v>
      </c>
      <c r="F143" s="291" t="s">
        <v>3158</v>
      </c>
      <c r="G143" s="289"/>
      <c r="H143" s="290" t="s">
        <v>21</v>
      </c>
      <c r="I143" s="292"/>
      <c r="J143" s="289"/>
      <c r="K143" s="289"/>
      <c r="L143" s="293"/>
      <c r="M143" s="294"/>
      <c r="N143" s="295"/>
      <c r="O143" s="295"/>
      <c r="P143" s="295"/>
      <c r="Q143" s="295"/>
      <c r="R143" s="295"/>
      <c r="S143" s="295"/>
      <c r="T143" s="296"/>
      <c r="AT143" s="297" t="s">
        <v>422</v>
      </c>
      <c r="AU143" s="297" t="s">
        <v>82</v>
      </c>
      <c r="AV143" s="14" t="s">
        <v>80</v>
      </c>
      <c r="AW143" s="14" t="s">
        <v>35</v>
      </c>
      <c r="AX143" s="14" t="s">
        <v>72</v>
      </c>
      <c r="AY143" s="297" t="s">
        <v>215</v>
      </c>
    </row>
    <row r="144" s="12" customFormat="1">
      <c r="B144" s="252"/>
      <c r="C144" s="253"/>
      <c r="D144" s="246" t="s">
        <v>422</v>
      </c>
      <c r="E144" s="254" t="s">
        <v>21</v>
      </c>
      <c r="F144" s="255" t="s">
        <v>3159</v>
      </c>
      <c r="G144" s="253"/>
      <c r="H144" s="256">
        <v>0.14999999999999999</v>
      </c>
      <c r="I144" s="257"/>
      <c r="J144" s="253"/>
      <c r="K144" s="253"/>
      <c r="L144" s="258"/>
      <c r="M144" s="259"/>
      <c r="N144" s="260"/>
      <c r="O144" s="260"/>
      <c r="P144" s="260"/>
      <c r="Q144" s="260"/>
      <c r="R144" s="260"/>
      <c r="S144" s="260"/>
      <c r="T144" s="261"/>
      <c r="AT144" s="262" t="s">
        <v>422</v>
      </c>
      <c r="AU144" s="262" t="s">
        <v>82</v>
      </c>
      <c r="AV144" s="12" t="s">
        <v>82</v>
      </c>
      <c r="AW144" s="12" t="s">
        <v>35</v>
      </c>
      <c r="AX144" s="12" t="s">
        <v>72</v>
      </c>
      <c r="AY144" s="262" t="s">
        <v>215</v>
      </c>
    </row>
    <row r="145" s="13" customFormat="1">
      <c r="B145" s="263"/>
      <c r="C145" s="264"/>
      <c r="D145" s="246" t="s">
        <v>422</v>
      </c>
      <c r="E145" s="265" t="s">
        <v>21</v>
      </c>
      <c r="F145" s="266" t="s">
        <v>439</v>
      </c>
      <c r="G145" s="264"/>
      <c r="H145" s="267">
        <v>0.14999999999999999</v>
      </c>
      <c r="I145" s="268"/>
      <c r="J145" s="264"/>
      <c r="K145" s="264"/>
      <c r="L145" s="269"/>
      <c r="M145" s="270"/>
      <c r="N145" s="271"/>
      <c r="O145" s="271"/>
      <c r="P145" s="271"/>
      <c r="Q145" s="271"/>
      <c r="R145" s="271"/>
      <c r="S145" s="271"/>
      <c r="T145" s="272"/>
      <c r="AT145" s="273" t="s">
        <v>422</v>
      </c>
      <c r="AU145" s="273" t="s">
        <v>82</v>
      </c>
      <c r="AV145" s="13" t="s">
        <v>232</v>
      </c>
      <c r="AW145" s="13" t="s">
        <v>35</v>
      </c>
      <c r="AX145" s="13" t="s">
        <v>80</v>
      </c>
      <c r="AY145" s="273" t="s">
        <v>215</v>
      </c>
    </row>
    <row r="146" s="1" customFormat="1" ht="16.5" customHeight="1">
      <c r="B146" s="47"/>
      <c r="C146" s="234" t="s">
        <v>290</v>
      </c>
      <c r="D146" s="234" t="s">
        <v>218</v>
      </c>
      <c r="E146" s="235" t="s">
        <v>2760</v>
      </c>
      <c r="F146" s="236" t="s">
        <v>2761</v>
      </c>
      <c r="G146" s="237" t="s">
        <v>381</v>
      </c>
      <c r="H146" s="238">
        <v>0.77000000000000002</v>
      </c>
      <c r="I146" s="239"/>
      <c r="J146" s="240">
        <f>ROUND(I146*H146,2)</f>
        <v>0</v>
      </c>
      <c r="K146" s="236" t="s">
        <v>222</v>
      </c>
      <c r="L146" s="73"/>
      <c r="M146" s="241" t="s">
        <v>21</v>
      </c>
      <c r="N146" s="242" t="s">
        <v>43</v>
      </c>
      <c r="O146" s="48"/>
      <c r="P146" s="243">
        <f>O146*H146</f>
        <v>0</v>
      </c>
      <c r="Q146" s="243">
        <v>2.45329</v>
      </c>
      <c r="R146" s="243">
        <f>Q146*H146</f>
        <v>1.8890332999999999</v>
      </c>
      <c r="S146" s="243">
        <v>0</v>
      </c>
      <c r="T146" s="244">
        <f>S146*H146</f>
        <v>0</v>
      </c>
      <c r="AR146" s="25" t="s">
        <v>232</v>
      </c>
      <c r="AT146" s="25" t="s">
        <v>218</v>
      </c>
      <c r="AU146" s="25" t="s">
        <v>82</v>
      </c>
      <c r="AY146" s="25" t="s">
        <v>215</v>
      </c>
      <c r="BE146" s="245">
        <f>IF(N146="základní",J146,0)</f>
        <v>0</v>
      </c>
      <c r="BF146" s="245">
        <f>IF(N146="snížená",J146,0)</f>
        <v>0</v>
      </c>
      <c r="BG146" s="245">
        <f>IF(N146="zákl. přenesená",J146,0)</f>
        <v>0</v>
      </c>
      <c r="BH146" s="245">
        <f>IF(N146="sníž. přenesená",J146,0)</f>
        <v>0</v>
      </c>
      <c r="BI146" s="245">
        <f>IF(N146="nulová",J146,0)</f>
        <v>0</v>
      </c>
      <c r="BJ146" s="25" t="s">
        <v>80</v>
      </c>
      <c r="BK146" s="245">
        <f>ROUND(I146*H146,2)</f>
        <v>0</v>
      </c>
      <c r="BL146" s="25" t="s">
        <v>232</v>
      </c>
      <c r="BM146" s="25" t="s">
        <v>2762</v>
      </c>
    </row>
    <row r="147" s="1" customFormat="1">
      <c r="B147" s="47"/>
      <c r="C147" s="75"/>
      <c r="D147" s="246" t="s">
        <v>225</v>
      </c>
      <c r="E147" s="75"/>
      <c r="F147" s="247" t="s">
        <v>3160</v>
      </c>
      <c r="G147" s="75"/>
      <c r="H147" s="75"/>
      <c r="I147" s="204"/>
      <c r="J147" s="75"/>
      <c r="K147" s="75"/>
      <c r="L147" s="73"/>
      <c r="M147" s="248"/>
      <c r="N147" s="48"/>
      <c r="O147" s="48"/>
      <c r="P147" s="48"/>
      <c r="Q147" s="48"/>
      <c r="R147" s="48"/>
      <c r="S147" s="48"/>
      <c r="T147" s="96"/>
      <c r="AT147" s="25" t="s">
        <v>225</v>
      </c>
      <c r="AU147" s="25" t="s">
        <v>82</v>
      </c>
    </row>
    <row r="148" s="14" customFormat="1">
      <c r="B148" s="288"/>
      <c r="C148" s="289"/>
      <c r="D148" s="246" t="s">
        <v>422</v>
      </c>
      <c r="E148" s="290" t="s">
        <v>21</v>
      </c>
      <c r="F148" s="291" t="s">
        <v>2764</v>
      </c>
      <c r="G148" s="289"/>
      <c r="H148" s="290" t="s">
        <v>21</v>
      </c>
      <c r="I148" s="292"/>
      <c r="J148" s="289"/>
      <c r="K148" s="289"/>
      <c r="L148" s="293"/>
      <c r="M148" s="294"/>
      <c r="N148" s="295"/>
      <c r="O148" s="295"/>
      <c r="P148" s="295"/>
      <c r="Q148" s="295"/>
      <c r="R148" s="295"/>
      <c r="S148" s="295"/>
      <c r="T148" s="296"/>
      <c r="AT148" s="297" t="s">
        <v>422</v>
      </c>
      <c r="AU148" s="297" t="s">
        <v>82</v>
      </c>
      <c r="AV148" s="14" t="s">
        <v>80</v>
      </c>
      <c r="AW148" s="14" t="s">
        <v>35</v>
      </c>
      <c r="AX148" s="14" t="s">
        <v>72</v>
      </c>
      <c r="AY148" s="297" t="s">
        <v>215</v>
      </c>
    </row>
    <row r="149" s="12" customFormat="1">
      <c r="B149" s="252"/>
      <c r="C149" s="253"/>
      <c r="D149" s="246" t="s">
        <v>422</v>
      </c>
      <c r="E149" s="254" t="s">
        <v>21</v>
      </c>
      <c r="F149" s="255" t="s">
        <v>3161</v>
      </c>
      <c r="G149" s="253"/>
      <c r="H149" s="256">
        <v>0.245</v>
      </c>
      <c r="I149" s="257"/>
      <c r="J149" s="253"/>
      <c r="K149" s="253"/>
      <c r="L149" s="258"/>
      <c r="M149" s="259"/>
      <c r="N149" s="260"/>
      <c r="O149" s="260"/>
      <c r="P149" s="260"/>
      <c r="Q149" s="260"/>
      <c r="R149" s="260"/>
      <c r="S149" s="260"/>
      <c r="T149" s="261"/>
      <c r="AT149" s="262" t="s">
        <v>422</v>
      </c>
      <c r="AU149" s="262" t="s">
        <v>82</v>
      </c>
      <c r="AV149" s="12" t="s">
        <v>82</v>
      </c>
      <c r="AW149" s="12" t="s">
        <v>35</v>
      </c>
      <c r="AX149" s="12" t="s">
        <v>72</v>
      </c>
      <c r="AY149" s="262" t="s">
        <v>215</v>
      </c>
    </row>
    <row r="150" s="14" customFormat="1">
      <c r="B150" s="288"/>
      <c r="C150" s="289"/>
      <c r="D150" s="246" t="s">
        <v>422</v>
      </c>
      <c r="E150" s="290" t="s">
        <v>21</v>
      </c>
      <c r="F150" s="291" t="s">
        <v>2766</v>
      </c>
      <c r="G150" s="289"/>
      <c r="H150" s="290" t="s">
        <v>21</v>
      </c>
      <c r="I150" s="292"/>
      <c r="J150" s="289"/>
      <c r="K150" s="289"/>
      <c r="L150" s="293"/>
      <c r="M150" s="294"/>
      <c r="N150" s="295"/>
      <c r="O150" s="295"/>
      <c r="P150" s="295"/>
      <c r="Q150" s="295"/>
      <c r="R150" s="295"/>
      <c r="S150" s="295"/>
      <c r="T150" s="296"/>
      <c r="AT150" s="297" t="s">
        <v>422</v>
      </c>
      <c r="AU150" s="297" t="s">
        <v>82</v>
      </c>
      <c r="AV150" s="14" t="s">
        <v>80</v>
      </c>
      <c r="AW150" s="14" t="s">
        <v>35</v>
      </c>
      <c r="AX150" s="14" t="s">
        <v>72</v>
      </c>
      <c r="AY150" s="297" t="s">
        <v>215</v>
      </c>
    </row>
    <row r="151" s="12" customFormat="1">
      <c r="B151" s="252"/>
      <c r="C151" s="253"/>
      <c r="D151" s="246" t="s">
        <v>422</v>
      </c>
      <c r="E151" s="254" t="s">
        <v>21</v>
      </c>
      <c r="F151" s="255" t="s">
        <v>3162</v>
      </c>
      <c r="G151" s="253"/>
      <c r="H151" s="256">
        <v>0.52500000000000002</v>
      </c>
      <c r="I151" s="257"/>
      <c r="J151" s="253"/>
      <c r="K151" s="253"/>
      <c r="L151" s="258"/>
      <c r="M151" s="259"/>
      <c r="N151" s="260"/>
      <c r="O151" s="260"/>
      <c r="P151" s="260"/>
      <c r="Q151" s="260"/>
      <c r="R151" s="260"/>
      <c r="S151" s="260"/>
      <c r="T151" s="261"/>
      <c r="AT151" s="262" t="s">
        <v>422</v>
      </c>
      <c r="AU151" s="262" t="s">
        <v>82</v>
      </c>
      <c r="AV151" s="12" t="s">
        <v>82</v>
      </c>
      <c r="AW151" s="12" t="s">
        <v>35</v>
      </c>
      <c r="AX151" s="12" t="s">
        <v>72</v>
      </c>
      <c r="AY151" s="262" t="s">
        <v>215</v>
      </c>
    </row>
    <row r="152" s="13" customFormat="1">
      <c r="B152" s="263"/>
      <c r="C152" s="264"/>
      <c r="D152" s="246" t="s">
        <v>422</v>
      </c>
      <c r="E152" s="265" t="s">
        <v>21</v>
      </c>
      <c r="F152" s="266" t="s">
        <v>439</v>
      </c>
      <c r="G152" s="264"/>
      <c r="H152" s="267">
        <v>0.77000000000000002</v>
      </c>
      <c r="I152" s="268"/>
      <c r="J152" s="264"/>
      <c r="K152" s="264"/>
      <c r="L152" s="269"/>
      <c r="M152" s="270"/>
      <c r="N152" s="271"/>
      <c r="O152" s="271"/>
      <c r="P152" s="271"/>
      <c r="Q152" s="271"/>
      <c r="R152" s="271"/>
      <c r="S152" s="271"/>
      <c r="T152" s="272"/>
      <c r="AT152" s="273" t="s">
        <v>422</v>
      </c>
      <c r="AU152" s="273" t="s">
        <v>82</v>
      </c>
      <c r="AV152" s="13" t="s">
        <v>232</v>
      </c>
      <c r="AW152" s="13" t="s">
        <v>35</v>
      </c>
      <c r="AX152" s="13" t="s">
        <v>80</v>
      </c>
      <c r="AY152" s="273" t="s">
        <v>215</v>
      </c>
    </row>
    <row r="153" s="11" customFormat="1" ht="29.88" customHeight="1">
      <c r="B153" s="218"/>
      <c r="C153" s="219"/>
      <c r="D153" s="220" t="s">
        <v>71</v>
      </c>
      <c r="E153" s="232" t="s">
        <v>227</v>
      </c>
      <c r="F153" s="232" t="s">
        <v>1163</v>
      </c>
      <c r="G153" s="219"/>
      <c r="H153" s="219"/>
      <c r="I153" s="222"/>
      <c r="J153" s="233">
        <f>BK153</f>
        <v>0</v>
      </c>
      <c r="K153" s="219"/>
      <c r="L153" s="224"/>
      <c r="M153" s="225"/>
      <c r="N153" s="226"/>
      <c r="O153" s="226"/>
      <c r="P153" s="227">
        <f>SUM(P154:P156)</f>
        <v>0</v>
      </c>
      <c r="Q153" s="226"/>
      <c r="R153" s="227">
        <f>SUM(R154:R156)</f>
        <v>0.0040600000000000002</v>
      </c>
      <c r="S153" s="226"/>
      <c r="T153" s="228">
        <f>SUM(T154:T156)</f>
        <v>0</v>
      </c>
      <c r="AR153" s="229" t="s">
        <v>80</v>
      </c>
      <c r="AT153" s="230" t="s">
        <v>71</v>
      </c>
      <c r="AU153" s="230" t="s">
        <v>80</v>
      </c>
      <c r="AY153" s="229" t="s">
        <v>215</v>
      </c>
      <c r="BK153" s="231">
        <f>SUM(BK154:BK156)</f>
        <v>0</v>
      </c>
    </row>
    <row r="154" s="1" customFormat="1" ht="16.5" customHeight="1">
      <c r="B154" s="47"/>
      <c r="C154" s="274" t="s">
        <v>295</v>
      </c>
      <c r="D154" s="274" t="s">
        <v>470</v>
      </c>
      <c r="E154" s="275" t="s">
        <v>2791</v>
      </c>
      <c r="F154" s="276" t="s">
        <v>3163</v>
      </c>
      <c r="G154" s="277" t="s">
        <v>298</v>
      </c>
      <c r="H154" s="278">
        <v>1</v>
      </c>
      <c r="I154" s="279"/>
      <c r="J154" s="280">
        <f>ROUND(I154*H154,2)</f>
        <v>0</v>
      </c>
      <c r="K154" s="276" t="s">
        <v>21</v>
      </c>
      <c r="L154" s="281"/>
      <c r="M154" s="282" t="s">
        <v>21</v>
      </c>
      <c r="N154" s="283" t="s">
        <v>43</v>
      </c>
      <c r="O154" s="48"/>
      <c r="P154" s="243">
        <f>O154*H154</f>
        <v>0</v>
      </c>
      <c r="Q154" s="243">
        <v>0.0040600000000000002</v>
      </c>
      <c r="R154" s="243">
        <f>Q154*H154</f>
        <v>0.0040600000000000002</v>
      </c>
      <c r="S154" s="243">
        <v>0</v>
      </c>
      <c r="T154" s="244">
        <f>S154*H154</f>
        <v>0</v>
      </c>
      <c r="AR154" s="25" t="s">
        <v>405</v>
      </c>
      <c r="AT154" s="25" t="s">
        <v>470</v>
      </c>
      <c r="AU154" s="25" t="s">
        <v>82</v>
      </c>
      <c r="AY154" s="25" t="s">
        <v>215</v>
      </c>
      <c r="BE154" s="245">
        <f>IF(N154="základní",J154,0)</f>
        <v>0</v>
      </c>
      <c r="BF154" s="245">
        <f>IF(N154="snížená",J154,0)</f>
        <v>0</v>
      </c>
      <c r="BG154" s="245">
        <f>IF(N154="zákl. přenesená",J154,0)</f>
        <v>0</v>
      </c>
      <c r="BH154" s="245">
        <f>IF(N154="sníž. přenesená",J154,0)</f>
        <v>0</v>
      </c>
      <c r="BI154" s="245">
        <f>IF(N154="nulová",J154,0)</f>
        <v>0</v>
      </c>
      <c r="BJ154" s="25" t="s">
        <v>80</v>
      </c>
      <c r="BK154" s="245">
        <f>ROUND(I154*H154,2)</f>
        <v>0</v>
      </c>
      <c r="BL154" s="25" t="s">
        <v>232</v>
      </c>
      <c r="BM154" s="25" t="s">
        <v>2793</v>
      </c>
    </row>
    <row r="155" s="1" customFormat="1">
      <c r="B155" s="47"/>
      <c r="C155" s="75"/>
      <c r="D155" s="246" t="s">
        <v>225</v>
      </c>
      <c r="E155" s="75"/>
      <c r="F155" s="247" t="s">
        <v>2794</v>
      </c>
      <c r="G155" s="75"/>
      <c r="H155" s="75"/>
      <c r="I155" s="204"/>
      <c r="J155" s="75"/>
      <c r="K155" s="75"/>
      <c r="L155" s="73"/>
      <c r="M155" s="248"/>
      <c r="N155" s="48"/>
      <c r="O155" s="48"/>
      <c r="P155" s="48"/>
      <c r="Q155" s="48"/>
      <c r="R155" s="48"/>
      <c r="S155" s="48"/>
      <c r="T155" s="96"/>
      <c r="AT155" s="25" t="s">
        <v>225</v>
      </c>
      <c r="AU155" s="25" t="s">
        <v>82</v>
      </c>
    </row>
    <row r="156" s="12" customFormat="1">
      <c r="B156" s="252"/>
      <c r="C156" s="253"/>
      <c r="D156" s="246" t="s">
        <v>422</v>
      </c>
      <c r="E156" s="254" t="s">
        <v>21</v>
      </c>
      <c r="F156" s="255" t="s">
        <v>80</v>
      </c>
      <c r="G156" s="253"/>
      <c r="H156" s="256">
        <v>1</v>
      </c>
      <c r="I156" s="257"/>
      <c r="J156" s="253"/>
      <c r="K156" s="253"/>
      <c r="L156" s="258"/>
      <c r="M156" s="259"/>
      <c r="N156" s="260"/>
      <c r="O156" s="260"/>
      <c r="P156" s="260"/>
      <c r="Q156" s="260"/>
      <c r="R156" s="260"/>
      <c r="S156" s="260"/>
      <c r="T156" s="261"/>
      <c r="AT156" s="262" t="s">
        <v>422</v>
      </c>
      <c r="AU156" s="262" t="s">
        <v>82</v>
      </c>
      <c r="AV156" s="12" t="s">
        <v>82</v>
      </c>
      <c r="AW156" s="12" t="s">
        <v>35</v>
      </c>
      <c r="AX156" s="12" t="s">
        <v>80</v>
      </c>
      <c r="AY156" s="262" t="s">
        <v>215</v>
      </c>
    </row>
    <row r="157" s="11" customFormat="1" ht="29.88" customHeight="1">
      <c r="B157" s="218"/>
      <c r="C157" s="219"/>
      <c r="D157" s="220" t="s">
        <v>71</v>
      </c>
      <c r="E157" s="232" t="s">
        <v>232</v>
      </c>
      <c r="F157" s="232" t="s">
        <v>1592</v>
      </c>
      <c r="G157" s="219"/>
      <c r="H157" s="219"/>
      <c r="I157" s="222"/>
      <c r="J157" s="233">
        <f>BK157</f>
        <v>0</v>
      </c>
      <c r="K157" s="219"/>
      <c r="L157" s="224"/>
      <c r="M157" s="225"/>
      <c r="N157" s="226"/>
      <c r="O157" s="226"/>
      <c r="P157" s="227">
        <f>SUM(P158:P162)</f>
        <v>0</v>
      </c>
      <c r="Q157" s="226"/>
      <c r="R157" s="227">
        <f>SUM(R158:R162)</f>
        <v>0</v>
      </c>
      <c r="S157" s="226"/>
      <c r="T157" s="228">
        <f>SUM(T158:T162)</f>
        <v>0</v>
      </c>
      <c r="AR157" s="229" t="s">
        <v>80</v>
      </c>
      <c r="AT157" s="230" t="s">
        <v>71</v>
      </c>
      <c r="AU157" s="230" t="s">
        <v>80</v>
      </c>
      <c r="AY157" s="229" t="s">
        <v>215</v>
      </c>
      <c r="BK157" s="231">
        <f>SUM(BK158:BK162)</f>
        <v>0</v>
      </c>
    </row>
    <row r="158" s="1" customFormat="1" ht="16.5" customHeight="1">
      <c r="B158" s="47"/>
      <c r="C158" s="234" t="s">
        <v>300</v>
      </c>
      <c r="D158" s="234" t="s">
        <v>218</v>
      </c>
      <c r="E158" s="235" t="s">
        <v>2809</v>
      </c>
      <c r="F158" s="236" t="s">
        <v>2810</v>
      </c>
      <c r="G158" s="237" t="s">
        <v>381</v>
      </c>
      <c r="H158" s="238">
        <v>2.1589999999999998</v>
      </c>
      <c r="I158" s="239"/>
      <c r="J158" s="240">
        <f>ROUND(I158*H158,2)</f>
        <v>0</v>
      </c>
      <c r="K158" s="236" t="s">
        <v>222</v>
      </c>
      <c r="L158" s="73"/>
      <c r="M158" s="241" t="s">
        <v>21</v>
      </c>
      <c r="N158" s="242" t="s">
        <v>43</v>
      </c>
      <c r="O158" s="48"/>
      <c r="P158" s="243">
        <f>O158*H158</f>
        <v>0</v>
      </c>
      <c r="Q158" s="243">
        <v>0</v>
      </c>
      <c r="R158" s="243">
        <f>Q158*H158</f>
        <v>0</v>
      </c>
      <c r="S158" s="243">
        <v>0</v>
      </c>
      <c r="T158" s="244">
        <f>S158*H158</f>
        <v>0</v>
      </c>
      <c r="AR158" s="25" t="s">
        <v>232</v>
      </c>
      <c r="AT158" s="25" t="s">
        <v>218</v>
      </c>
      <c r="AU158" s="25" t="s">
        <v>82</v>
      </c>
      <c r="AY158" s="25" t="s">
        <v>215</v>
      </c>
      <c r="BE158" s="245">
        <f>IF(N158="základní",J158,0)</f>
        <v>0</v>
      </c>
      <c r="BF158" s="245">
        <f>IF(N158="snížená",J158,0)</f>
        <v>0</v>
      </c>
      <c r="BG158" s="245">
        <f>IF(N158="zákl. přenesená",J158,0)</f>
        <v>0</v>
      </c>
      <c r="BH158" s="245">
        <f>IF(N158="sníž. přenesená",J158,0)</f>
        <v>0</v>
      </c>
      <c r="BI158" s="245">
        <f>IF(N158="nulová",J158,0)</f>
        <v>0</v>
      </c>
      <c r="BJ158" s="25" t="s">
        <v>80</v>
      </c>
      <c r="BK158" s="245">
        <f>ROUND(I158*H158,2)</f>
        <v>0</v>
      </c>
      <c r="BL158" s="25" t="s">
        <v>232</v>
      </c>
      <c r="BM158" s="25" t="s">
        <v>2811</v>
      </c>
    </row>
    <row r="159" s="1" customFormat="1">
      <c r="B159" s="47"/>
      <c r="C159" s="75"/>
      <c r="D159" s="246" t="s">
        <v>225</v>
      </c>
      <c r="E159" s="75"/>
      <c r="F159" s="247" t="s">
        <v>2812</v>
      </c>
      <c r="G159" s="75"/>
      <c r="H159" s="75"/>
      <c r="I159" s="204"/>
      <c r="J159" s="75"/>
      <c r="K159" s="75"/>
      <c r="L159" s="73"/>
      <c r="M159" s="248"/>
      <c r="N159" s="48"/>
      <c r="O159" s="48"/>
      <c r="P159" s="48"/>
      <c r="Q159" s="48"/>
      <c r="R159" s="48"/>
      <c r="S159" s="48"/>
      <c r="T159" s="96"/>
      <c r="AT159" s="25" t="s">
        <v>225</v>
      </c>
      <c r="AU159" s="25" t="s">
        <v>82</v>
      </c>
    </row>
    <row r="160" s="14" customFormat="1">
      <c r="B160" s="288"/>
      <c r="C160" s="289"/>
      <c r="D160" s="246" t="s">
        <v>422</v>
      </c>
      <c r="E160" s="290" t="s">
        <v>21</v>
      </c>
      <c r="F160" s="291" t="s">
        <v>2813</v>
      </c>
      <c r="G160" s="289"/>
      <c r="H160" s="290" t="s">
        <v>21</v>
      </c>
      <c r="I160" s="292"/>
      <c r="J160" s="289"/>
      <c r="K160" s="289"/>
      <c r="L160" s="293"/>
      <c r="M160" s="294"/>
      <c r="N160" s="295"/>
      <c r="O160" s="295"/>
      <c r="P160" s="295"/>
      <c r="Q160" s="295"/>
      <c r="R160" s="295"/>
      <c r="S160" s="295"/>
      <c r="T160" s="296"/>
      <c r="AT160" s="297" t="s">
        <v>422</v>
      </c>
      <c r="AU160" s="297" t="s">
        <v>82</v>
      </c>
      <c r="AV160" s="14" t="s">
        <v>80</v>
      </c>
      <c r="AW160" s="14" t="s">
        <v>35</v>
      </c>
      <c r="AX160" s="14" t="s">
        <v>72</v>
      </c>
      <c r="AY160" s="297" t="s">
        <v>215</v>
      </c>
    </row>
    <row r="161" s="14" customFormat="1">
      <c r="B161" s="288"/>
      <c r="C161" s="289"/>
      <c r="D161" s="246" t="s">
        <v>422</v>
      </c>
      <c r="E161" s="290" t="s">
        <v>21</v>
      </c>
      <c r="F161" s="291" t="s">
        <v>3164</v>
      </c>
      <c r="G161" s="289"/>
      <c r="H161" s="290" t="s">
        <v>21</v>
      </c>
      <c r="I161" s="292"/>
      <c r="J161" s="289"/>
      <c r="K161" s="289"/>
      <c r="L161" s="293"/>
      <c r="M161" s="294"/>
      <c r="N161" s="295"/>
      <c r="O161" s="295"/>
      <c r="P161" s="295"/>
      <c r="Q161" s="295"/>
      <c r="R161" s="295"/>
      <c r="S161" s="295"/>
      <c r="T161" s="296"/>
      <c r="AT161" s="297" t="s">
        <v>422</v>
      </c>
      <c r="AU161" s="297" t="s">
        <v>82</v>
      </c>
      <c r="AV161" s="14" t="s">
        <v>80</v>
      </c>
      <c r="AW161" s="14" t="s">
        <v>35</v>
      </c>
      <c r="AX161" s="14" t="s">
        <v>72</v>
      </c>
      <c r="AY161" s="297" t="s">
        <v>215</v>
      </c>
    </row>
    <row r="162" s="12" customFormat="1">
      <c r="B162" s="252"/>
      <c r="C162" s="253"/>
      <c r="D162" s="246" t="s">
        <v>422</v>
      </c>
      <c r="E162" s="254" t="s">
        <v>21</v>
      </c>
      <c r="F162" s="255" t="s">
        <v>3165</v>
      </c>
      <c r="G162" s="253"/>
      <c r="H162" s="256">
        <v>2.1589999999999998</v>
      </c>
      <c r="I162" s="257"/>
      <c r="J162" s="253"/>
      <c r="K162" s="253"/>
      <c r="L162" s="258"/>
      <c r="M162" s="259"/>
      <c r="N162" s="260"/>
      <c r="O162" s="260"/>
      <c r="P162" s="260"/>
      <c r="Q162" s="260"/>
      <c r="R162" s="260"/>
      <c r="S162" s="260"/>
      <c r="T162" s="261"/>
      <c r="AT162" s="262" t="s">
        <v>422</v>
      </c>
      <c r="AU162" s="262" t="s">
        <v>82</v>
      </c>
      <c r="AV162" s="12" t="s">
        <v>82</v>
      </c>
      <c r="AW162" s="12" t="s">
        <v>35</v>
      </c>
      <c r="AX162" s="12" t="s">
        <v>72</v>
      </c>
      <c r="AY162" s="262" t="s">
        <v>215</v>
      </c>
    </row>
    <row r="163" s="11" customFormat="1" ht="29.88" customHeight="1">
      <c r="B163" s="218"/>
      <c r="C163" s="219"/>
      <c r="D163" s="220" t="s">
        <v>71</v>
      </c>
      <c r="E163" s="232" t="s">
        <v>214</v>
      </c>
      <c r="F163" s="232" t="s">
        <v>1026</v>
      </c>
      <c r="G163" s="219"/>
      <c r="H163" s="219"/>
      <c r="I163" s="222"/>
      <c r="J163" s="233">
        <f>BK163</f>
        <v>0</v>
      </c>
      <c r="K163" s="219"/>
      <c r="L163" s="224"/>
      <c r="M163" s="225"/>
      <c r="N163" s="226"/>
      <c r="O163" s="226"/>
      <c r="P163" s="227">
        <v>0</v>
      </c>
      <c r="Q163" s="226"/>
      <c r="R163" s="227">
        <v>0</v>
      </c>
      <c r="S163" s="226"/>
      <c r="T163" s="228">
        <v>0</v>
      </c>
      <c r="AR163" s="229" t="s">
        <v>80</v>
      </c>
      <c r="AT163" s="230" t="s">
        <v>71</v>
      </c>
      <c r="AU163" s="230" t="s">
        <v>80</v>
      </c>
      <c r="AY163" s="229" t="s">
        <v>215</v>
      </c>
      <c r="BK163" s="231">
        <v>0</v>
      </c>
    </row>
    <row r="164" s="11" customFormat="1" ht="19.92" customHeight="1">
      <c r="B164" s="218"/>
      <c r="C164" s="219"/>
      <c r="D164" s="220" t="s">
        <v>71</v>
      </c>
      <c r="E164" s="232" t="s">
        <v>405</v>
      </c>
      <c r="F164" s="232" t="s">
        <v>894</v>
      </c>
      <c r="G164" s="219"/>
      <c r="H164" s="219"/>
      <c r="I164" s="222"/>
      <c r="J164" s="233">
        <f>BK164</f>
        <v>0</v>
      </c>
      <c r="K164" s="219"/>
      <c r="L164" s="224"/>
      <c r="M164" s="225"/>
      <c r="N164" s="226"/>
      <c r="O164" s="226"/>
      <c r="P164" s="227">
        <f>SUM(P165:P191)</f>
        <v>0</v>
      </c>
      <c r="Q164" s="226"/>
      <c r="R164" s="227">
        <f>SUM(R165:R191)</f>
        <v>12.867917800000001</v>
      </c>
      <c r="S164" s="226"/>
      <c r="T164" s="228">
        <f>SUM(T165:T191)</f>
        <v>0</v>
      </c>
      <c r="AR164" s="229" t="s">
        <v>80</v>
      </c>
      <c r="AT164" s="230" t="s">
        <v>71</v>
      </c>
      <c r="AU164" s="230" t="s">
        <v>80</v>
      </c>
      <c r="AY164" s="229" t="s">
        <v>215</v>
      </c>
      <c r="BK164" s="231">
        <f>SUM(BK165:BK191)</f>
        <v>0</v>
      </c>
    </row>
    <row r="165" s="1" customFormat="1" ht="16.5" customHeight="1">
      <c r="B165" s="47"/>
      <c r="C165" s="234" t="s">
        <v>305</v>
      </c>
      <c r="D165" s="234" t="s">
        <v>218</v>
      </c>
      <c r="E165" s="235" t="s">
        <v>2834</v>
      </c>
      <c r="F165" s="236" t="s">
        <v>2835</v>
      </c>
      <c r="G165" s="237" t="s">
        <v>452</v>
      </c>
      <c r="H165" s="238">
        <v>14.390000000000001</v>
      </c>
      <c r="I165" s="239"/>
      <c r="J165" s="240">
        <f>ROUND(I165*H165,2)</f>
        <v>0</v>
      </c>
      <c r="K165" s="236" t="s">
        <v>222</v>
      </c>
      <c r="L165" s="73"/>
      <c r="M165" s="241" t="s">
        <v>21</v>
      </c>
      <c r="N165" s="242" t="s">
        <v>43</v>
      </c>
      <c r="O165" s="48"/>
      <c r="P165" s="243">
        <f>O165*H165</f>
        <v>0</v>
      </c>
      <c r="Q165" s="243">
        <v>0</v>
      </c>
      <c r="R165" s="243">
        <f>Q165*H165</f>
        <v>0</v>
      </c>
      <c r="S165" s="243">
        <v>0</v>
      </c>
      <c r="T165" s="244">
        <f>S165*H165</f>
        <v>0</v>
      </c>
      <c r="AR165" s="25" t="s">
        <v>232</v>
      </c>
      <c r="AT165" s="25" t="s">
        <v>218</v>
      </c>
      <c r="AU165" s="25" t="s">
        <v>82</v>
      </c>
      <c r="AY165" s="25" t="s">
        <v>215</v>
      </c>
      <c r="BE165" s="245">
        <f>IF(N165="základní",J165,0)</f>
        <v>0</v>
      </c>
      <c r="BF165" s="245">
        <f>IF(N165="snížená",J165,0)</f>
        <v>0</v>
      </c>
      <c r="BG165" s="245">
        <f>IF(N165="zákl. přenesená",J165,0)</f>
        <v>0</v>
      </c>
      <c r="BH165" s="245">
        <f>IF(N165="sníž. přenesená",J165,0)</f>
        <v>0</v>
      </c>
      <c r="BI165" s="245">
        <f>IF(N165="nulová",J165,0)</f>
        <v>0</v>
      </c>
      <c r="BJ165" s="25" t="s">
        <v>80</v>
      </c>
      <c r="BK165" s="245">
        <f>ROUND(I165*H165,2)</f>
        <v>0</v>
      </c>
      <c r="BL165" s="25" t="s">
        <v>232</v>
      </c>
      <c r="BM165" s="25" t="s">
        <v>2836</v>
      </c>
    </row>
    <row r="166" s="1" customFormat="1">
      <c r="B166" s="47"/>
      <c r="C166" s="75"/>
      <c r="D166" s="246" t="s">
        <v>225</v>
      </c>
      <c r="E166" s="75"/>
      <c r="F166" s="247" t="s">
        <v>2837</v>
      </c>
      <c r="G166" s="75"/>
      <c r="H166" s="75"/>
      <c r="I166" s="204"/>
      <c r="J166" s="75"/>
      <c r="K166" s="75"/>
      <c r="L166" s="73"/>
      <c r="M166" s="248"/>
      <c r="N166" s="48"/>
      <c r="O166" s="48"/>
      <c r="P166" s="48"/>
      <c r="Q166" s="48"/>
      <c r="R166" s="48"/>
      <c r="S166" s="48"/>
      <c r="T166" s="96"/>
      <c r="AT166" s="25" t="s">
        <v>225</v>
      </c>
      <c r="AU166" s="25" t="s">
        <v>82</v>
      </c>
    </row>
    <row r="167" s="14" customFormat="1">
      <c r="B167" s="288"/>
      <c r="C167" s="289"/>
      <c r="D167" s="246" t="s">
        <v>422</v>
      </c>
      <c r="E167" s="290" t="s">
        <v>21</v>
      </c>
      <c r="F167" s="291" t="s">
        <v>2838</v>
      </c>
      <c r="G167" s="289"/>
      <c r="H167" s="290" t="s">
        <v>21</v>
      </c>
      <c r="I167" s="292"/>
      <c r="J167" s="289"/>
      <c r="K167" s="289"/>
      <c r="L167" s="293"/>
      <c r="M167" s="294"/>
      <c r="N167" s="295"/>
      <c r="O167" s="295"/>
      <c r="P167" s="295"/>
      <c r="Q167" s="295"/>
      <c r="R167" s="295"/>
      <c r="S167" s="295"/>
      <c r="T167" s="296"/>
      <c r="AT167" s="297" t="s">
        <v>422</v>
      </c>
      <c r="AU167" s="297" t="s">
        <v>82</v>
      </c>
      <c r="AV167" s="14" t="s">
        <v>80</v>
      </c>
      <c r="AW167" s="14" t="s">
        <v>35</v>
      </c>
      <c r="AX167" s="14" t="s">
        <v>72</v>
      </c>
      <c r="AY167" s="297" t="s">
        <v>215</v>
      </c>
    </row>
    <row r="168" s="12" customFormat="1">
      <c r="B168" s="252"/>
      <c r="C168" s="253"/>
      <c r="D168" s="246" t="s">
        <v>422</v>
      </c>
      <c r="E168" s="254" t="s">
        <v>21</v>
      </c>
      <c r="F168" s="255" t="s">
        <v>3166</v>
      </c>
      <c r="G168" s="253"/>
      <c r="H168" s="256">
        <v>14.390000000000001</v>
      </c>
      <c r="I168" s="257"/>
      <c r="J168" s="253"/>
      <c r="K168" s="253"/>
      <c r="L168" s="258"/>
      <c r="M168" s="259"/>
      <c r="N168" s="260"/>
      <c r="O168" s="260"/>
      <c r="P168" s="260"/>
      <c r="Q168" s="260"/>
      <c r="R168" s="260"/>
      <c r="S168" s="260"/>
      <c r="T168" s="261"/>
      <c r="AT168" s="262" t="s">
        <v>422</v>
      </c>
      <c r="AU168" s="262" t="s">
        <v>82</v>
      </c>
      <c r="AV168" s="12" t="s">
        <v>82</v>
      </c>
      <c r="AW168" s="12" t="s">
        <v>35</v>
      </c>
      <c r="AX168" s="12" t="s">
        <v>72</v>
      </c>
      <c r="AY168" s="262" t="s">
        <v>215</v>
      </c>
    </row>
    <row r="169" s="1" customFormat="1" ht="16.5" customHeight="1">
      <c r="B169" s="47"/>
      <c r="C169" s="274" t="s">
        <v>9</v>
      </c>
      <c r="D169" s="274" t="s">
        <v>470</v>
      </c>
      <c r="E169" s="275" t="s">
        <v>2841</v>
      </c>
      <c r="F169" s="276" t="s">
        <v>2842</v>
      </c>
      <c r="G169" s="277" t="s">
        <v>452</v>
      </c>
      <c r="H169" s="278">
        <v>14.390000000000001</v>
      </c>
      <c r="I169" s="279"/>
      <c r="J169" s="280">
        <f>ROUND(I169*H169,2)</f>
        <v>0</v>
      </c>
      <c r="K169" s="276" t="s">
        <v>222</v>
      </c>
      <c r="L169" s="281"/>
      <c r="M169" s="282" t="s">
        <v>21</v>
      </c>
      <c r="N169" s="283" t="s">
        <v>43</v>
      </c>
      <c r="O169" s="48"/>
      <c r="P169" s="243">
        <f>O169*H169</f>
        <v>0</v>
      </c>
      <c r="Q169" s="243">
        <v>0.00048000000000000001</v>
      </c>
      <c r="R169" s="243">
        <f>Q169*H169</f>
        <v>0.0069072000000000005</v>
      </c>
      <c r="S169" s="243">
        <v>0</v>
      </c>
      <c r="T169" s="244">
        <f>S169*H169</f>
        <v>0</v>
      </c>
      <c r="AR169" s="25" t="s">
        <v>405</v>
      </c>
      <c r="AT169" s="25" t="s">
        <v>470</v>
      </c>
      <c r="AU169" s="25" t="s">
        <v>82</v>
      </c>
      <c r="AY169" s="25" t="s">
        <v>215</v>
      </c>
      <c r="BE169" s="245">
        <f>IF(N169="základní",J169,0)</f>
        <v>0</v>
      </c>
      <c r="BF169" s="245">
        <f>IF(N169="snížená",J169,0)</f>
        <v>0</v>
      </c>
      <c r="BG169" s="245">
        <f>IF(N169="zákl. přenesená",J169,0)</f>
        <v>0</v>
      </c>
      <c r="BH169" s="245">
        <f>IF(N169="sníž. přenesená",J169,0)</f>
        <v>0</v>
      </c>
      <c r="BI169" s="245">
        <f>IF(N169="nulová",J169,0)</f>
        <v>0</v>
      </c>
      <c r="BJ169" s="25" t="s">
        <v>80</v>
      </c>
      <c r="BK169" s="245">
        <f>ROUND(I169*H169,2)</f>
        <v>0</v>
      </c>
      <c r="BL169" s="25" t="s">
        <v>232</v>
      </c>
      <c r="BM169" s="25" t="s">
        <v>2843</v>
      </c>
    </row>
    <row r="170" s="12" customFormat="1">
      <c r="B170" s="252"/>
      <c r="C170" s="253"/>
      <c r="D170" s="246" t="s">
        <v>422</v>
      </c>
      <c r="E170" s="254" t="s">
        <v>21</v>
      </c>
      <c r="F170" s="255" t="s">
        <v>3166</v>
      </c>
      <c r="G170" s="253"/>
      <c r="H170" s="256">
        <v>14.390000000000001</v>
      </c>
      <c r="I170" s="257"/>
      <c r="J170" s="253"/>
      <c r="K170" s="253"/>
      <c r="L170" s="258"/>
      <c r="M170" s="259"/>
      <c r="N170" s="260"/>
      <c r="O170" s="260"/>
      <c r="P170" s="260"/>
      <c r="Q170" s="260"/>
      <c r="R170" s="260"/>
      <c r="S170" s="260"/>
      <c r="T170" s="261"/>
      <c r="AT170" s="262" t="s">
        <v>422</v>
      </c>
      <c r="AU170" s="262" t="s">
        <v>82</v>
      </c>
      <c r="AV170" s="12" t="s">
        <v>82</v>
      </c>
      <c r="AW170" s="12" t="s">
        <v>35</v>
      </c>
      <c r="AX170" s="12" t="s">
        <v>72</v>
      </c>
      <c r="AY170" s="262" t="s">
        <v>215</v>
      </c>
    </row>
    <row r="171" s="1" customFormat="1" ht="16.5" customHeight="1">
      <c r="B171" s="47"/>
      <c r="C171" s="274" t="s">
        <v>316</v>
      </c>
      <c r="D171" s="274" t="s">
        <v>470</v>
      </c>
      <c r="E171" s="275" t="s">
        <v>3167</v>
      </c>
      <c r="F171" s="276" t="s">
        <v>3168</v>
      </c>
      <c r="G171" s="277" t="s">
        <v>452</v>
      </c>
      <c r="H171" s="278">
        <v>14.390000000000001</v>
      </c>
      <c r="I171" s="279"/>
      <c r="J171" s="280">
        <f>ROUND(I171*H171,2)</f>
        <v>0</v>
      </c>
      <c r="K171" s="276" t="s">
        <v>222</v>
      </c>
      <c r="L171" s="281"/>
      <c r="M171" s="282" t="s">
        <v>21</v>
      </c>
      <c r="N171" s="283" t="s">
        <v>43</v>
      </c>
      <c r="O171" s="48"/>
      <c r="P171" s="243">
        <f>O171*H171</f>
        <v>0</v>
      </c>
      <c r="Q171" s="243">
        <v>0.0024099999999999998</v>
      </c>
      <c r="R171" s="243">
        <f>Q171*H171</f>
        <v>0.0346799</v>
      </c>
      <c r="S171" s="243">
        <v>0</v>
      </c>
      <c r="T171" s="244">
        <f>S171*H171</f>
        <v>0</v>
      </c>
      <c r="AR171" s="25" t="s">
        <v>405</v>
      </c>
      <c r="AT171" s="25" t="s">
        <v>470</v>
      </c>
      <c r="AU171" s="25" t="s">
        <v>82</v>
      </c>
      <c r="AY171" s="25" t="s">
        <v>215</v>
      </c>
      <c r="BE171" s="245">
        <f>IF(N171="základní",J171,0)</f>
        <v>0</v>
      </c>
      <c r="BF171" s="245">
        <f>IF(N171="snížená",J171,0)</f>
        <v>0</v>
      </c>
      <c r="BG171" s="245">
        <f>IF(N171="zákl. přenesená",J171,0)</f>
        <v>0</v>
      </c>
      <c r="BH171" s="245">
        <f>IF(N171="sníž. přenesená",J171,0)</f>
        <v>0</v>
      </c>
      <c r="BI171" s="245">
        <f>IF(N171="nulová",J171,0)</f>
        <v>0</v>
      </c>
      <c r="BJ171" s="25" t="s">
        <v>80</v>
      </c>
      <c r="BK171" s="245">
        <f>ROUND(I171*H171,2)</f>
        <v>0</v>
      </c>
      <c r="BL171" s="25" t="s">
        <v>232</v>
      </c>
      <c r="BM171" s="25" t="s">
        <v>3169</v>
      </c>
    </row>
    <row r="172" s="12" customFormat="1">
      <c r="B172" s="252"/>
      <c r="C172" s="253"/>
      <c r="D172" s="246" t="s">
        <v>422</v>
      </c>
      <c r="E172" s="254" t="s">
        <v>21</v>
      </c>
      <c r="F172" s="255" t="s">
        <v>3166</v>
      </c>
      <c r="G172" s="253"/>
      <c r="H172" s="256">
        <v>14.390000000000001</v>
      </c>
      <c r="I172" s="257"/>
      <c r="J172" s="253"/>
      <c r="K172" s="253"/>
      <c r="L172" s="258"/>
      <c r="M172" s="259"/>
      <c r="N172" s="260"/>
      <c r="O172" s="260"/>
      <c r="P172" s="260"/>
      <c r="Q172" s="260"/>
      <c r="R172" s="260"/>
      <c r="S172" s="260"/>
      <c r="T172" s="261"/>
      <c r="AT172" s="262" t="s">
        <v>422</v>
      </c>
      <c r="AU172" s="262" t="s">
        <v>82</v>
      </c>
      <c r="AV172" s="12" t="s">
        <v>82</v>
      </c>
      <c r="AW172" s="12" t="s">
        <v>35</v>
      </c>
      <c r="AX172" s="12" t="s">
        <v>80</v>
      </c>
      <c r="AY172" s="262" t="s">
        <v>215</v>
      </c>
    </row>
    <row r="173" s="1" customFormat="1" ht="25.5" customHeight="1">
      <c r="B173" s="47"/>
      <c r="C173" s="234" t="s">
        <v>321</v>
      </c>
      <c r="D173" s="234" t="s">
        <v>218</v>
      </c>
      <c r="E173" s="235" t="s">
        <v>3170</v>
      </c>
      <c r="F173" s="236" t="s">
        <v>3171</v>
      </c>
      <c r="G173" s="237" t="s">
        <v>452</v>
      </c>
      <c r="H173" s="238">
        <v>14.390000000000001</v>
      </c>
      <c r="I173" s="239"/>
      <c r="J173" s="240">
        <f>ROUND(I173*H173,2)</f>
        <v>0</v>
      </c>
      <c r="K173" s="236" t="s">
        <v>222</v>
      </c>
      <c r="L173" s="73"/>
      <c r="M173" s="241" t="s">
        <v>21</v>
      </c>
      <c r="N173" s="242" t="s">
        <v>43</v>
      </c>
      <c r="O173" s="48"/>
      <c r="P173" s="243">
        <f>O173*H173</f>
        <v>0</v>
      </c>
      <c r="Q173" s="243">
        <v>1.0000000000000001E-05</v>
      </c>
      <c r="R173" s="243">
        <f>Q173*H173</f>
        <v>0.00014390000000000003</v>
      </c>
      <c r="S173" s="243">
        <v>0</v>
      </c>
      <c r="T173" s="244">
        <f>S173*H173</f>
        <v>0</v>
      </c>
      <c r="AR173" s="25" t="s">
        <v>232</v>
      </c>
      <c r="AT173" s="25" t="s">
        <v>218</v>
      </c>
      <c r="AU173" s="25" t="s">
        <v>82</v>
      </c>
      <c r="AY173" s="25" t="s">
        <v>215</v>
      </c>
      <c r="BE173" s="245">
        <f>IF(N173="základní",J173,0)</f>
        <v>0</v>
      </c>
      <c r="BF173" s="245">
        <f>IF(N173="snížená",J173,0)</f>
        <v>0</v>
      </c>
      <c r="BG173" s="245">
        <f>IF(N173="zákl. přenesená",J173,0)</f>
        <v>0</v>
      </c>
      <c r="BH173" s="245">
        <f>IF(N173="sníž. přenesená",J173,0)</f>
        <v>0</v>
      </c>
      <c r="BI173" s="245">
        <f>IF(N173="nulová",J173,0)</f>
        <v>0</v>
      </c>
      <c r="BJ173" s="25" t="s">
        <v>80</v>
      </c>
      <c r="BK173" s="245">
        <f>ROUND(I173*H173,2)</f>
        <v>0</v>
      </c>
      <c r="BL173" s="25" t="s">
        <v>232</v>
      </c>
      <c r="BM173" s="25" t="s">
        <v>3172</v>
      </c>
    </row>
    <row r="174" s="12" customFormat="1">
      <c r="B174" s="252"/>
      <c r="C174" s="253"/>
      <c r="D174" s="246" t="s">
        <v>422</v>
      </c>
      <c r="E174" s="254" t="s">
        <v>21</v>
      </c>
      <c r="F174" s="255" t="s">
        <v>3166</v>
      </c>
      <c r="G174" s="253"/>
      <c r="H174" s="256">
        <v>14.390000000000001</v>
      </c>
      <c r="I174" s="257"/>
      <c r="J174" s="253"/>
      <c r="K174" s="253"/>
      <c r="L174" s="258"/>
      <c r="M174" s="259"/>
      <c r="N174" s="260"/>
      <c r="O174" s="260"/>
      <c r="P174" s="260"/>
      <c r="Q174" s="260"/>
      <c r="R174" s="260"/>
      <c r="S174" s="260"/>
      <c r="T174" s="261"/>
      <c r="AT174" s="262" t="s">
        <v>422</v>
      </c>
      <c r="AU174" s="262" t="s">
        <v>82</v>
      </c>
      <c r="AV174" s="12" t="s">
        <v>82</v>
      </c>
      <c r="AW174" s="12" t="s">
        <v>35</v>
      </c>
      <c r="AX174" s="12" t="s">
        <v>80</v>
      </c>
      <c r="AY174" s="262" t="s">
        <v>215</v>
      </c>
    </row>
    <row r="175" s="1" customFormat="1" ht="16.5" customHeight="1">
      <c r="B175" s="47"/>
      <c r="C175" s="234" t="s">
        <v>326</v>
      </c>
      <c r="D175" s="234" t="s">
        <v>218</v>
      </c>
      <c r="E175" s="235" t="s">
        <v>3079</v>
      </c>
      <c r="F175" s="236" t="s">
        <v>3173</v>
      </c>
      <c r="G175" s="237" t="s">
        <v>298</v>
      </c>
      <c r="H175" s="238">
        <v>1</v>
      </c>
      <c r="I175" s="239"/>
      <c r="J175" s="240">
        <f>ROUND(I175*H175,2)</f>
        <v>0</v>
      </c>
      <c r="K175" s="236" t="s">
        <v>21</v>
      </c>
      <c r="L175" s="73"/>
      <c r="M175" s="241" t="s">
        <v>21</v>
      </c>
      <c r="N175" s="242" t="s">
        <v>43</v>
      </c>
      <c r="O175" s="48"/>
      <c r="P175" s="243">
        <f>O175*H175</f>
        <v>0</v>
      </c>
      <c r="Q175" s="243">
        <v>0.00012</v>
      </c>
      <c r="R175" s="243">
        <f>Q175*H175</f>
        <v>0.00012</v>
      </c>
      <c r="S175" s="243">
        <v>0</v>
      </c>
      <c r="T175" s="244">
        <f>S175*H175</f>
        <v>0</v>
      </c>
      <c r="AR175" s="25" t="s">
        <v>232</v>
      </c>
      <c r="AT175" s="25" t="s">
        <v>218</v>
      </c>
      <c r="AU175" s="25" t="s">
        <v>82</v>
      </c>
      <c r="AY175" s="25" t="s">
        <v>215</v>
      </c>
      <c r="BE175" s="245">
        <f>IF(N175="základní",J175,0)</f>
        <v>0</v>
      </c>
      <c r="BF175" s="245">
        <f>IF(N175="snížená",J175,0)</f>
        <v>0</v>
      </c>
      <c r="BG175" s="245">
        <f>IF(N175="zákl. přenesená",J175,0)</f>
        <v>0</v>
      </c>
      <c r="BH175" s="245">
        <f>IF(N175="sníž. přenesená",J175,0)</f>
        <v>0</v>
      </c>
      <c r="BI175" s="245">
        <f>IF(N175="nulová",J175,0)</f>
        <v>0</v>
      </c>
      <c r="BJ175" s="25" t="s">
        <v>80</v>
      </c>
      <c r="BK175" s="245">
        <f>ROUND(I175*H175,2)</f>
        <v>0</v>
      </c>
      <c r="BL175" s="25" t="s">
        <v>232</v>
      </c>
      <c r="BM175" s="25" t="s">
        <v>3081</v>
      </c>
    </row>
    <row r="176" s="12" customFormat="1">
      <c r="B176" s="252"/>
      <c r="C176" s="253"/>
      <c r="D176" s="246" t="s">
        <v>422</v>
      </c>
      <c r="E176" s="254" t="s">
        <v>21</v>
      </c>
      <c r="F176" s="255" t="s">
        <v>21</v>
      </c>
      <c r="G176" s="253"/>
      <c r="H176" s="256">
        <v>0</v>
      </c>
      <c r="I176" s="257"/>
      <c r="J176" s="253"/>
      <c r="K176" s="253"/>
      <c r="L176" s="258"/>
      <c r="M176" s="259"/>
      <c r="N176" s="260"/>
      <c r="O176" s="260"/>
      <c r="P176" s="260"/>
      <c r="Q176" s="260"/>
      <c r="R176" s="260"/>
      <c r="S176" s="260"/>
      <c r="T176" s="261"/>
      <c r="AT176" s="262" t="s">
        <v>422</v>
      </c>
      <c r="AU176" s="262" t="s">
        <v>82</v>
      </c>
      <c r="AV176" s="12" t="s">
        <v>82</v>
      </c>
      <c r="AW176" s="12" t="s">
        <v>35</v>
      </c>
      <c r="AX176" s="12" t="s">
        <v>72</v>
      </c>
      <c r="AY176" s="262" t="s">
        <v>215</v>
      </c>
    </row>
    <row r="177" s="12" customFormat="1">
      <c r="B177" s="252"/>
      <c r="C177" s="253"/>
      <c r="D177" s="246" t="s">
        <v>422</v>
      </c>
      <c r="E177" s="254" t="s">
        <v>21</v>
      </c>
      <c r="F177" s="255" t="s">
        <v>80</v>
      </c>
      <c r="G177" s="253"/>
      <c r="H177" s="256">
        <v>1</v>
      </c>
      <c r="I177" s="257"/>
      <c r="J177" s="253"/>
      <c r="K177" s="253"/>
      <c r="L177" s="258"/>
      <c r="M177" s="259"/>
      <c r="N177" s="260"/>
      <c r="O177" s="260"/>
      <c r="P177" s="260"/>
      <c r="Q177" s="260"/>
      <c r="R177" s="260"/>
      <c r="S177" s="260"/>
      <c r="T177" s="261"/>
      <c r="AT177" s="262" t="s">
        <v>422</v>
      </c>
      <c r="AU177" s="262" t="s">
        <v>82</v>
      </c>
      <c r="AV177" s="12" t="s">
        <v>82</v>
      </c>
      <c r="AW177" s="12" t="s">
        <v>35</v>
      </c>
      <c r="AX177" s="12" t="s">
        <v>80</v>
      </c>
      <c r="AY177" s="262" t="s">
        <v>215</v>
      </c>
    </row>
    <row r="178" s="1" customFormat="1" ht="16.5" customHeight="1">
      <c r="B178" s="47"/>
      <c r="C178" s="234" t="s">
        <v>331</v>
      </c>
      <c r="D178" s="234" t="s">
        <v>218</v>
      </c>
      <c r="E178" s="235" t="s">
        <v>3083</v>
      </c>
      <c r="F178" s="236" t="s">
        <v>3084</v>
      </c>
      <c r="G178" s="237" t="s">
        <v>298</v>
      </c>
      <c r="H178" s="238">
        <v>1</v>
      </c>
      <c r="I178" s="239"/>
      <c r="J178" s="240">
        <f>ROUND(I178*H178,2)</f>
        <v>0</v>
      </c>
      <c r="K178" s="236" t="s">
        <v>21</v>
      </c>
      <c r="L178" s="73"/>
      <c r="M178" s="241" t="s">
        <v>21</v>
      </c>
      <c r="N178" s="242" t="s">
        <v>43</v>
      </c>
      <c r="O178" s="48"/>
      <c r="P178" s="243">
        <f>O178*H178</f>
        <v>0</v>
      </c>
      <c r="Q178" s="243">
        <v>0.00012</v>
      </c>
      <c r="R178" s="243">
        <f>Q178*H178</f>
        <v>0.00012</v>
      </c>
      <c r="S178" s="243">
        <v>0</v>
      </c>
      <c r="T178" s="244">
        <f>S178*H178</f>
        <v>0</v>
      </c>
      <c r="AR178" s="25" t="s">
        <v>232</v>
      </c>
      <c r="AT178" s="25" t="s">
        <v>218</v>
      </c>
      <c r="AU178" s="25" t="s">
        <v>82</v>
      </c>
      <c r="AY178" s="25" t="s">
        <v>215</v>
      </c>
      <c r="BE178" s="245">
        <f>IF(N178="základní",J178,0)</f>
        <v>0</v>
      </c>
      <c r="BF178" s="245">
        <f>IF(N178="snížená",J178,0)</f>
        <v>0</v>
      </c>
      <c r="BG178" s="245">
        <f>IF(N178="zákl. přenesená",J178,0)</f>
        <v>0</v>
      </c>
      <c r="BH178" s="245">
        <f>IF(N178="sníž. přenesená",J178,0)</f>
        <v>0</v>
      </c>
      <c r="BI178" s="245">
        <f>IF(N178="nulová",J178,0)</f>
        <v>0</v>
      </c>
      <c r="BJ178" s="25" t="s">
        <v>80</v>
      </c>
      <c r="BK178" s="245">
        <f>ROUND(I178*H178,2)</f>
        <v>0</v>
      </c>
      <c r="BL178" s="25" t="s">
        <v>232</v>
      </c>
      <c r="BM178" s="25" t="s">
        <v>3085</v>
      </c>
    </row>
    <row r="179" s="14" customFormat="1">
      <c r="B179" s="288"/>
      <c r="C179" s="289"/>
      <c r="D179" s="246" t="s">
        <v>422</v>
      </c>
      <c r="E179" s="290" t="s">
        <v>21</v>
      </c>
      <c r="F179" s="291" t="s">
        <v>3174</v>
      </c>
      <c r="G179" s="289"/>
      <c r="H179" s="290" t="s">
        <v>21</v>
      </c>
      <c r="I179" s="292"/>
      <c r="J179" s="289"/>
      <c r="K179" s="289"/>
      <c r="L179" s="293"/>
      <c r="M179" s="294"/>
      <c r="N179" s="295"/>
      <c r="O179" s="295"/>
      <c r="P179" s="295"/>
      <c r="Q179" s="295"/>
      <c r="R179" s="295"/>
      <c r="S179" s="295"/>
      <c r="T179" s="296"/>
      <c r="AT179" s="297" t="s">
        <v>422</v>
      </c>
      <c r="AU179" s="297" t="s">
        <v>82</v>
      </c>
      <c r="AV179" s="14" t="s">
        <v>80</v>
      </c>
      <c r="AW179" s="14" t="s">
        <v>35</v>
      </c>
      <c r="AX179" s="14" t="s">
        <v>72</v>
      </c>
      <c r="AY179" s="297" t="s">
        <v>215</v>
      </c>
    </row>
    <row r="180" s="12" customFormat="1">
      <c r="B180" s="252"/>
      <c r="C180" s="253"/>
      <c r="D180" s="246" t="s">
        <v>422</v>
      </c>
      <c r="E180" s="254" t="s">
        <v>21</v>
      </c>
      <c r="F180" s="255" t="s">
        <v>80</v>
      </c>
      <c r="G180" s="253"/>
      <c r="H180" s="256">
        <v>1</v>
      </c>
      <c r="I180" s="257"/>
      <c r="J180" s="253"/>
      <c r="K180" s="253"/>
      <c r="L180" s="258"/>
      <c r="M180" s="259"/>
      <c r="N180" s="260"/>
      <c r="O180" s="260"/>
      <c r="P180" s="260"/>
      <c r="Q180" s="260"/>
      <c r="R180" s="260"/>
      <c r="S180" s="260"/>
      <c r="T180" s="261"/>
      <c r="AT180" s="262" t="s">
        <v>422</v>
      </c>
      <c r="AU180" s="262" t="s">
        <v>82</v>
      </c>
      <c r="AV180" s="12" t="s">
        <v>82</v>
      </c>
      <c r="AW180" s="12" t="s">
        <v>35</v>
      </c>
      <c r="AX180" s="12" t="s">
        <v>72</v>
      </c>
      <c r="AY180" s="262" t="s">
        <v>215</v>
      </c>
    </row>
    <row r="181" s="13" customFormat="1">
      <c r="B181" s="263"/>
      <c r="C181" s="264"/>
      <c r="D181" s="246" t="s">
        <v>422</v>
      </c>
      <c r="E181" s="265" t="s">
        <v>21</v>
      </c>
      <c r="F181" s="266" t="s">
        <v>439</v>
      </c>
      <c r="G181" s="264"/>
      <c r="H181" s="267">
        <v>1</v>
      </c>
      <c r="I181" s="268"/>
      <c r="J181" s="264"/>
      <c r="K181" s="264"/>
      <c r="L181" s="269"/>
      <c r="M181" s="270"/>
      <c r="N181" s="271"/>
      <c r="O181" s="271"/>
      <c r="P181" s="271"/>
      <c r="Q181" s="271"/>
      <c r="R181" s="271"/>
      <c r="S181" s="271"/>
      <c r="T181" s="272"/>
      <c r="AT181" s="273" t="s">
        <v>422</v>
      </c>
      <c r="AU181" s="273" t="s">
        <v>82</v>
      </c>
      <c r="AV181" s="13" t="s">
        <v>232</v>
      </c>
      <c r="AW181" s="13" t="s">
        <v>35</v>
      </c>
      <c r="AX181" s="13" t="s">
        <v>80</v>
      </c>
      <c r="AY181" s="273" t="s">
        <v>215</v>
      </c>
    </row>
    <row r="182" s="1" customFormat="1" ht="16.5" customHeight="1">
      <c r="B182" s="47"/>
      <c r="C182" s="274" t="s">
        <v>499</v>
      </c>
      <c r="D182" s="274" t="s">
        <v>470</v>
      </c>
      <c r="E182" s="275" t="s">
        <v>3089</v>
      </c>
      <c r="F182" s="276" t="s">
        <v>3090</v>
      </c>
      <c r="G182" s="277" t="s">
        <v>3091</v>
      </c>
      <c r="H182" s="278">
        <v>1</v>
      </c>
      <c r="I182" s="279"/>
      <c r="J182" s="280">
        <f>ROUND(I182*H182,2)</f>
        <v>0</v>
      </c>
      <c r="K182" s="276" t="s">
        <v>21</v>
      </c>
      <c r="L182" s="281"/>
      <c r="M182" s="282" t="s">
        <v>21</v>
      </c>
      <c r="N182" s="283" t="s">
        <v>43</v>
      </c>
      <c r="O182" s="48"/>
      <c r="P182" s="243">
        <f>O182*H182</f>
        <v>0</v>
      </c>
      <c r="Q182" s="243">
        <v>0.00158</v>
      </c>
      <c r="R182" s="243">
        <f>Q182*H182</f>
        <v>0.00158</v>
      </c>
      <c r="S182" s="243">
        <v>0</v>
      </c>
      <c r="T182" s="244">
        <f>S182*H182</f>
        <v>0</v>
      </c>
      <c r="AR182" s="25" t="s">
        <v>405</v>
      </c>
      <c r="AT182" s="25" t="s">
        <v>470</v>
      </c>
      <c r="AU182" s="25" t="s">
        <v>82</v>
      </c>
      <c r="AY182" s="25" t="s">
        <v>215</v>
      </c>
      <c r="BE182" s="245">
        <f>IF(N182="základní",J182,0)</f>
        <v>0</v>
      </c>
      <c r="BF182" s="245">
        <f>IF(N182="snížená",J182,0)</f>
        <v>0</v>
      </c>
      <c r="BG182" s="245">
        <f>IF(N182="zákl. přenesená",J182,0)</f>
        <v>0</v>
      </c>
      <c r="BH182" s="245">
        <f>IF(N182="sníž. přenesená",J182,0)</f>
        <v>0</v>
      </c>
      <c r="BI182" s="245">
        <f>IF(N182="nulová",J182,0)</f>
        <v>0</v>
      </c>
      <c r="BJ182" s="25" t="s">
        <v>80</v>
      </c>
      <c r="BK182" s="245">
        <f>ROUND(I182*H182,2)</f>
        <v>0</v>
      </c>
      <c r="BL182" s="25" t="s">
        <v>232</v>
      </c>
      <c r="BM182" s="25" t="s">
        <v>3092</v>
      </c>
    </row>
    <row r="183" s="1" customFormat="1">
      <c r="B183" s="47"/>
      <c r="C183" s="75"/>
      <c r="D183" s="246" t="s">
        <v>225</v>
      </c>
      <c r="E183" s="75"/>
      <c r="F183" s="247" t="s">
        <v>3093</v>
      </c>
      <c r="G183" s="75"/>
      <c r="H183" s="75"/>
      <c r="I183" s="204"/>
      <c r="J183" s="75"/>
      <c r="K183" s="75"/>
      <c r="L183" s="73"/>
      <c r="M183" s="248"/>
      <c r="N183" s="48"/>
      <c r="O183" s="48"/>
      <c r="P183" s="48"/>
      <c r="Q183" s="48"/>
      <c r="R183" s="48"/>
      <c r="S183" s="48"/>
      <c r="T183" s="96"/>
      <c r="AT183" s="25" t="s">
        <v>225</v>
      </c>
      <c r="AU183" s="25" t="s">
        <v>82</v>
      </c>
    </row>
    <row r="184" s="12" customFormat="1">
      <c r="B184" s="252"/>
      <c r="C184" s="253"/>
      <c r="D184" s="246" t="s">
        <v>422</v>
      </c>
      <c r="E184" s="254" t="s">
        <v>21</v>
      </c>
      <c r="F184" s="255" t="s">
        <v>80</v>
      </c>
      <c r="G184" s="253"/>
      <c r="H184" s="256">
        <v>1</v>
      </c>
      <c r="I184" s="257"/>
      <c r="J184" s="253"/>
      <c r="K184" s="253"/>
      <c r="L184" s="258"/>
      <c r="M184" s="259"/>
      <c r="N184" s="260"/>
      <c r="O184" s="260"/>
      <c r="P184" s="260"/>
      <c r="Q184" s="260"/>
      <c r="R184" s="260"/>
      <c r="S184" s="260"/>
      <c r="T184" s="261"/>
      <c r="AT184" s="262" t="s">
        <v>422</v>
      </c>
      <c r="AU184" s="262" t="s">
        <v>82</v>
      </c>
      <c r="AV184" s="12" t="s">
        <v>82</v>
      </c>
      <c r="AW184" s="12" t="s">
        <v>35</v>
      </c>
      <c r="AX184" s="12" t="s">
        <v>80</v>
      </c>
      <c r="AY184" s="262" t="s">
        <v>215</v>
      </c>
    </row>
    <row r="185" s="1" customFormat="1" ht="16.5" customHeight="1">
      <c r="B185" s="47"/>
      <c r="C185" s="234" t="s">
        <v>503</v>
      </c>
      <c r="D185" s="234" t="s">
        <v>218</v>
      </c>
      <c r="E185" s="235" t="s">
        <v>2904</v>
      </c>
      <c r="F185" s="236" t="s">
        <v>2905</v>
      </c>
      <c r="G185" s="237" t="s">
        <v>2906</v>
      </c>
      <c r="H185" s="238">
        <v>14.390000000000001</v>
      </c>
      <c r="I185" s="239"/>
      <c r="J185" s="240">
        <f>ROUND(I185*H185,2)</f>
        <v>0</v>
      </c>
      <c r="K185" s="236" t="s">
        <v>222</v>
      </c>
      <c r="L185" s="73"/>
      <c r="M185" s="241" t="s">
        <v>21</v>
      </c>
      <c r="N185" s="242" t="s">
        <v>43</v>
      </c>
      <c r="O185" s="48"/>
      <c r="P185" s="243">
        <f>O185*H185</f>
        <v>0</v>
      </c>
      <c r="Q185" s="243">
        <v>0.00010000000000000001</v>
      </c>
      <c r="R185" s="243">
        <f>Q185*H185</f>
        <v>0.0014390000000000002</v>
      </c>
      <c r="S185" s="243">
        <v>0</v>
      </c>
      <c r="T185" s="244">
        <f>S185*H185</f>
        <v>0</v>
      </c>
      <c r="AR185" s="25" t="s">
        <v>232</v>
      </c>
      <c r="AT185" s="25" t="s">
        <v>218</v>
      </c>
      <c r="AU185" s="25" t="s">
        <v>82</v>
      </c>
      <c r="AY185" s="25" t="s">
        <v>215</v>
      </c>
      <c r="BE185" s="245">
        <f>IF(N185="základní",J185,0)</f>
        <v>0</v>
      </c>
      <c r="BF185" s="245">
        <f>IF(N185="snížená",J185,0)</f>
        <v>0</v>
      </c>
      <c r="BG185" s="245">
        <f>IF(N185="zákl. přenesená",J185,0)</f>
        <v>0</v>
      </c>
      <c r="BH185" s="245">
        <f>IF(N185="sníž. přenesená",J185,0)</f>
        <v>0</v>
      </c>
      <c r="BI185" s="245">
        <f>IF(N185="nulová",J185,0)</f>
        <v>0</v>
      </c>
      <c r="BJ185" s="25" t="s">
        <v>80</v>
      </c>
      <c r="BK185" s="245">
        <f>ROUND(I185*H185,2)</f>
        <v>0</v>
      </c>
      <c r="BL185" s="25" t="s">
        <v>232</v>
      </c>
      <c r="BM185" s="25" t="s">
        <v>2907</v>
      </c>
    </row>
    <row r="186" s="12" customFormat="1">
      <c r="B186" s="252"/>
      <c r="C186" s="253"/>
      <c r="D186" s="246" t="s">
        <v>422</v>
      </c>
      <c r="E186" s="254" t="s">
        <v>21</v>
      </c>
      <c r="F186" s="255" t="s">
        <v>3166</v>
      </c>
      <c r="G186" s="253"/>
      <c r="H186" s="256">
        <v>14.390000000000001</v>
      </c>
      <c r="I186" s="257"/>
      <c r="J186" s="253"/>
      <c r="K186" s="253"/>
      <c r="L186" s="258"/>
      <c r="M186" s="259"/>
      <c r="N186" s="260"/>
      <c r="O186" s="260"/>
      <c r="P186" s="260"/>
      <c r="Q186" s="260"/>
      <c r="R186" s="260"/>
      <c r="S186" s="260"/>
      <c r="T186" s="261"/>
      <c r="AT186" s="262" t="s">
        <v>422</v>
      </c>
      <c r="AU186" s="262" t="s">
        <v>82</v>
      </c>
      <c r="AV186" s="12" t="s">
        <v>82</v>
      </c>
      <c r="AW186" s="12" t="s">
        <v>35</v>
      </c>
      <c r="AX186" s="12" t="s">
        <v>80</v>
      </c>
      <c r="AY186" s="262" t="s">
        <v>215</v>
      </c>
    </row>
    <row r="187" s="1" customFormat="1" ht="16.5" customHeight="1">
      <c r="B187" s="47"/>
      <c r="C187" s="234" t="s">
        <v>338</v>
      </c>
      <c r="D187" s="234" t="s">
        <v>218</v>
      </c>
      <c r="E187" s="235" t="s">
        <v>2911</v>
      </c>
      <c r="F187" s="236" t="s">
        <v>2912</v>
      </c>
      <c r="G187" s="237" t="s">
        <v>298</v>
      </c>
      <c r="H187" s="238">
        <v>1</v>
      </c>
      <c r="I187" s="239"/>
      <c r="J187" s="240">
        <f>ROUND(I187*H187,2)</f>
        <v>0</v>
      </c>
      <c r="K187" s="236" t="s">
        <v>21</v>
      </c>
      <c r="L187" s="73"/>
      <c r="M187" s="241" t="s">
        <v>21</v>
      </c>
      <c r="N187" s="242" t="s">
        <v>43</v>
      </c>
      <c r="O187" s="48"/>
      <c r="P187" s="243">
        <f>O187*H187</f>
        <v>0</v>
      </c>
      <c r="Q187" s="243">
        <v>12.82264</v>
      </c>
      <c r="R187" s="243">
        <f>Q187*H187</f>
        <v>12.82264</v>
      </c>
      <c r="S187" s="243">
        <v>0</v>
      </c>
      <c r="T187" s="244">
        <f>S187*H187</f>
        <v>0</v>
      </c>
      <c r="AR187" s="25" t="s">
        <v>232</v>
      </c>
      <c r="AT187" s="25" t="s">
        <v>218</v>
      </c>
      <c r="AU187" s="25" t="s">
        <v>82</v>
      </c>
      <c r="AY187" s="25" t="s">
        <v>215</v>
      </c>
      <c r="BE187" s="245">
        <f>IF(N187="základní",J187,0)</f>
        <v>0</v>
      </c>
      <c r="BF187" s="245">
        <f>IF(N187="snížená",J187,0)</f>
        <v>0</v>
      </c>
      <c r="BG187" s="245">
        <f>IF(N187="zákl. přenesená",J187,0)</f>
        <v>0</v>
      </c>
      <c r="BH187" s="245">
        <f>IF(N187="sníž. přenesená",J187,0)</f>
        <v>0</v>
      </c>
      <c r="BI187" s="245">
        <f>IF(N187="nulová",J187,0)</f>
        <v>0</v>
      </c>
      <c r="BJ187" s="25" t="s">
        <v>80</v>
      </c>
      <c r="BK187" s="245">
        <f>ROUND(I187*H187,2)</f>
        <v>0</v>
      </c>
      <c r="BL187" s="25" t="s">
        <v>232</v>
      </c>
      <c r="BM187" s="25" t="s">
        <v>2913</v>
      </c>
    </row>
    <row r="188" s="1" customFormat="1">
      <c r="B188" s="47"/>
      <c r="C188" s="75"/>
      <c r="D188" s="246" t="s">
        <v>225</v>
      </c>
      <c r="E188" s="75"/>
      <c r="F188" s="247" t="s">
        <v>2914</v>
      </c>
      <c r="G188" s="75"/>
      <c r="H188" s="75"/>
      <c r="I188" s="204"/>
      <c r="J188" s="75"/>
      <c r="K188" s="75"/>
      <c r="L188" s="73"/>
      <c r="M188" s="248"/>
      <c r="N188" s="48"/>
      <c r="O188" s="48"/>
      <c r="P188" s="48"/>
      <c r="Q188" s="48"/>
      <c r="R188" s="48"/>
      <c r="S188" s="48"/>
      <c r="T188" s="96"/>
      <c r="AT188" s="25" t="s">
        <v>225</v>
      </c>
      <c r="AU188" s="25" t="s">
        <v>82</v>
      </c>
    </row>
    <row r="189" s="12" customFormat="1">
      <c r="B189" s="252"/>
      <c r="C189" s="253"/>
      <c r="D189" s="246" t="s">
        <v>422</v>
      </c>
      <c r="E189" s="254" t="s">
        <v>21</v>
      </c>
      <c r="F189" s="255" t="s">
        <v>80</v>
      </c>
      <c r="G189" s="253"/>
      <c r="H189" s="256">
        <v>1</v>
      </c>
      <c r="I189" s="257"/>
      <c r="J189" s="253"/>
      <c r="K189" s="253"/>
      <c r="L189" s="258"/>
      <c r="M189" s="259"/>
      <c r="N189" s="260"/>
      <c r="O189" s="260"/>
      <c r="P189" s="260"/>
      <c r="Q189" s="260"/>
      <c r="R189" s="260"/>
      <c r="S189" s="260"/>
      <c r="T189" s="261"/>
      <c r="AT189" s="262" t="s">
        <v>422</v>
      </c>
      <c r="AU189" s="262" t="s">
        <v>82</v>
      </c>
      <c r="AV189" s="12" t="s">
        <v>82</v>
      </c>
      <c r="AW189" s="12" t="s">
        <v>35</v>
      </c>
      <c r="AX189" s="12" t="s">
        <v>80</v>
      </c>
      <c r="AY189" s="262" t="s">
        <v>215</v>
      </c>
    </row>
    <row r="190" s="1" customFormat="1" ht="16.5" customHeight="1">
      <c r="B190" s="47"/>
      <c r="C190" s="234" t="s">
        <v>343</v>
      </c>
      <c r="D190" s="234" t="s">
        <v>218</v>
      </c>
      <c r="E190" s="235" t="s">
        <v>3103</v>
      </c>
      <c r="F190" s="236" t="s">
        <v>3104</v>
      </c>
      <c r="G190" s="237" t="s">
        <v>452</v>
      </c>
      <c r="H190" s="238">
        <v>14.390000000000001</v>
      </c>
      <c r="I190" s="239"/>
      <c r="J190" s="240">
        <f>ROUND(I190*H190,2)</f>
        <v>0</v>
      </c>
      <c r="K190" s="236" t="s">
        <v>21</v>
      </c>
      <c r="L190" s="73"/>
      <c r="M190" s="241" t="s">
        <v>21</v>
      </c>
      <c r="N190" s="242" t="s">
        <v>43</v>
      </c>
      <c r="O190" s="48"/>
      <c r="P190" s="243">
        <f>O190*H190</f>
        <v>0</v>
      </c>
      <c r="Q190" s="243">
        <v>2.0000000000000002E-05</v>
      </c>
      <c r="R190" s="243">
        <f>Q190*H190</f>
        <v>0.00028780000000000006</v>
      </c>
      <c r="S190" s="243">
        <v>0</v>
      </c>
      <c r="T190" s="244">
        <f>S190*H190</f>
        <v>0</v>
      </c>
      <c r="AR190" s="25" t="s">
        <v>232</v>
      </c>
      <c r="AT190" s="25" t="s">
        <v>218</v>
      </c>
      <c r="AU190" s="25" t="s">
        <v>82</v>
      </c>
      <c r="AY190" s="25" t="s">
        <v>215</v>
      </c>
      <c r="BE190" s="245">
        <f>IF(N190="základní",J190,0)</f>
        <v>0</v>
      </c>
      <c r="BF190" s="245">
        <f>IF(N190="snížená",J190,0)</f>
        <v>0</v>
      </c>
      <c r="BG190" s="245">
        <f>IF(N190="zákl. přenesená",J190,0)</f>
        <v>0</v>
      </c>
      <c r="BH190" s="245">
        <f>IF(N190="sníž. přenesená",J190,0)</f>
        <v>0</v>
      </c>
      <c r="BI190" s="245">
        <f>IF(N190="nulová",J190,0)</f>
        <v>0</v>
      </c>
      <c r="BJ190" s="25" t="s">
        <v>80</v>
      </c>
      <c r="BK190" s="245">
        <f>ROUND(I190*H190,2)</f>
        <v>0</v>
      </c>
      <c r="BL190" s="25" t="s">
        <v>232</v>
      </c>
      <c r="BM190" s="25" t="s">
        <v>3105</v>
      </c>
    </row>
    <row r="191" s="12" customFormat="1">
      <c r="B191" s="252"/>
      <c r="C191" s="253"/>
      <c r="D191" s="246" t="s">
        <v>422</v>
      </c>
      <c r="E191" s="254" t="s">
        <v>21</v>
      </c>
      <c r="F191" s="255" t="s">
        <v>3166</v>
      </c>
      <c r="G191" s="253"/>
      <c r="H191" s="256">
        <v>14.390000000000001</v>
      </c>
      <c r="I191" s="257"/>
      <c r="J191" s="253"/>
      <c r="K191" s="253"/>
      <c r="L191" s="258"/>
      <c r="M191" s="259"/>
      <c r="N191" s="260"/>
      <c r="O191" s="260"/>
      <c r="P191" s="260"/>
      <c r="Q191" s="260"/>
      <c r="R191" s="260"/>
      <c r="S191" s="260"/>
      <c r="T191" s="261"/>
      <c r="AT191" s="262" t="s">
        <v>422</v>
      </c>
      <c r="AU191" s="262" t="s">
        <v>82</v>
      </c>
      <c r="AV191" s="12" t="s">
        <v>82</v>
      </c>
      <c r="AW191" s="12" t="s">
        <v>35</v>
      </c>
      <c r="AX191" s="12" t="s">
        <v>80</v>
      </c>
      <c r="AY191" s="262" t="s">
        <v>215</v>
      </c>
    </row>
    <row r="192" s="11" customFormat="1" ht="29.88" customHeight="1">
      <c r="B192" s="218"/>
      <c r="C192" s="219"/>
      <c r="D192" s="220" t="s">
        <v>71</v>
      </c>
      <c r="E192" s="232" t="s">
        <v>251</v>
      </c>
      <c r="F192" s="232" t="s">
        <v>2923</v>
      </c>
      <c r="G192" s="219"/>
      <c r="H192" s="219"/>
      <c r="I192" s="222"/>
      <c r="J192" s="233">
        <f>BK192</f>
        <v>0</v>
      </c>
      <c r="K192" s="219"/>
      <c r="L192" s="224"/>
      <c r="M192" s="225"/>
      <c r="N192" s="226"/>
      <c r="O192" s="226"/>
      <c r="P192" s="227">
        <v>0</v>
      </c>
      <c r="Q192" s="226"/>
      <c r="R192" s="227">
        <v>0</v>
      </c>
      <c r="S192" s="226"/>
      <c r="T192" s="228">
        <v>0</v>
      </c>
      <c r="AR192" s="229" t="s">
        <v>80</v>
      </c>
      <c r="AT192" s="230" t="s">
        <v>71</v>
      </c>
      <c r="AU192" s="230" t="s">
        <v>80</v>
      </c>
      <c r="AY192" s="229" t="s">
        <v>215</v>
      </c>
      <c r="BK192" s="231">
        <v>0</v>
      </c>
    </row>
    <row r="193" s="11" customFormat="1" ht="19.92" customHeight="1">
      <c r="B193" s="218"/>
      <c r="C193" s="219"/>
      <c r="D193" s="220" t="s">
        <v>71</v>
      </c>
      <c r="E193" s="232" t="s">
        <v>1120</v>
      </c>
      <c r="F193" s="232" t="s">
        <v>1121</v>
      </c>
      <c r="G193" s="219"/>
      <c r="H193" s="219"/>
      <c r="I193" s="222"/>
      <c r="J193" s="233">
        <f>BK193</f>
        <v>0</v>
      </c>
      <c r="K193" s="219"/>
      <c r="L193" s="224"/>
      <c r="M193" s="225"/>
      <c r="N193" s="226"/>
      <c r="O193" s="226"/>
      <c r="P193" s="227">
        <f>P194</f>
        <v>0</v>
      </c>
      <c r="Q193" s="226"/>
      <c r="R193" s="227">
        <f>R194</f>
        <v>0</v>
      </c>
      <c r="S193" s="226"/>
      <c r="T193" s="228">
        <f>T194</f>
        <v>0</v>
      </c>
      <c r="AR193" s="229" t="s">
        <v>80</v>
      </c>
      <c r="AT193" s="230" t="s">
        <v>71</v>
      </c>
      <c r="AU193" s="230" t="s">
        <v>80</v>
      </c>
      <c r="AY193" s="229" t="s">
        <v>215</v>
      </c>
      <c r="BK193" s="231">
        <f>BK194</f>
        <v>0</v>
      </c>
    </row>
    <row r="194" s="1" customFormat="1" ht="16.5" customHeight="1">
      <c r="B194" s="47"/>
      <c r="C194" s="234" t="s">
        <v>348</v>
      </c>
      <c r="D194" s="234" t="s">
        <v>218</v>
      </c>
      <c r="E194" s="235" t="s">
        <v>2946</v>
      </c>
      <c r="F194" s="236" t="s">
        <v>2947</v>
      </c>
      <c r="G194" s="237" t="s">
        <v>473</v>
      </c>
      <c r="H194" s="238">
        <v>12.868</v>
      </c>
      <c r="I194" s="239"/>
      <c r="J194" s="240">
        <f>ROUND(I194*H194,2)</f>
        <v>0</v>
      </c>
      <c r="K194" s="236" t="s">
        <v>222</v>
      </c>
      <c r="L194" s="73"/>
      <c r="M194" s="241" t="s">
        <v>21</v>
      </c>
      <c r="N194" s="242" t="s">
        <v>43</v>
      </c>
      <c r="O194" s="48"/>
      <c r="P194" s="243">
        <f>O194*H194</f>
        <v>0</v>
      </c>
      <c r="Q194" s="243">
        <v>0</v>
      </c>
      <c r="R194" s="243">
        <f>Q194*H194</f>
        <v>0</v>
      </c>
      <c r="S194" s="243">
        <v>0</v>
      </c>
      <c r="T194" s="244">
        <f>S194*H194</f>
        <v>0</v>
      </c>
      <c r="AR194" s="25" t="s">
        <v>232</v>
      </c>
      <c r="AT194" s="25" t="s">
        <v>218</v>
      </c>
      <c r="AU194" s="25" t="s">
        <v>82</v>
      </c>
      <c r="AY194" s="25" t="s">
        <v>215</v>
      </c>
      <c r="BE194" s="245">
        <f>IF(N194="základní",J194,0)</f>
        <v>0</v>
      </c>
      <c r="BF194" s="245">
        <f>IF(N194="snížená",J194,0)</f>
        <v>0</v>
      </c>
      <c r="BG194" s="245">
        <f>IF(N194="zákl. přenesená",J194,0)</f>
        <v>0</v>
      </c>
      <c r="BH194" s="245">
        <f>IF(N194="sníž. přenesená",J194,0)</f>
        <v>0</v>
      </c>
      <c r="BI194" s="245">
        <f>IF(N194="nulová",J194,0)</f>
        <v>0</v>
      </c>
      <c r="BJ194" s="25" t="s">
        <v>80</v>
      </c>
      <c r="BK194" s="245">
        <f>ROUND(I194*H194,2)</f>
        <v>0</v>
      </c>
      <c r="BL194" s="25" t="s">
        <v>232</v>
      </c>
      <c r="BM194" s="25" t="s">
        <v>2948</v>
      </c>
    </row>
    <row r="195" s="11" customFormat="1" ht="37.44" customHeight="1">
      <c r="B195" s="218"/>
      <c r="C195" s="219"/>
      <c r="D195" s="220" t="s">
        <v>71</v>
      </c>
      <c r="E195" s="221" t="s">
        <v>684</v>
      </c>
      <c r="F195" s="221" t="s">
        <v>926</v>
      </c>
      <c r="G195" s="219"/>
      <c r="H195" s="219"/>
      <c r="I195" s="222"/>
      <c r="J195" s="223">
        <f>BK195</f>
        <v>0</v>
      </c>
      <c r="K195" s="219"/>
      <c r="L195" s="224"/>
      <c r="M195" s="317"/>
      <c r="N195" s="318"/>
      <c r="O195" s="318"/>
      <c r="P195" s="319">
        <v>0</v>
      </c>
      <c r="Q195" s="318"/>
      <c r="R195" s="319">
        <v>0</v>
      </c>
      <c r="S195" s="318"/>
      <c r="T195" s="320">
        <v>0</v>
      </c>
      <c r="AR195" s="229" t="s">
        <v>82</v>
      </c>
      <c r="AT195" s="230" t="s">
        <v>71</v>
      </c>
      <c r="AU195" s="230" t="s">
        <v>72</v>
      </c>
      <c r="AY195" s="229" t="s">
        <v>215</v>
      </c>
      <c r="BK195" s="231">
        <v>0</v>
      </c>
    </row>
    <row r="196" s="1" customFormat="1" ht="6.96" customHeight="1">
      <c r="B196" s="68"/>
      <c r="C196" s="69"/>
      <c r="D196" s="69"/>
      <c r="E196" s="69"/>
      <c r="F196" s="69"/>
      <c r="G196" s="69"/>
      <c r="H196" s="69"/>
      <c r="I196" s="179"/>
      <c r="J196" s="69"/>
      <c r="K196" s="69"/>
      <c r="L196" s="73"/>
    </row>
  </sheetData>
  <sheetProtection sheet="1" autoFilter="0" formatColumns="0" formatRows="0" objects="1" scenarios="1" spinCount="100000" saltValue="ODlS8Cww4dVhFYD3+Rsh4Cjlc3iqXSa1bYFrVEGjL9lHb5PFMzf4Bmin9FwiXBuk5TujwdSlyW5RffB8J1rW/w==" hashValue="E50tNbHFTyWoFgnTfmkKa1F3x80d6fb0N7KHLEfAraw0mjOCc8M90G9TgCRI8ASDKXxt729nQALmcjMvMP6JgQ==" algorithmName="SHA-512" password="CC35"/>
  <autoFilter ref="C85:K195"/>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128</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3175</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ROUND(J87,2)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ROUND(SUM(BE87:BE326), 2)</f>
        <v>0</v>
      </c>
      <c r="G30" s="48"/>
      <c r="H30" s="48"/>
      <c r="I30" s="171">
        <v>0.20999999999999999</v>
      </c>
      <c r="J30" s="170">
        <f>ROUND(ROUND((SUM(BE87:BE326)), 2)*I30, 2)</f>
        <v>0</v>
      </c>
      <c r="K30" s="52"/>
    </row>
    <row r="31" s="1" customFormat="1" ht="14.4" customHeight="1">
      <c r="B31" s="47"/>
      <c r="C31" s="48"/>
      <c r="D31" s="48"/>
      <c r="E31" s="56" t="s">
        <v>44</v>
      </c>
      <c r="F31" s="170">
        <f>ROUND(SUM(BF87:BF326), 2)</f>
        <v>0</v>
      </c>
      <c r="G31" s="48"/>
      <c r="H31" s="48"/>
      <c r="I31" s="171">
        <v>0.14999999999999999</v>
      </c>
      <c r="J31" s="170">
        <f>ROUND(ROUND((SUM(BF87:BF326)), 2)*I31, 2)</f>
        <v>0</v>
      </c>
      <c r="K31" s="52"/>
    </row>
    <row r="32" hidden="1" s="1" customFormat="1" ht="14.4" customHeight="1">
      <c r="B32" s="47"/>
      <c r="C32" s="48"/>
      <c r="D32" s="48"/>
      <c r="E32" s="56" t="s">
        <v>45</v>
      </c>
      <c r="F32" s="170">
        <f>ROUND(SUM(BG87:BG326), 2)</f>
        <v>0</v>
      </c>
      <c r="G32" s="48"/>
      <c r="H32" s="48"/>
      <c r="I32" s="171">
        <v>0.20999999999999999</v>
      </c>
      <c r="J32" s="170">
        <v>0</v>
      </c>
      <c r="K32" s="52"/>
    </row>
    <row r="33" hidden="1" s="1" customFormat="1" ht="14.4" customHeight="1">
      <c r="B33" s="47"/>
      <c r="C33" s="48"/>
      <c r="D33" s="48"/>
      <c r="E33" s="56" t="s">
        <v>46</v>
      </c>
      <c r="F33" s="170">
        <f>ROUND(SUM(BH87:BH326), 2)</f>
        <v>0</v>
      </c>
      <c r="G33" s="48"/>
      <c r="H33" s="48"/>
      <c r="I33" s="171">
        <v>0.14999999999999999</v>
      </c>
      <c r="J33" s="170">
        <v>0</v>
      </c>
      <c r="K33" s="52"/>
    </row>
    <row r="34" hidden="1" s="1" customFormat="1" ht="14.4" customHeight="1">
      <c r="B34" s="47"/>
      <c r="C34" s="48"/>
      <c r="D34" s="48"/>
      <c r="E34" s="56" t="s">
        <v>47</v>
      </c>
      <c r="F34" s="170">
        <f>ROUND(SUM(BI87:BI326),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351 - Přeložka vodovodu</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J87</f>
        <v>0</v>
      </c>
      <c r="K56" s="52"/>
      <c r="AU56" s="25" t="s">
        <v>193</v>
      </c>
    </row>
    <row r="57" s="8" customFormat="1" ht="24.96" customHeight="1">
      <c r="B57" s="190"/>
      <c r="C57" s="191"/>
      <c r="D57" s="192" t="s">
        <v>364</v>
      </c>
      <c r="E57" s="193"/>
      <c r="F57" s="193"/>
      <c r="G57" s="193"/>
      <c r="H57" s="193"/>
      <c r="I57" s="194"/>
      <c r="J57" s="195">
        <f>J88</f>
        <v>0</v>
      </c>
      <c r="K57" s="196"/>
    </row>
    <row r="58" s="9" customFormat="1" ht="19.92" customHeight="1">
      <c r="B58" s="197"/>
      <c r="C58" s="198"/>
      <c r="D58" s="199" t="s">
        <v>365</v>
      </c>
      <c r="E58" s="200"/>
      <c r="F58" s="200"/>
      <c r="G58" s="200"/>
      <c r="H58" s="200"/>
      <c r="I58" s="201"/>
      <c r="J58" s="202">
        <f>J89</f>
        <v>0</v>
      </c>
      <c r="K58" s="203"/>
    </row>
    <row r="59" s="9" customFormat="1" ht="19.92" customHeight="1">
      <c r="B59" s="197"/>
      <c r="C59" s="198"/>
      <c r="D59" s="199" t="s">
        <v>366</v>
      </c>
      <c r="E59" s="200"/>
      <c r="F59" s="200"/>
      <c r="G59" s="200"/>
      <c r="H59" s="200"/>
      <c r="I59" s="201"/>
      <c r="J59" s="202">
        <f>J140</f>
        <v>0</v>
      </c>
      <c r="K59" s="203"/>
    </row>
    <row r="60" s="9" customFormat="1" ht="19.92" customHeight="1">
      <c r="B60" s="197"/>
      <c r="C60" s="198"/>
      <c r="D60" s="199" t="s">
        <v>1244</v>
      </c>
      <c r="E60" s="200"/>
      <c r="F60" s="200"/>
      <c r="G60" s="200"/>
      <c r="H60" s="200"/>
      <c r="I60" s="201"/>
      <c r="J60" s="202">
        <f>J145</f>
        <v>0</v>
      </c>
      <c r="K60" s="203"/>
    </row>
    <row r="61" s="9" customFormat="1" ht="19.92" customHeight="1">
      <c r="B61" s="197"/>
      <c r="C61" s="198"/>
      <c r="D61" s="199" t="s">
        <v>3176</v>
      </c>
      <c r="E61" s="200"/>
      <c r="F61" s="200"/>
      <c r="G61" s="200"/>
      <c r="H61" s="200"/>
      <c r="I61" s="201"/>
      <c r="J61" s="202">
        <f>J153</f>
        <v>0</v>
      </c>
      <c r="K61" s="203"/>
    </row>
    <row r="62" s="9" customFormat="1" ht="19.92" customHeight="1">
      <c r="B62" s="197"/>
      <c r="C62" s="198"/>
      <c r="D62" s="199" t="s">
        <v>853</v>
      </c>
      <c r="E62" s="200"/>
      <c r="F62" s="200"/>
      <c r="G62" s="200"/>
      <c r="H62" s="200"/>
      <c r="I62" s="201"/>
      <c r="J62" s="202">
        <f>J168</f>
        <v>0</v>
      </c>
      <c r="K62" s="203"/>
    </row>
    <row r="63" s="9" customFormat="1" ht="19.92" customHeight="1">
      <c r="B63" s="197"/>
      <c r="C63" s="198"/>
      <c r="D63" s="199" t="s">
        <v>2621</v>
      </c>
      <c r="E63" s="200"/>
      <c r="F63" s="200"/>
      <c r="G63" s="200"/>
      <c r="H63" s="200"/>
      <c r="I63" s="201"/>
      <c r="J63" s="202">
        <f>J294</f>
        <v>0</v>
      </c>
      <c r="K63" s="203"/>
    </row>
    <row r="64" s="9" customFormat="1" ht="19.92" customHeight="1">
      <c r="B64" s="197"/>
      <c r="C64" s="198"/>
      <c r="D64" s="199" t="s">
        <v>943</v>
      </c>
      <c r="E64" s="200"/>
      <c r="F64" s="200"/>
      <c r="G64" s="200"/>
      <c r="H64" s="200"/>
      <c r="I64" s="201"/>
      <c r="J64" s="202">
        <f>J311</f>
        <v>0</v>
      </c>
      <c r="K64" s="203"/>
    </row>
    <row r="65" s="8" customFormat="1" ht="24.96" customHeight="1">
      <c r="B65" s="190"/>
      <c r="C65" s="191"/>
      <c r="D65" s="192" t="s">
        <v>856</v>
      </c>
      <c r="E65" s="193"/>
      <c r="F65" s="193"/>
      <c r="G65" s="193"/>
      <c r="H65" s="193"/>
      <c r="I65" s="194"/>
      <c r="J65" s="195">
        <f>J318</f>
        <v>0</v>
      </c>
      <c r="K65" s="196"/>
    </row>
    <row r="66" s="9" customFormat="1" ht="19.92" customHeight="1">
      <c r="B66" s="197"/>
      <c r="C66" s="198"/>
      <c r="D66" s="199" t="s">
        <v>3177</v>
      </c>
      <c r="E66" s="200"/>
      <c r="F66" s="200"/>
      <c r="G66" s="200"/>
      <c r="H66" s="200"/>
      <c r="I66" s="201"/>
      <c r="J66" s="202">
        <f>J319</f>
        <v>0</v>
      </c>
      <c r="K66" s="203"/>
    </row>
    <row r="67" s="9" customFormat="1" ht="19.92" customHeight="1">
      <c r="B67" s="197"/>
      <c r="C67" s="198"/>
      <c r="D67" s="199" t="s">
        <v>197</v>
      </c>
      <c r="E67" s="200"/>
      <c r="F67" s="200"/>
      <c r="G67" s="200"/>
      <c r="H67" s="200"/>
      <c r="I67" s="201"/>
      <c r="J67" s="202">
        <f>J322</f>
        <v>0</v>
      </c>
      <c r="K67" s="203"/>
    </row>
    <row r="68" s="1" customFormat="1" ht="21.84" customHeight="1">
      <c r="B68" s="47"/>
      <c r="C68" s="48"/>
      <c r="D68" s="48"/>
      <c r="E68" s="48"/>
      <c r="F68" s="48"/>
      <c r="G68" s="48"/>
      <c r="H68" s="48"/>
      <c r="I68" s="157"/>
      <c r="J68" s="48"/>
      <c r="K68" s="52"/>
    </row>
    <row r="69" s="1" customFormat="1" ht="6.96" customHeight="1">
      <c r="B69" s="68"/>
      <c r="C69" s="69"/>
      <c r="D69" s="69"/>
      <c r="E69" s="69"/>
      <c r="F69" s="69"/>
      <c r="G69" s="69"/>
      <c r="H69" s="69"/>
      <c r="I69" s="179"/>
      <c r="J69" s="69"/>
      <c r="K69" s="70"/>
    </row>
    <row r="73" s="1" customFormat="1" ht="6.96" customHeight="1">
      <c r="B73" s="71"/>
      <c r="C73" s="72"/>
      <c r="D73" s="72"/>
      <c r="E73" s="72"/>
      <c r="F73" s="72"/>
      <c r="G73" s="72"/>
      <c r="H73" s="72"/>
      <c r="I73" s="182"/>
      <c r="J73" s="72"/>
      <c r="K73" s="72"/>
      <c r="L73" s="73"/>
    </row>
    <row r="74" s="1" customFormat="1" ht="36.96" customHeight="1">
      <c r="B74" s="47"/>
      <c r="C74" s="74" t="s">
        <v>199</v>
      </c>
      <c r="D74" s="75"/>
      <c r="E74" s="75"/>
      <c r="F74" s="75"/>
      <c r="G74" s="75"/>
      <c r="H74" s="75"/>
      <c r="I74" s="204"/>
      <c r="J74" s="75"/>
      <c r="K74" s="75"/>
      <c r="L74" s="73"/>
    </row>
    <row r="75" s="1" customFormat="1" ht="6.96" customHeight="1">
      <c r="B75" s="47"/>
      <c r="C75" s="75"/>
      <c r="D75" s="75"/>
      <c r="E75" s="75"/>
      <c r="F75" s="75"/>
      <c r="G75" s="75"/>
      <c r="H75" s="75"/>
      <c r="I75" s="204"/>
      <c r="J75" s="75"/>
      <c r="K75" s="75"/>
      <c r="L75" s="73"/>
    </row>
    <row r="76" s="1" customFormat="1" ht="14.4" customHeight="1">
      <c r="B76" s="47"/>
      <c r="C76" s="77" t="s">
        <v>18</v>
      </c>
      <c r="D76" s="75"/>
      <c r="E76" s="75"/>
      <c r="F76" s="75"/>
      <c r="G76" s="75"/>
      <c r="H76" s="75"/>
      <c r="I76" s="204"/>
      <c r="J76" s="75"/>
      <c r="K76" s="75"/>
      <c r="L76" s="73"/>
    </row>
    <row r="77" s="1" customFormat="1" ht="16.5" customHeight="1">
      <c r="B77" s="47"/>
      <c r="C77" s="75"/>
      <c r="D77" s="75"/>
      <c r="E77" s="205" t="str">
        <f>E7</f>
        <v>Revitalizace centra města Kopřivnice - projektová dokumentace II.</v>
      </c>
      <c r="F77" s="77"/>
      <c r="G77" s="77"/>
      <c r="H77" s="77"/>
      <c r="I77" s="204"/>
      <c r="J77" s="75"/>
      <c r="K77" s="75"/>
      <c r="L77" s="73"/>
    </row>
    <row r="78" s="1" customFormat="1" ht="14.4" customHeight="1">
      <c r="B78" s="47"/>
      <c r="C78" s="77" t="s">
        <v>186</v>
      </c>
      <c r="D78" s="75"/>
      <c r="E78" s="75"/>
      <c r="F78" s="75"/>
      <c r="G78" s="75"/>
      <c r="H78" s="75"/>
      <c r="I78" s="204"/>
      <c r="J78" s="75"/>
      <c r="K78" s="75"/>
      <c r="L78" s="73"/>
    </row>
    <row r="79" s="1" customFormat="1" ht="17.25" customHeight="1">
      <c r="B79" s="47"/>
      <c r="C79" s="75"/>
      <c r="D79" s="75"/>
      <c r="E79" s="83" t="str">
        <f>E9</f>
        <v>SO 351 - Přeložka vodovodu</v>
      </c>
      <c r="F79" s="75"/>
      <c r="G79" s="75"/>
      <c r="H79" s="75"/>
      <c r="I79" s="204"/>
      <c r="J79" s="75"/>
      <c r="K79" s="75"/>
      <c r="L79" s="73"/>
    </row>
    <row r="80" s="1" customFormat="1" ht="6.96" customHeight="1">
      <c r="B80" s="47"/>
      <c r="C80" s="75"/>
      <c r="D80" s="75"/>
      <c r="E80" s="75"/>
      <c r="F80" s="75"/>
      <c r="G80" s="75"/>
      <c r="H80" s="75"/>
      <c r="I80" s="204"/>
      <c r="J80" s="75"/>
      <c r="K80" s="75"/>
      <c r="L80" s="73"/>
    </row>
    <row r="81" s="1" customFormat="1" ht="18" customHeight="1">
      <c r="B81" s="47"/>
      <c r="C81" s="77" t="s">
        <v>23</v>
      </c>
      <c r="D81" s="75"/>
      <c r="E81" s="75"/>
      <c r="F81" s="206" t="str">
        <f>F12</f>
        <v xml:space="preserve"> </v>
      </c>
      <c r="G81" s="75"/>
      <c r="H81" s="75"/>
      <c r="I81" s="207" t="s">
        <v>25</v>
      </c>
      <c r="J81" s="86" t="str">
        <f>IF(J12="","",J12)</f>
        <v>14. 1. 2019</v>
      </c>
      <c r="K81" s="75"/>
      <c r="L81" s="73"/>
    </row>
    <row r="82" s="1" customFormat="1" ht="6.96" customHeight="1">
      <c r="B82" s="47"/>
      <c r="C82" s="75"/>
      <c r="D82" s="75"/>
      <c r="E82" s="75"/>
      <c r="F82" s="75"/>
      <c r="G82" s="75"/>
      <c r="H82" s="75"/>
      <c r="I82" s="204"/>
      <c r="J82" s="75"/>
      <c r="K82" s="75"/>
      <c r="L82" s="73"/>
    </row>
    <row r="83" s="1" customFormat="1">
      <c r="B83" s="47"/>
      <c r="C83" s="77" t="s">
        <v>27</v>
      </c>
      <c r="D83" s="75"/>
      <c r="E83" s="75"/>
      <c r="F83" s="206" t="str">
        <f>E15</f>
        <v>Město Kopřivnice</v>
      </c>
      <c r="G83" s="75"/>
      <c r="H83" s="75"/>
      <c r="I83" s="207" t="s">
        <v>33</v>
      </c>
      <c r="J83" s="206" t="str">
        <f>E21</f>
        <v>Dopravoprojekt Ostrava a.s.</v>
      </c>
      <c r="K83" s="75"/>
      <c r="L83" s="73"/>
    </row>
    <row r="84" s="1" customFormat="1" ht="14.4" customHeight="1">
      <c r="B84" s="47"/>
      <c r="C84" s="77" t="s">
        <v>31</v>
      </c>
      <c r="D84" s="75"/>
      <c r="E84" s="75"/>
      <c r="F84" s="206" t="str">
        <f>IF(E18="","",E18)</f>
        <v/>
      </c>
      <c r="G84" s="75"/>
      <c r="H84" s="75"/>
      <c r="I84" s="204"/>
      <c r="J84" s="75"/>
      <c r="K84" s="75"/>
      <c r="L84" s="73"/>
    </row>
    <row r="85" s="1" customFormat="1" ht="10.32" customHeight="1">
      <c r="B85" s="47"/>
      <c r="C85" s="75"/>
      <c r="D85" s="75"/>
      <c r="E85" s="75"/>
      <c r="F85" s="75"/>
      <c r="G85" s="75"/>
      <c r="H85" s="75"/>
      <c r="I85" s="204"/>
      <c r="J85" s="75"/>
      <c r="K85" s="75"/>
      <c r="L85" s="73"/>
    </row>
    <row r="86" s="10" customFormat="1" ht="29.28" customHeight="1">
      <c r="B86" s="208"/>
      <c r="C86" s="209" t="s">
        <v>200</v>
      </c>
      <c r="D86" s="210" t="s">
        <v>57</v>
      </c>
      <c r="E86" s="210" t="s">
        <v>53</v>
      </c>
      <c r="F86" s="210" t="s">
        <v>201</v>
      </c>
      <c r="G86" s="210" t="s">
        <v>202</v>
      </c>
      <c r="H86" s="210" t="s">
        <v>203</v>
      </c>
      <c r="I86" s="211" t="s">
        <v>204</v>
      </c>
      <c r="J86" s="210" t="s">
        <v>191</v>
      </c>
      <c r="K86" s="212" t="s">
        <v>205</v>
      </c>
      <c r="L86" s="213"/>
      <c r="M86" s="103" t="s">
        <v>206</v>
      </c>
      <c r="N86" s="104" t="s">
        <v>42</v>
      </c>
      <c r="O86" s="104" t="s">
        <v>207</v>
      </c>
      <c r="P86" s="104" t="s">
        <v>208</v>
      </c>
      <c r="Q86" s="104" t="s">
        <v>209</v>
      </c>
      <c r="R86" s="104" t="s">
        <v>210</v>
      </c>
      <c r="S86" s="104" t="s">
        <v>211</v>
      </c>
      <c r="T86" s="105" t="s">
        <v>212</v>
      </c>
    </row>
    <row r="87" s="1" customFormat="1" ht="29.28" customHeight="1">
      <c r="B87" s="47"/>
      <c r="C87" s="109" t="s">
        <v>192</v>
      </c>
      <c r="D87" s="75"/>
      <c r="E87" s="75"/>
      <c r="F87" s="75"/>
      <c r="G87" s="75"/>
      <c r="H87" s="75"/>
      <c r="I87" s="204"/>
      <c r="J87" s="214">
        <f>BK87</f>
        <v>0</v>
      </c>
      <c r="K87" s="75"/>
      <c r="L87" s="73"/>
      <c r="M87" s="106"/>
      <c r="N87" s="107"/>
      <c r="O87" s="107"/>
      <c r="P87" s="215">
        <f>P88+P318</f>
        <v>0</v>
      </c>
      <c r="Q87" s="107"/>
      <c r="R87" s="215">
        <f>R88+R318</f>
        <v>140.32763139999997</v>
      </c>
      <c r="S87" s="107"/>
      <c r="T87" s="216">
        <f>T88+T318</f>
        <v>5.5205299999999999</v>
      </c>
      <c r="AT87" s="25" t="s">
        <v>71</v>
      </c>
      <c r="AU87" s="25" t="s">
        <v>193</v>
      </c>
      <c r="BK87" s="217">
        <f>BK88+BK318</f>
        <v>0</v>
      </c>
    </row>
    <row r="88" s="11" customFormat="1" ht="37.44" customHeight="1">
      <c r="B88" s="218"/>
      <c r="C88" s="219"/>
      <c r="D88" s="220" t="s">
        <v>71</v>
      </c>
      <c r="E88" s="221" t="s">
        <v>371</v>
      </c>
      <c r="F88" s="221" t="s">
        <v>372</v>
      </c>
      <c r="G88" s="219"/>
      <c r="H88" s="219"/>
      <c r="I88" s="222"/>
      <c r="J88" s="223">
        <f>BK88</f>
        <v>0</v>
      </c>
      <c r="K88" s="219"/>
      <c r="L88" s="224"/>
      <c r="M88" s="225"/>
      <c r="N88" s="226"/>
      <c r="O88" s="226"/>
      <c r="P88" s="227">
        <f>P89+P140+P145+P153+P168+P294+P311</f>
        <v>0</v>
      </c>
      <c r="Q88" s="226"/>
      <c r="R88" s="227">
        <f>R89+R140+R145+R153+R168+R294+R311</f>
        <v>140.32763139999997</v>
      </c>
      <c r="S88" s="226"/>
      <c r="T88" s="228">
        <f>T89+T140+T145+T153+T168+T294+T311</f>
        <v>5.5205299999999999</v>
      </c>
      <c r="AR88" s="229" t="s">
        <v>80</v>
      </c>
      <c r="AT88" s="230" t="s">
        <v>71</v>
      </c>
      <c r="AU88" s="230" t="s">
        <v>72</v>
      </c>
      <c r="AY88" s="229" t="s">
        <v>215</v>
      </c>
      <c r="BK88" s="231">
        <f>BK89+BK140+BK145+BK153+BK168+BK294+BK311</f>
        <v>0</v>
      </c>
    </row>
    <row r="89" s="11" customFormat="1" ht="19.92" customHeight="1">
      <c r="B89" s="218"/>
      <c r="C89" s="219"/>
      <c r="D89" s="220" t="s">
        <v>71</v>
      </c>
      <c r="E89" s="232" t="s">
        <v>80</v>
      </c>
      <c r="F89" s="232" t="s">
        <v>373</v>
      </c>
      <c r="G89" s="219"/>
      <c r="H89" s="219"/>
      <c r="I89" s="222"/>
      <c r="J89" s="233">
        <f>BK89</f>
        <v>0</v>
      </c>
      <c r="K89" s="219"/>
      <c r="L89" s="224"/>
      <c r="M89" s="225"/>
      <c r="N89" s="226"/>
      <c r="O89" s="226"/>
      <c r="P89" s="227">
        <f>SUM(P90:P139)</f>
        <v>0</v>
      </c>
      <c r="Q89" s="226"/>
      <c r="R89" s="227">
        <f>SUM(R90:R139)</f>
        <v>136.43952979999997</v>
      </c>
      <c r="S89" s="226"/>
      <c r="T89" s="228">
        <f>SUM(T90:T139)</f>
        <v>0</v>
      </c>
      <c r="AR89" s="229" t="s">
        <v>80</v>
      </c>
      <c r="AT89" s="230" t="s">
        <v>71</v>
      </c>
      <c r="AU89" s="230" t="s">
        <v>80</v>
      </c>
      <c r="AY89" s="229" t="s">
        <v>215</v>
      </c>
      <c r="BK89" s="231">
        <f>SUM(BK90:BK139)</f>
        <v>0</v>
      </c>
    </row>
    <row r="90" s="1" customFormat="1" ht="25.5" customHeight="1">
      <c r="B90" s="47"/>
      <c r="C90" s="234" t="s">
        <v>80</v>
      </c>
      <c r="D90" s="234" t="s">
        <v>218</v>
      </c>
      <c r="E90" s="235" t="s">
        <v>385</v>
      </c>
      <c r="F90" s="236" t="s">
        <v>386</v>
      </c>
      <c r="G90" s="237" t="s">
        <v>376</v>
      </c>
      <c r="H90" s="238">
        <v>3.7559999999999998</v>
      </c>
      <c r="I90" s="239"/>
      <c r="J90" s="240">
        <f>ROUND(I90*H90,2)</f>
        <v>0</v>
      </c>
      <c r="K90" s="236" t="s">
        <v>222</v>
      </c>
      <c r="L90" s="73"/>
      <c r="M90" s="241" t="s">
        <v>21</v>
      </c>
      <c r="N90" s="242" t="s">
        <v>43</v>
      </c>
      <c r="O90" s="48"/>
      <c r="P90" s="243">
        <f>O90*H90</f>
        <v>0</v>
      </c>
      <c r="Q90" s="243">
        <v>0</v>
      </c>
      <c r="R90" s="243">
        <f>Q90*H90</f>
        <v>0</v>
      </c>
      <c r="S90" s="243">
        <v>0</v>
      </c>
      <c r="T90" s="244">
        <f>S90*H90</f>
        <v>0</v>
      </c>
      <c r="AR90" s="25" t="s">
        <v>232</v>
      </c>
      <c r="AT90" s="25" t="s">
        <v>218</v>
      </c>
      <c r="AU90" s="25" t="s">
        <v>82</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3178</v>
      </c>
    </row>
    <row r="91" s="12" customFormat="1">
      <c r="B91" s="252"/>
      <c r="C91" s="253"/>
      <c r="D91" s="246" t="s">
        <v>422</v>
      </c>
      <c r="E91" s="254" t="s">
        <v>21</v>
      </c>
      <c r="F91" s="255" t="s">
        <v>3179</v>
      </c>
      <c r="G91" s="253"/>
      <c r="H91" s="256">
        <v>3.7559999999999998</v>
      </c>
      <c r="I91" s="257"/>
      <c r="J91" s="253"/>
      <c r="K91" s="253"/>
      <c r="L91" s="258"/>
      <c r="M91" s="259"/>
      <c r="N91" s="260"/>
      <c r="O91" s="260"/>
      <c r="P91" s="260"/>
      <c r="Q91" s="260"/>
      <c r="R91" s="260"/>
      <c r="S91" s="260"/>
      <c r="T91" s="261"/>
      <c r="AT91" s="262" t="s">
        <v>422</v>
      </c>
      <c r="AU91" s="262" t="s">
        <v>82</v>
      </c>
      <c r="AV91" s="12" t="s">
        <v>82</v>
      </c>
      <c r="AW91" s="12" t="s">
        <v>35</v>
      </c>
      <c r="AX91" s="12" t="s">
        <v>80</v>
      </c>
      <c r="AY91" s="262" t="s">
        <v>215</v>
      </c>
    </row>
    <row r="92" s="1" customFormat="1" ht="16.5" customHeight="1">
      <c r="B92" s="47"/>
      <c r="C92" s="234" t="s">
        <v>82</v>
      </c>
      <c r="D92" s="234" t="s">
        <v>218</v>
      </c>
      <c r="E92" s="235" t="s">
        <v>870</v>
      </c>
      <c r="F92" s="236" t="s">
        <v>871</v>
      </c>
      <c r="G92" s="237" t="s">
        <v>872</v>
      </c>
      <c r="H92" s="238">
        <v>10</v>
      </c>
      <c r="I92" s="239"/>
      <c r="J92" s="240">
        <f>ROUND(I92*H92,2)</f>
        <v>0</v>
      </c>
      <c r="K92" s="236" t="s">
        <v>222</v>
      </c>
      <c r="L92" s="73"/>
      <c r="M92" s="241" t="s">
        <v>21</v>
      </c>
      <c r="N92" s="242" t="s">
        <v>43</v>
      </c>
      <c r="O92" s="48"/>
      <c r="P92" s="243">
        <f>O92*H92</f>
        <v>0</v>
      </c>
      <c r="Q92" s="243">
        <v>0</v>
      </c>
      <c r="R92" s="243">
        <f>Q92*H92</f>
        <v>0</v>
      </c>
      <c r="S92" s="243">
        <v>0</v>
      </c>
      <c r="T92" s="244">
        <f>S92*H92</f>
        <v>0</v>
      </c>
      <c r="AR92" s="25" t="s">
        <v>232</v>
      </c>
      <c r="AT92" s="25" t="s">
        <v>218</v>
      </c>
      <c r="AU92" s="25" t="s">
        <v>82</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3180</v>
      </c>
    </row>
    <row r="93" s="12" customFormat="1">
      <c r="B93" s="252"/>
      <c r="C93" s="253"/>
      <c r="D93" s="246" t="s">
        <v>422</v>
      </c>
      <c r="E93" s="254" t="s">
        <v>21</v>
      </c>
      <c r="F93" s="255" t="s">
        <v>256</v>
      </c>
      <c r="G93" s="253"/>
      <c r="H93" s="256">
        <v>10</v>
      </c>
      <c r="I93" s="257"/>
      <c r="J93" s="253"/>
      <c r="K93" s="253"/>
      <c r="L93" s="258"/>
      <c r="M93" s="259"/>
      <c r="N93" s="260"/>
      <c r="O93" s="260"/>
      <c r="P93" s="260"/>
      <c r="Q93" s="260"/>
      <c r="R93" s="260"/>
      <c r="S93" s="260"/>
      <c r="T93" s="261"/>
      <c r="AT93" s="262" t="s">
        <v>422</v>
      </c>
      <c r="AU93" s="262" t="s">
        <v>82</v>
      </c>
      <c r="AV93" s="12" t="s">
        <v>82</v>
      </c>
      <c r="AW93" s="12" t="s">
        <v>35</v>
      </c>
      <c r="AX93" s="12" t="s">
        <v>72</v>
      </c>
      <c r="AY93" s="262" t="s">
        <v>215</v>
      </c>
    </row>
    <row r="94" s="1" customFormat="1" ht="16.5" customHeight="1">
      <c r="B94" s="47"/>
      <c r="C94" s="234" t="s">
        <v>227</v>
      </c>
      <c r="D94" s="234" t="s">
        <v>218</v>
      </c>
      <c r="E94" s="235" t="s">
        <v>3181</v>
      </c>
      <c r="F94" s="236" t="s">
        <v>3182</v>
      </c>
      <c r="G94" s="237" t="s">
        <v>381</v>
      </c>
      <c r="H94" s="238">
        <v>98.408000000000001</v>
      </c>
      <c r="I94" s="239"/>
      <c r="J94" s="240">
        <f>ROUND(I94*H94,2)</f>
        <v>0</v>
      </c>
      <c r="K94" s="236" t="s">
        <v>21</v>
      </c>
      <c r="L94" s="73"/>
      <c r="M94" s="241" t="s">
        <v>21</v>
      </c>
      <c r="N94" s="242" t="s">
        <v>43</v>
      </c>
      <c r="O94" s="48"/>
      <c r="P94" s="243">
        <f>O94*H94</f>
        <v>0</v>
      </c>
      <c r="Q94" s="243">
        <v>0</v>
      </c>
      <c r="R94" s="243">
        <f>Q94*H94</f>
        <v>0</v>
      </c>
      <c r="S94" s="243">
        <v>0</v>
      </c>
      <c r="T94" s="244">
        <f>S94*H94</f>
        <v>0</v>
      </c>
      <c r="AR94" s="25" t="s">
        <v>232</v>
      </c>
      <c r="AT94" s="25" t="s">
        <v>218</v>
      </c>
      <c r="AU94" s="25" t="s">
        <v>82</v>
      </c>
      <c r="AY94" s="25" t="s">
        <v>215</v>
      </c>
      <c r="BE94" s="245">
        <f>IF(N94="základní",J94,0)</f>
        <v>0</v>
      </c>
      <c r="BF94" s="245">
        <f>IF(N94="snížená",J94,0)</f>
        <v>0</v>
      </c>
      <c r="BG94" s="245">
        <f>IF(N94="zákl. přenesená",J94,0)</f>
        <v>0</v>
      </c>
      <c r="BH94" s="245">
        <f>IF(N94="sníž. přenesená",J94,0)</f>
        <v>0</v>
      </c>
      <c r="BI94" s="245">
        <f>IF(N94="nulová",J94,0)</f>
        <v>0</v>
      </c>
      <c r="BJ94" s="25" t="s">
        <v>80</v>
      </c>
      <c r="BK94" s="245">
        <f>ROUND(I94*H94,2)</f>
        <v>0</v>
      </c>
      <c r="BL94" s="25" t="s">
        <v>232</v>
      </c>
      <c r="BM94" s="25" t="s">
        <v>3183</v>
      </c>
    </row>
    <row r="95" s="13" customFormat="1">
      <c r="B95" s="263"/>
      <c r="C95" s="264"/>
      <c r="D95" s="246" t="s">
        <v>422</v>
      </c>
      <c r="E95" s="265" t="s">
        <v>21</v>
      </c>
      <c r="F95" s="266" t="s">
        <v>439</v>
      </c>
      <c r="G95" s="264"/>
      <c r="H95" s="267">
        <v>98.408000000000001</v>
      </c>
      <c r="I95" s="268"/>
      <c r="J95" s="264"/>
      <c r="K95" s="264"/>
      <c r="L95" s="269"/>
      <c r="M95" s="270"/>
      <c r="N95" s="271"/>
      <c r="O95" s="271"/>
      <c r="P95" s="271"/>
      <c r="Q95" s="271"/>
      <c r="R95" s="271"/>
      <c r="S95" s="271"/>
      <c r="T95" s="272"/>
      <c r="AT95" s="273" t="s">
        <v>422</v>
      </c>
      <c r="AU95" s="273" t="s">
        <v>82</v>
      </c>
      <c r="AV95" s="13" t="s">
        <v>232</v>
      </c>
      <c r="AW95" s="13" t="s">
        <v>35</v>
      </c>
      <c r="AX95" s="13" t="s">
        <v>72</v>
      </c>
      <c r="AY95" s="273" t="s">
        <v>215</v>
      </c>
    </row>
    <row r="96" s="1" customFormat="1" ht="16.5" customHeight="1">
      <c r="B96" s="47"/>
      <c r="C96" s="234" t="s">
        <v>232</v>
      </c>
      <c r="D96" s="234" t="s">
        <v>218</v>
      </c>
      <c r="E96" s="235" t="s">
        <v>1298</v>
      </c>
      <c r="F96" s="236" t="s">
        <v>1299</v>
      </c>
      <c r="G96" s="237" t="s">
        <v>381</v>
      </c>
      <c r="H96" s="238">
        <v>49.204000000000001</v>
      </c>
      <c r="I96" s="239"/>
      <c r="J96" s="240">
        <f>ROUND(I96*H96,2)</f>
        <v>0</v>
      </c>
      <c r="K96" s="236" t="s">
        <v>222</v>
      </c>
      <c r="L96" s="73"/>
      <c r="M96" s="241" t="s">
        <v>21</v>
      </c>
      <c r="N96" s="242" t="s">
        <v>43</v>
      </c>
      <c r="O96" s="48"/>
      <c r="P96" s="243">
        <f>O96*H96</f>
        <v>0</v>
      </c>
      <c r="Q96" s="243">
        <v>0</v>
      </c>
      <c r="R96" s="243">
        <f>Q96*H96</f>
        <v>0</v>
      </c>
      <c r="S96" s="243">
        <v>0</v>
      </c>
      <c r="T96" s="244">
        <f>S96*H96</f>
        <v>0</v>
      </c>
      <c r="AR96" s="25" t="s">
        <v>232</v>
      </c>
      <c r="AT96" s="25" t="s">
        <v>218</v>
      </c>
      <c r="AU96" s="25" t="s">
        <v>82</v>
      </c>
      <c r="AY96" s="25" t="s">
        <v>215</v>
      </c>
      <c r="BE96" s="245">
        <f>IF(N96="základní",J96,0)</f>
        <v>0</v>
      </c>
      <c r="BF96" s="245">
        <f>IF(N96="snížená",J96,0)</f>
        <v>0</v>
      </c>
      <c r="BG96" s="245">
        <f>IF(N96="zákl. přenesená",J96,0)</f>
        <v>0</v>
      </c>
      <c r="BH96" s="245">
        <f>IF(N96="sníž. přenesená",J96,0)</f>
        <v>0</v>
      </c>
      <c r="BI96" s="245">
        <f>IF(N96="nulová",J96,0)</f>
        <v>0</v>
      </c>
      <c r="BJ96" s="25" t="s">
        <v>80</v>
      </c>
      <c r="BK96" s="245">
        <f>ROUND(I96*H96,2)</f>
        <v>0</v>
      </c>
      <c r="BL96" s="25" t="s">
        <v>232</v>
      </c>
      <c r="BM96" s="25" t="s">
        <v>3184</v>
      </c>
    </row>
    <row r="97" s="12" customFormat="1">
      <c r="B97" s="252"/>
      <c r="C97" s="253"/>
      <c r="D97" s="246" t="s">
        <v>422</v>
      </c>
      <c r="E97" s="254" t="s">
        <v>21</v>
      </c>
      <c r="F97" s="255" t="s">
        <v>3185</v>
      </c>
      <c r="G97" s="253"/>
      <c r="H97" s="256">
        <v>98.408000000000001</v>
      </c>
      <c r="I97" s="257"/>
      <c r="J97" s="253"/>
      <c r="K97" s="253"/>
      <c r="L97" s="258"/>
      <c r="M97" s="259"/>
      <c r="N97" s="260"/>
      <c r="O97" s="260"/>
      <c r="P97" s="260"/>
      <c r="Q97" s="260"/>
      <c r="R97" s="260"/>
      <c r="S97" s="260"/>
      <c r="T97" s="261"/>
      <c r="AT97" s="262" t="s">
        <v>422</v>
      </c>
      <c r="AU97" s="262" t="s">
        <v>82</v>
      </c>
      <c r="AV97" s="12" t="s">
        <v>82</v>
      </c>
      <c r="AW97" s="12" t="s">
        <v>35</v>
      </c>
      <c r="AX97" s="12" t="s">
        <v>72</v>
      </c>
      <c r="AY97" s="262" t="s">
        <v>215</v>
      </c>
    </row>
    <row r="98" s="12" customFormat="1">
      <c r="B98" s="252"/>
      <c r="C98" s="253"/>
      <c r="D98" s="246" t="s">
        <v>422</v>
      </c>
      <c r="E98" s="253"/>
      <c r="F98" s="255" t="s">
        <v>3186</v>
      </c>
      <c r="G98" s="253"/>
      <c r="H98" s="256">
        <v>49.204000000000001</v>
      </c>
      <c r="I98" s="257"/>
      <c r="J98" s="253"/>
      <c r="K98" s="253"/>
      <c r="L98" s="258"/>
      <c r="M98" s="259"/>
      <c r="N98" s="260"/>
      <c r="O98" s="260"/>
      <c r="P98" s="260"/>
      <c r="Q98" s="260"/>
      <c r="R98" s="260"/>
      <c r="S98" s="260"/>
      <c r="T98" s="261"/>
      <c r="AT98" s="262" t="s">
        <v>422</v>
      </c>
      <c r="AU98" s="262" t="s">
        <v>82</v>
      </c>
      <c r="AV98" s="12" t="s">
        <v>82</v>
      </c>
      <c r="AW98" s="12" t="s">
        <v>6</v>
      </c>
      <c r="AX98" s="12" t="s">
        <v>80</v>
      </c>
      <c r="AY98" s="262" t="s">
        <v>215</v>
      </c>
    </row>
    <row r="99" s="1" customFormat="1" ht="16.5" customHeight="1">
      <c r="B99" s="47"/>
      <c r="C99" s="234" t="s">
        <v>214</v>
      </c>
      <c r="D99" s="234" t="s">
        <v>218</v>
      </c>
      <c r="E99" s="235" t="s">
        <v>2657</v>
      </c>
      <c r="F99" s="236" t="s">
        <v>2658</v>
      </c>
      <c r="G99" s="237" t="s">
        <v>376</v>
      </c>
      <c r="H99" s="238">
        <v>212.38800000000001</v>
      </c>
      <c r="I99" s="239"/>
      <c r="J99" s="240">
        <f>ROUND(I99*H99,2)</f>
        <v>0</v>
      </c>
      <c r="K99" s="236" t="s">
        <v>222</v>
      </c>
      <c r="L99" s="73"/>
      <c r="M99" s="241" t="s">
        <v>21</v>
      </c>
      <c r="N99" s="242" t="s">
        <v>43</v>
      </c>
      <c r="O99" s="48"/>
      <c r="P99" s="243">
        <f>O99*H99</f>
        <v>0</v>
      </c>
      <c r="Q99" s="243">
        <v>0.00084999999999999995</v>
      </c>
      <c r="R99" s="243">
        <f>Q99*H99</f>
        <v>0.18052979999999999</v>
      </c>
      <c r="S99" s="243">
        <v>0</v>
      </c>
      <c r="T99" s="244">
        <f>S99*H99</f>
        <v>0</v>
      </c>
      <c r="AR99" s="25" t="s">
        <v>232</v>
      </c>
      <c r="AT99" s="25" t="s">
        <v>218</v>
      </c>
      <c r="AU99" s="25" t="s">
        <v>82</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3187</v>
      </c>
    </row>
    <row r="100" s="14" customFormat="1">
      <c r="B100" s="288"/>
      <c r="C100" s="289"/>
      <c r="D100" s="246" t="s">
        <v>422</v>
      </c>
      <c r="E100" s="290" t="s">
        <v>21</v>
      </c>
      <c r="F100" s="291" t="s">
        <v>3188</v>
      </c>
      <c r="G100" s="289"/>
      <c r="H100" s="290" t="s">
        <v>21</v>
      </c>
      <c r="I100" s="292"/>
      <c r="J100" s="289"/>
      <c r="K100" s="289"/>
      <c r="L100" s="293"/>
      <c r="M100" s="294"/>
      <c r="N100" s="295"/>
      <c r="O100" s="295"/>
      <c r="P100" s="295"/>
      <c r="Q100" s="295"/>
      <c r="R100" s="295"/>
      <c r="S100" s="295"/>
      <c r="T100" s="296"/>
      <c r="AT100" s="297" t="s">
        <v>422</v>
      </c>
      <c r="AU100" s="297" t="s">
        <v>82</v>
      </c>
      <c r="AV100" s="14" t="s">
        <v>80</v>
      </c>
      <c r="AW100" s="14" t="s">
        <v>35</v>
      </c>
      <c r="AX100" s="14" t="s">
        <v>72</v>
      </c>
      <c r="AY100" s="297" t="s">
        <v>215</v>
      </c>
    </row>
    <row r="101" s="14" customFormat="1">
      <c r="B101" s="288"/>
      <c r="C101" s="289"/>
      <c r="D101" s="246" t="s">
        <v>422</v>
      </c>
      <c r="E101" s="290" t="s">
        <v>21</v>
      </c>
      <c r="F101" s="291" t="s">
        <v>3189</v>
      </c>
      <c r="G101" s="289"/>
      <c r="H101" s="290" t="s">
        <v>21</v>
      </c>
      <c r="I101" s="292"/>
      <c r="J101" s="289"/>
      <c r="K101" s="289"/>
      <c r="L101" s="293"/>
      <c r="M101" s="294"/>
      <c r="N101" s="295"/>
      <c r="O101" s="295"/>
      <c r="P101" s="295"/>
      <c r="Q101" s="295"/>
      <c r="R101" s="295"/>
      <c r="S101" s="295"/>
      <c r="T101" s="296"/>
      <c r="AT101" s="297" t="s">
        <v>422</v>
      </c>
      <c r="AU101" s="297" t="s">
        <v>82</v>
      </c>
      <c r="AV101" s="14" t="s">
        <v>80</v>
      </c>
      <c r="AW101" s="14" t="s">
        <v>35</v>
      </c>
      <c r="AX101" s="14" t="s">
        <v>72</v>
      </c>
      <c r="AY101" s="297" t="s">
        <v>215</v>
      </c>
    </row>
    <row r="102" s="13" customFormat="1">
      <c r="B102" s="263"/>
      <c r="C102" s="264"/>
      <c r="D102" s="246" t="s">
        <v>422</v>
      </c>
      <c r="E102" s="265" t="s">
        <v>21</v>
      </c>
      <c r="F102" s="266" t="s">
        <v>439</v>
      </c>
      <c r="G102" s="264"/>
      <c r="H102" s="267">
        <v>212.38800000000001</v>
      </c>
      <c r="I102" s="268"/>
      <c r="J102" s="264"/>
      <c r="K102" s="264"/>
      <c r="L102" s="269"/>
      <c r="M102" s="270"/>
      <c r="N102" s="271"/>
      <c r="O102" s="271"/>
      <c r="P102" s="271"/>
      <c r="Q102" s="271"/>
      <c r="R102" s="271"/>
      <c r="S102" s="271"/>
      <c r="T102" s="272"/>
      <c r="AT102" s="273" t="s">
        <v>422</v>
      </c>
      <c r="AU102" s="273" t="s">
        <v>82</v>
      </c>
      <c r="AV102" s="13" t="s">
        <v>232</v>
      </c>
      <c r="AW102" s="13" t="s">
        <v>35</v>
      </c>
      <c r="AX102" s="13" t="s">
        <v>72</v>
      </c>
      <c r="AY102" s="273" t="s">
        <v>215</v>
      </c>
    </row>
    <row r="103" s="1" customFormat="1" ht="16.5" customHeight="1">
      <c r="B103" s="47"/>
      <c r="C103" s="234" t="s">
        <v>241</v>
      </c>
      <c r="D103" s="234" t="s">
        <v>218</v>
      </c>
      <c r="E103" s="235" t="s">
        <v>2660</v>
      </c>
      <c r="F103" s="236" t="s">
        <v>2661</v>
      </c>
      <c r="G103" s="237" t="s">
        <v>376</v>
      </c>
      <c r="H103" s="238">
        <v>212.38800000000001</v>
      </c>
      <c r="I103" s="239"/>
      <c r="J103" s="240">
        <f>ROUND(I103*H103,2)</f>
        <v>0</v>
      </c>
      <c r="K103" s="236" t="s">
        <v>222</v>
      </c>
      <c r="L103" s="73"/>
      <c r="M103" s="241" t="s">
        <v>21</v>
      </c>
      <c r="N103" s="242" t="s">
        <v>43</v>
      </c>
      <c r="O103" s="48"/>
      <c r="P103" s="243">
        <f>O103*H103</f>
        <v>0</v>
      </c>
      <c r="Q103" s="243">
        <v>0</v>
      </c>
      <c r="R103" s="243">
        <f>Q103*H103</f>
        <v>0</v>
      </c>
      <c r="S103" s="243">
        <v>0</v>
      </c>
      <c r="T103" s="244">
        <f>S103*H103</f>
        <v>0</v>
      </c>
      <c r="AR103" s="25" t="s">
        <v>232</v>
      </c>
      <c r="AT103" s="25" t="s">
        <v>218</v>
      </c>
      <c r="AU103" s="25" t="s">
        <v>82</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3190</v>
      </c>
    </row>
    <row r="104" s="14" customFormat="1">
      <c r="B104" s="288"/>
      <c r="C104" s="289"/>
      <c r="D104" s="246" t="s">
        <v>422</v>
      </c>
      <c r="E104" s="290" t="s">
        <v>21</v>
      </c>
      <c r="F104" s="291" t="s">
        <v>3191</v>
      </c>
      <c r="G104" s="289"/>
      <c r="H104" s="290" t="s">
        <v>21</v>
      </c>
      <c r="I104" s="292"/>
      <c r="J104" s="289"/>
      <c r="K104" s="289"/>
      <c r="L104" s="293"/>
      <c r="M104" s="294"/>
      <c r="N104" s="295"/>
      <c r="O104" s="295"/>
      <c r="P104" s="295"/>
      <c r="Q104" s="295"/>
      <c r="R104" s="295"/>
      <c r="S104" s="295"/>
      <c r="T104" s="296"/>
      <c r="AT104" s="297" t="s">
        <v>422</v>
      </c>
      <c r="AU104" s="297" t="s">
        <v>82</v>
      </c>
      <c r="AV104" s="14" t="s">
        <v>80</v>
      </c>
      <c r="AW104" s="14" t="s">
        <v>35</v>
      </c>
      <c r="AX104" s="14" t="s">
        <v>72</v>
      </c>
      <c r="AY104" s="297" t="s">
        <v>215</v>
      </c>
    </row>
    <row r="105" s="12" customFormat="1">
      <c r="B105" s="252"/>
      <c r="C105" s="253"/>
      <c r="D105" s="246" t="s">
        <v>422</v>
      </c>
      <c r="E105" s="254" t="s">
        <v>21</v>
      </c>
      <c r="F105" s="255" t="s">
        <v>3192</v>
      </c>
      <c r="G105" s="253"/>
      <c r="H105" s="256">
        <v>212.38800000000001</v>
      </c>
      <c r="I105" s="257"/>
      <c r="J105" s="253"/>
      <c r="K105" s="253"/>
      <c r="L105" s="258"/>
      <c r="M105" s="259"/>
      <c r="N105" s="260"/>
      <c r="O105" s="260"/>
      <c r="P105" s="260"/>
      <c r="Q105" s="260"/>
      <c r="R105" s="260"/>
      <c r="S105" s="260"/>
      <c r="T105" s="261"/>
      <c r="AT105" s="262" t="s">
        <v>422</v>
      </c>
      <c r="AU105" s="262" t="s">
        <v>82</v>
      </c>
      <c r="AV105" s="12" t="s">
        <v>82</v>
      </c>
      <c r="AW105" s="12" t="s">
        <v>35</v>
      </c>
      <c r="AX105" s="12" t="s">
        <v>72</v>
      </c>
      <c r="AY105" s="262" t="s">
        <v>215</v>
      </c>
    </row>
    <row r="106" s="1" customFormat="1" ht="16.5" customHeight="1">
      <c r="B106" s="47"/>
      <c r="C106" s="234" t="s">
        <v>246</v>
      </c>
      <c r="D106" s="234" t="s">
        <v>218</v>
      </c>
      <c r="E106" s="235" t="s">
        <v>1322</v>
      </c>
      <c r="F106" s="236" t="s">
        <v>1323</v>
      </c>
      <c r="G106" s="237" t="s">
        <v>381</v>
      </c>
      <c r="H106" s="238">
        <v>98.408000000000001</v>
      </c>
      <c r="I106" s="239"/>
      <c r="J106" s="240">
        <f>ROUND(I106*H106,2)</f>
        <v>0</v>
      </c>
      <c r="K106" s="236" t="s">
        <v>222</v>
      </c>
      <c r="L106" s="73"/>
      <c r="M106" s="241" t="s">
        <v>21</v>
      </c>
      <c r="N106" s="242" t="s">
        <v>43</v>
      </c>
      <c r="O106" s="48"/>
      <c r="P106" s="243">
        <f>O106*H106</f>
        <v>0</v>
      </c>
      <c r="Q106" s="243">
        <v>0</v>
      </c>
      <c r="R106" s="243">
        <f>Q106*H106</f>
        <v>0</v>
      </c>
      <c r="S106" s="243">
        <v>0</v>
      </c>
      <c r="T106" s="244">
        <f>S106*H106</f>
        <v>0</v>
      </c>
      <c r="AR106" s="25" t="s">
        <v>232</v>
      </c>
      <c r="AT106" s="25" t="s">
        <v>218</v>
      </c>
      <c r="AU106" s="25" t="s">
        <v>82</v>
      </c>
      <c r="AY106" s="25" t="s">
        <v>215</v>
      </c>
      <c r="BE106" s="245">
        <f>IF(N106="základní",J106,0)</f>
        <v>0</v>
      </c>
      <c r="BF106" s="245">
        <f>IF(N106="snížená",J106,0)</f>
        <v>0</v>
      </c>
      <c r="BG106" s="245">
        <f>IF(N106="zákl. přenesená",J106,0)</f>
        <v>0</v>
      </c>
      <c r="BH106" s="245">
        <f>IF(N106="sníž. přenesená",J106,0)</f>
        <v>0</v>
      </c>
      <c r="BI106" s="245">
        <f>IF(N106="nulová",J106,0)</f>
        <v>0</v>
      </c>
      <c r="BJ106" s="25" t="s">
        <v>80</v>
      </c>
      <c r="BK106" s="245">
        <f>ROUND(I106*H106,2)</f>
        <v>0</v>
      </c>
      <c r="BL106" s="25" t="s">
        <v>232</v>
      </c>
      <c r="BM106" s="25" t="s">
        <v>3193</v>
      </c>
    </row>
    <row r="107" s="12" customFormat="1">
      <c r="B107" s="252"/>
      <c r="C107" s="253"/>
      <c r="D107" s="246" t="s">
        <v>422</v>
      </c>
      <c r="E107" s="254" t="s">
        <v>21</v>
      </c>
      <c r="F107" s="255" t="s">
        <v>3185</v>
      </c>
      <c r="G107" s="253"/>
      <c r="H107" s="256">
        <v>98.408000000000001</v>
      </c>
      <c r="I107" s="257"/>
      <c r="J107" s="253"/>
      <c r="K107" s="253"/>
      <c r="L107" s="258"/>
      <c r="M107" s="259"/>
      <c r="N107" s="260"/>
      <c r="O107" s="260"/>
      <c r="P107" s="260"/>
      <c r="Q107" s="260"/>
      <c r="R107" s="260"/>
      <c r="S107" s="260"/>
      <c r="T107" s="261"/>
      <c r="AT107" s="262" t="s">
        <v>422</v>
      </c>
      <c r="AU107" s="262" t="s">
        <v>82</v>
      </c>
      <c r="AV107" s="12" t="s">
        <v>82</v>
      </c>
      <c r="AW107" s="12" t="s">
        <v>35</v>
      </c>
      <c r="AX107" s="12" t="s">
        <v>72</v>
      </c>
      <c r="AY107" s="262" t="s">
        <v>215</v>
      </c>
    </row>
    <row r="108" s="1" customFormat="1" ht="16.5" customHeight="1">
      <c r="B108" s="47"/>
      <c r="C108" s="234" t="s">
        <v>1571</v>
      </c>
      <c r="D108" s="234" t="s">
        <v>218</v>
      </c>
      <c r="E108" s="235" t="s">
        <v>516</v>
      </c>
      <c r="F108" s="236" t="s">
        <v>517</v>
      </c>
      <c r="G108" s="237" t="s">
        <v>381</v>
      </c>
      <c r="H108" s="238">
        <v>98.408000000000001</v>
      </c>
      <c r="I108" s="239"/>
      <c r="J108" s="240">
        <f>ROUND(I108*H108,2)</f>
        <v>0</v>
      </c>
      <c r="K108" s="236" t="s">
        <v>222</v>
      </c>
      <c r="L108" s="73"/>
      <c r="M108" s="241" t="s">
        <v>21</v>
      </c>
      <c r="N108" s="242" t="s">
        <v>43</v>
      </c>
      <c r="O108" s="48"/>
      <c r="P108" s="243">
        <f>O108*H108</f>
        <v>0</v>
      </c>
      <c r="Q108" s="243">
        <v>0</v>
      </c>
      <c r="R108" s="243">
        <f>Q108*H108</f>
        <v>0</v>
      </c>
      <c r="S108" s="243">
        <v>0</v>
      </c>
      <c r="T108" s="244">
        <f>S108*H108</f>
        <v>0</v>
      </c>
      <c r="AR108" s="25" t="s">
        <v>232</v>
      </c>
      <c r="AT108" s="25" t="s">
        <v>218</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3194</v>
      </c>
    </row>
    <row r="109" s="14" customFormat="1">
      <c r="B109" s="288"/>
      <c r="C109" s="289"/>
      <c r="D109" s="246" t="s">
        <v>422</v>
      </c>
      <c r="E109" s="290" t="s">
        <v>21</v>
      </c>
      <c r="F109" s="291" t="s">
        <v>2690</v>
      </c>
      <c r="G109" s="289"/>
      <c r="H109" s="290" t="s">
        <v>21</v>
      </c>
      <c r="I109" s="292"/>
      <c r="J109" s="289"/>
      <c r="K109" s="289"/>
      <c r="L109" s="293"/>
      <c r="M109" s="294"/>
      <c r="N109" s="295"/>
      <c r="O109" s="295"/>
      <c r="P109" s="295"/>
      <c r="Q109" s="295"/>
      <c r="R109" s="295"/>
      <c r="S109" s="295"/>
      <c r="T109" s="296"/>
      <c r="AT109" s="297" t="s">
        <v>422</v>
      </c>
      <c r="AU109" s="297" t="s">
        <v>82</v>
      </c>
      <c r="AV109" s="14" t="s">
        <v>80</v>
      </c>
      <c r="AW109" s="14" t="s">
        <v>35</v>
      </c>
      <c r="AX109" s="14" t="s">
        <v>72</v>
      </c>
      <c r="AY109" s="297" t="s">
        <v>215</v>
      </c>
    </row>
    <row r="110" s="12" customFormat="1">
      <c r="B110" s="252"/>
      <c r="C110" s="253"/>
      <c r="D110" s="246" t="s">
        <v>422</v>
      </c>
      <c r="E110" s="254" t="s">
        <v>21</v>
      </c>
      <c r="F110" s="255" t="s">
        <v>3185</v>
      </c>
      <c r="G110" s="253"/>
      <c r="H110" s="256">
        <v>98.408000000000001</v>
      </c>
      <c r="I110" s="257"/>
      <c r="J110" s="253"/>
      <c r="K110" s="253"/>
      <c r="L110" s="258"/>
      <c r="M110" s="259"/>
      <c r="N110" s="260"/>
      <c r="O110" s="260"/>
      <c r="P110" s="260"/>
      <c r="Q110" s="260"/>
      <c r="R110" s="260"/>
      <c r="S110" s="260"/>
      <c r="T110" s="261"/>
      <c r="AT110" s="262" t="s">
        <v>422</v>
      </c>
      <c r="AU110" s="262" t="s">
        <v>82</v>
      </c>
      <c r="AV110" s="12" t="s">
        <v>82</v>
      </c>
      <c r="AW110" s="12" t="s">
        <v>35</v>
      </c>
      <c r="AX110" s="12" t="s">
        <v>80</v>
      </c>
      <c r="AY110" s="262" t="s">
        <v>215</v>
      </c>
    </row>
    <row r="111" s="1" customFormat="1" ht="16.5" customHeight="1">
      <c r="B111" s="47"/>
      <c r="C111" s="234" t="s">
        <v>256</v>
      </c>
      <c r="D111" s="234" t="s">
        <v>218</v>
      </c>
      <c r="E111" s="235" t="s">
        <v>886</v>
      </c>
      <c r="F111" s="236" t="s">
        <v>887</v>
      </c>
      <c r="G111" s="237" t="s">
        <v>381</v>
      </c>
      <c r="H111" s="238">
        <v>98.408000000000001</v>
      </c>
      <c r="I111" s="239"/>
      <c r="J111" s="240">
        <f>ROUND(I111*H111,2)</f>
        <v>0</v>
      </c>
      <c r="K111" s="236" t="s">
        <v>222</v>
      </c>
      <c r="L111" s="73"/>
      <c r="M111" s="241" t="s">
        <v>21</v>
      </c>
      <c r="N111" s="242" t="s">
        <v>43</v>
      </c>
      <c r="O111" s="48"/>
      <c r="P111" s="243">
        <f>O111*H111</f>
        <v>0</v>
      </c>
      <c r="Q111" s="243">
        <v>0</v>
      </c>
      <c r="R111" s="243">
        <f>Q111*H111</f>
        <v>0</v>
      </c>
      <c r="S111" s="243">
        <v>0</v>
      </c>
      <c r="T111" s="244">
        <f>S111*H111</f>
        <v>0</v>
      </c>
      <c r="AR111" s="25" t="s">
        <v>232</v>
      </c>
      <c r="AT111" s="25" t="s">
        <v>218</v>
      </c>
      <c r="AU111" s="25" t="s">
        <v>82</v>
      </c>
      <c r="AY111" s="25" t="s">
        <v>215</v>
      </c>
      <c r="BE111" s="245">
        <f>IF(N111="základní",J111,0)</f>
        <v>0</v>
      </c>
      <c r="BF111" s="245">
        <f>IF(N111="snížená",J111,0)</f>
        <v>0</v>
      </c>
      <c r="BG111" s="245">
        <f>IF(N111="zákl. přenesená",J111,0)</f>
        <v>0</v>
      </c>
      <c r="BH111" s="245">
        <f>IF(N111="sníž. přenesená",J111,0)</f>
        <v>0</v>
      </c>
      <c r="BI111" s="245">
        <f>IF(N111="nulová",J111,0)</f>
        <v>0</v>
      </c>
      <c r="BJ111" s="25" t="s">
        <v>80</v>
      </c>
      <c r="BK111" s="245">
        <f>ROUND(I111*H111,2)</f>
        <v>0</v>
      </c>
      <c r="BL111" s="25" t="s">
        <v>232</v>
      </c>
      <c r="BM111" s="25" t="s">
        <v>3195</v>
      </c>
    </row>
    <row r="112" s="14" customFormat="1">
      <c r="B112" s="288"/>
      <c r="C112" s="289"/>
      <c r="D112" s="246" t="s">
        <v>422</v>
      </c>
      <c r="E112" s="290" t="s">
        <v>21</v>
      </c>
      <c r="F112" s="291" t="s">
        <v>3196</v>
      </c>
      <c r="G112" s="289"/>
      <c r="H112" s="290" t="s">
        <v>21</v>
      </c>
      <c r="I112" s="292"/>
      <c r="J112" s="289"/>
      <c r="K112" s="289"/>
      <c r="L112" s="293"/>
      <c r="M112" s="294"/>
      <c r="N112" s="295"/>
      <c r="O112" s="295"/>
      <c r="P112" s="295"/>
      <c r="Q112" s="295"/>
      <c r="R112" s="295"/>
      <c r="S112" s="295"/>
      <c r="T112" s="296"/>
      <c r="AT112" s="297" t="s">
        <v>422</v>
      </c>
      <c r="AU112" s="297" t="s">
        <v>82</v>
      </c>
      <c r="AV112" s="14" t="s">
        <v>80</v>
      </c>
      <c r="AW112" s="14" t="s">
        <v>35</v>
      </c>
      <c r="AX112" s="14" t="s">
        <v>72</v>
      </c>
      <c r="AY112" s="297" t="s">
        <v>215</v>
      </c>
    </row>
    <row r="113" s="12" customFormat="1">
      <c r="B113" s="252"/>
      <c r="C113" s="253"/>
      <c r="D113" s="246" t="s">
        <v>422</v>
      </c>
      <c r="E113" s="254" t="s">
        <v>21</v>
      </c>
      <c r="F113" s="255" t="s">
        <v>3185</v>
      </c>
      <c r="G113" s="253"/>
      <c r="H113" s="256">
        <v>98.408000000000001</v>
      </c>
      <c r="I113" s="257"/>
      <c r="J113" s="253"/>
      <c r="K113" s="253"/>
      <c r="L113" s="258"/>
      <c r="M113" s="259"/>
      <c r="N113" s="260"/>
      <c r="O113" s="260"/>
      <c r="P113" s="260"/>
      <c r="Q113" s="260"/>
      <c r="R113" s="260"/>
      <c r="S113" s="260"/>
      <c r="T113" s="261"/>
      <c r="AT113" s="262" t="s">
        <v>422</v>
      </c>
      <c r="AU113" s="262" t="s">
        <v>82</v>
      </c>
      <c r="AV113" s="12" t="s">
        <v>82</v>
      </c>
      <c r="AW113" s="12" t="s">
        <v>35</v>
      </c>
      <c r="AX113" s="12" t="s">
        <v>80</v>
      </c>
      <c r="AY113" s="262" t="s">
        <v>215</v>
      </c>
    </row>
    <row r="114" s="1" customFormat="1" ht="16.5" customHeight="1">
      <c r="B114" s="47"/>
      <c r="C114" s="234" t="s">
        <v>260</v>
      </c>
      <c r="D114" s="234" t="s">
        <v>218</v>
      </c>
      <c r="E114" s="235" t="s">
        <v>988</v>
      </c>
      <c r="F114" s="236" t="s">
        <v>989</v>
      </c>
      <c r="G114" s="237" t="s">
        <v>381</v>
      </c>
      <c r="H114" s="238">
        <v>87.677999999999997</v>
      </c>
      <c r="I114" s="239"/>
      <c r="J114" s="240">
        <f>ROUND(I114*H114,2)</f>
        <v>0</v>
      </c>
      <c r="K114" s="236" t="s">
        <v>222</v>
      </c>
      <c r="L114" s="73"/>
      <c r="M114" s="241" t="s">
        <v>21</v>
      </c>
      <c r="N114" s="242" t="s">
        <v>43</v>
      </c>
      <c r="O114" s="48"/>
      <c r="P114" s="243">
        <f>O114*H114</f>
        <v>0</v>
      </c>
      <c r="Q114" s="243">
        <v>0</v>
      </c>
      <c r="R114" s="243">
        <f>Q114*H114</f>
        <v>0</v>
      </c>
      <c r="S114" s="243">
        <v>0</v>
      </c>
      <c r="T114" s="244">
        <f>S114*H114</f>
        <v>0</v>
      </c>
      <c r="AR114" s="25" t="s">
        <v>232</v>
      </c>
      <c r="AT114" s="25" t="s">
        <v>218</v>
      </c>
      <c r="AU114" s="25" t="s">
        <v>82</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232</v>
      </c>
      <c r="BM114" s="25" t="s">
        <v>3197</v>
      </c>
    </row>
    <row r="115" s="12" customFormat="1">
      <c r="B115" s="252"/>
      <c r="C115" s="253"/>
      <c r="D115" s="246" t="s">
        <v>422</v>
      </c>
      <c r="E115" s="254" t="s">
        <v>21</v>
      </c>
      <c r="F115" s="255" t="s">
        <v>3198</v>
      </c>
      <c r="G115" s="253"/>
      <c r="H115" s="256">
        <v>87.677999999999997</v>
      </c>
      <c r="I115" s="257"/>
      <c r="J115" s="253"/>
      <c r="K115" s="253"/>
      <c r="L115" s="258"/>
      <c r="M115" s="259"/>
      <c r="N115" s="260"/>
      <c r="O115" s="260"/>
      <c r="P115" s="260"/>
      <c r="Q115" s="260"/>
      <c r="R115" s="260"/>
      <c r="S115" s="260"/>
      <c r="T115" s="261"/>
      <c r="AT115" s="262" t="s">
        <v>422</v>
      </c>
      <c r="AU115" s="262" t="s">
        <v>82</v>
      </c>
      <c r="AV115" s="12" t="s">
        <v>82</v>
      </c>
      <c r="AW115" s="12" t="s">
        <v>35</v>
      </c>
      <c r="AX115" s="12" t="s">
        <v>72</v>
      </c>
      <c r="AY115" s="262" t="s">
        <v>215</v>
      </c>
    </row>
    <row r="116" s="1" customFormat="1" ht="16.5" customHeight="1">
      <c r="B116" s="47"/>
      <c r="C116" s="234" t="s">
        <v>267</v>
      </c>
      <c r="D116" s="234" t="s">
        <v>218</v>
      </c>
      <c r="E116" s="235" t="s">
        <v>993</v>
      </c>
      <c r="F116" s="236" t="s">
        <v>1341</v>
      </c>
      <c r="G116" s="237" t="s">
        <v>473</v>
      </c>
      <c r="H116" s="238">
        <v>166.58799999999999</v>
      </c>
      <c r="I116" s="239"/>
      <c r="J116" s="240">
        <f>ROUND(I116*H116,2)</f>
        <v>0</v>
      </c>
      <c r="K116" s="236" t="s">
        <v>222</v>
      </c>
      <c r="L116" s="73"/>
      <c r="M116" s="241" t="s">
        <v>21</v>
      </c>
      <c r="N116" s="242" t="s">
        <v>43</v>
      </c>
      <c r="O116" s="48"/>
      <c r="P116" s="243">
        <f>O116*H116</f>
        <v>0</v>
      </c>
      <c r="Q116" s="243">
        <v>0</v>
      </c>
      <c r="R116" s="243">
        <f>Q116*H116</f>
        <v>0</v>
      </c>
      <c r="S116" s="243">
        <v>0</v>
      </c>
      <c r="T116" s="244">
        <f>S116*H116</f>
        <v>0</v>
      </c>
      <c r="AR116" s="25" t="s">
        <v>232</v>
      </c>
      <c r="AT116" s="25" t="s">
        <v>218</v>
      </c>
      <c r="AU116" s="25" t="s">
        <v>82</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3199</v>
      </c>
    </row>
    <row r="117" s="1" customFormat="1">
      <c r="B117" s="47"/>
      <c r="C117" s="75"/>
      <c r="D117" s="246" t="s">
        <v>225</v>
      </c>
      <c r="E117" s="75"/>
      <c r="F117" s="247" t="s">
        <v>672</v>
      </c>
      <c r="G117" s="75"/>
      <c r="H117" s="75"/>
      <c r="I117" s="204"/>
      <c r="J117" s="75"/>
      <c r="K117" s="75"/>
      <c r="L117" s="73"/>
      <c r="M117" s="248"/>
      <c r="N117" s="48"/>
      <c r="O117" s="48"/>
      <c r="P117" s="48"/>
      <c r="Q117" s="48"/>
      <c r="R117" s="48"/>
      <c r="S117" s="48"/>
      <c r="T117" s="96"/>
      <c r="AT117" s="25" t="s">
        <v>225</v>
      </c>
      <c r="AU117" s="25" t="s">
        <v>82</v>
      </c>
    </row>
    <row r="118" s="13" customFormat="1">
      <c r="B118" s="263"/>
      <c r="C118" s="264"/>
      <c r="D118" s="246" t="s">
        <v>422</v>
      </c>
      <c r="E118" s="265" t="s">
        <v>21</v>
      </c>
      <c r="F118" s="266" t="s">
        <v>439</v>
      </c>
      <c r="G118" s="264"/>
      <c r="H118" s="267">
        <v>166.58799999999999</v>
      </c>
      <c r="I118" s="268"/>
      <c r="J118" s="264"/>
      <c r="K118" s="264"/>
      <c r="L118" s="269"/>
      <c r="M118" s="270"/>
      <c r="N118" s="271"/>
      <c r="O118" s="271"/>
      <c r="P118" s="271"/>
      <c r="Q118" s="271"/>
      <c r="R118" s="271"/>
      <c r="S118" s="271"/>
      <c r="T118" s="272"/>
      <c r="AT118" s="273" t="s">
        <v>422</v>
      </c>
      <c r="AU118" s="273" t="s">
        <v>82</v>
      </c>
      <c r="AV118" s="13" t="s">
        <v>232</v>
      </c>
      <c r="AW118" s="13" t="s">
        <v>35</v>
      </c>
      <c r="AX118" s="13" t="s">
        <v>72</v>
      </c>
      <c r="AY118" s="273" t="s">
        <v>215</v>
      </c>
    </row>
    <row r="119" s="1" customFormat="1" ht="16.5" customHeight="1">
      <c r="B119" s="47"/>
      <c r="C119" s="234" t="s">
        <v>272</v>
      </c>
      <c r="D119" s="234" t="s">
        <v>218</v>
      </c>
      <c r="E119" s="235" t="s">
        <v>890</v>
      </c>
      <c r="F119" s="236" t="s">
        <v>891</v>
      </c>
      <c r="G119" s="237" t="s">
        <v>381</v>
      </c>
      <c r="H119" s="238">
        <v>55.024999999999999</v>
      </c>
      <c r="I119" s="239"/>
      <c r="J119" s="240">
        <f>ROUND(I119*H119,2)</f>
        <v>0</v>
      </c>
      <c r="K119" s="236" t="s">
        <v>21</v>
      </c>
      <c r="L119" s="73"/>
      <c r="M119" s="241" t="s">
        <v>21</v>
      </c>
      <c r="N119" s="242" t="s">
        <v>43</v>
      </c>
      <c r="O119" s="48"/>
      <c r="P119" s="243">
        <f>O119*H119</f>
        <v>0</v>
      </c>
      <c r="Q119" s="243">
        <v>0</v>
      </c>
      <c r="R119" s="243">
        <f>Q119*H119</f>
        <v>0</v>
      </c>
      <c r="S119" s="243">
        <v>0</v>
      </c>
      <c r="T119" s="244">
        <f>S119*H119</f>
        <v>0</v>
      </c>
      <c r="AR119" s="25" t="s">
        <v>232</v>
      </c>
      <c r="AT119" s="25" t="s">
        <v>218</v>
      </c>
      <c r="AU119" s="25" t="s">
        <v>82</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232</v>
      </c>
      <c r="BM119" s="25" t="s">
        <v>3200</v>
      </c>
    </row>
    <row r="120" s="13" customFormat="1">
      <c r="B120" s="263"/>
      <c r="C120" s="264"/>
      <c r="D120" s="246" t="s">
        <v>422</v>
      </c>
      <c r="E120" s="265" t="s">
        <v>21</v>
      </c>
      <c r="F120" s="266" t="s">
        <v>439</v>
      </c>
      <c r="G120" s="264"/>
      <c r="H120" s="267">
        <v>55.024999999999999</v>
      </c>
      <c r="I120" s="268"/>
      <c r="J120" s="264"/>
      <c r="K120" s="264"/>
      <c r="L120" s="269"/>
      <c r="M120" s="270"/>
      <c r="N120" s="271"/>
      <c r="O120" s="271"/>
      <c r="P120" s="271"/>
      <c r="Q120" s="271"/>
      <c r="R120" s="271"/>
      <c r="S120" s="271"/>
      <c r="T120" s="272"/>
      <c r="AT120" s="273" t="s">
        <v>422</v>
      </c>
      <c r="AU120" s="273" t="s">
        <v>82</v>
      </c>
      <c r="AV120" s="13" t="s">
        <v>232</v>
      </c>
      <c r="AW120" s="13" t="s">
        <v>35</v>
      </c>
      <c r="AX120" s="13" t="s">
        <v>72</v>
      </c>
      <c r="AY120" s="273" t="s">
        <v>215</v>
      </c>
    </row>
    <row r="121" s="1" customFormat="1" ht="25.5" customHeight="1">
      <c r="B121" s="47"/>
      <c r="C121" s="234" t="s">
        <v>277</v>
      </c>
      <c r="D121" s="234" t="s">
        <v>218</v>
      </c>
      <c r="E121" s="235" t="s">
        <v>2889</v>
      </c>
      <c r="F121" s="236" t="s">
        <v>2890</v>
      </c>
      <c r="G121" s="237" t="s">
        <v>381</v>
      </c>
      <c r="H121" s="238">
        <v>33.131</v>
      </c>
      <c r="I121" s="239"/>
      <c r="J121" s="240">
        <f>ROUND(I121*H121,2)</f>
        <v>0</v>
      </c>
      <c r="K121" s="236" t="s">
        <v>222</v>
      </c>
      <c r="L121" s="73"/>
      <c r="M121" s="241" t="s">
        <v>21</v>
      </c>
      <c r="N121" s="242" t="s">
        <v>43</v>
      </c>
      <c r="O121" s="48"/>
      <c r="P121" s="243">
        <f>O121*H121</f>
        <v>0</v>
      </c>
      <c r="Q121" s="243">
        <v>0</v>
      </c>
      <c r="R121" s="243">
        <f>Q121*H121</f>
        <v>0</v>
      </c>
      <c r="S121" s="243">
        <v>0</v>
      </c>
      <c r="T121" s="244">
        <f>S121*H121</f>
        <v>0</v>
      </c>
      <c r="AR121" s="25" t="s">
        <v>232</v>
      </c>
      <c r="AT121" s="25" t="s">
        <v>218</v>
      </c>
      <c r="AU121" s="25" t="s">
        <v>82</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3201</v>
      </c>
    </row>
    <row r="122" s="14" customFormat="1">
      <c r="B122" s="288"/>
      <c r="C122" s="289"/>
      <c r="D122" s="246" t="s">
        <v>422</v>
      </c>
      <c r="E122" s="290" t="s">
        <v>21</v>
      </c>
      <c r="F122" s="291" t="s">
        <v>3202</v>
      </c>
      <c r="G122" s="289"/>
      <c r="H122" s="290" t="s">
        <v>21</v>
      </c>
      <c r="I122" s="292"/>
      <c r="J122" s="289"/>
      <c r="K122" s="289"/>
      <c r="L122" s="293"/>
      <c r="M122" s="294"/>
      <c r="N122" s="295"/>
      <c r="O122" s="295"/>
      <c r="P122" s="295"/>
      <c r="Q122" s="295"/>
      <c r="R122" s="295"/>
      <c r="S122" s="295"/>
      <c r="T122" s="296"/>
      <c r="AT122" s="297" t="s">
        <v>422</v>
      </c>
      <c r="AU122" s="297" t="s">
        <v>82</v>
      </c>
      <c r="AV122" s="14" t="s">
        <v>80</v>
      </c>
      <c r="AW122" s="14" t="s">
        <v>35</v>
      </c>
      <c r="AX122" s="14" t="s">
        <v>72</v>
      </c>
      <c r="AY122" s="297" t="s">
        <v>215</v>
      </c>
    </row>
    <row r="123" s="14" customFormat="1">
      <c r="B123" s="288"/>
      <c r="C123" s="289"/>
      <c r="D123" s="246" t="s">
        <v>422</v>
      </c>
      <c r="E123" s="290" t="s">
        <v>21</v>
      </c>
      <c r="F123" s="291" t="s">
        <v>3188</v>
      </c>
      <c r="G123" s="289"/>
      <c r="H123" s="290" t="s">
        <v>21</v>
      </c>
      <c r="I123" s="292"/>
      <c r="J123" s="289"/>
      <c r="K123" s="289"/>
      <c r="L123" s="293"/>
      <c r="M123" s="294"/>
      <c r="N123" s="295"/>
      <c r="O123" s="295"/>
      <c r="P123" s="295"/>
      <c r="Q123" s="295"/>
      <c r="R123" s="295"/>
      <c r="S123" s="295"/>
      <c r="T123" s="296"/>
      <c r="AT123" s="297" t="s">
        <v>422</v>
      </c>
      <c r="AU123" s="297" t="s">
        <v>82</v>
      </c>
      <c r="AV123" s="14" t="s">
        <v>80</v>
      </c>
      <c r="AW123" s="14" t="s">
        <v>35</v>
      </c>
      <c r="AX123" s="14" t="s">
        <v>72</v>
      </c>
      <c r="AY123" s="297" t="s">
        <v>215</v>
      </c>
    </row>
    <row r="124" s="12" customFormat="1">
      <c r="B124" s="252"/>
      <c r="C124" s="253"/>
      <c r="D124" s="246" t="s">
        <v>422</v>
      </c>
      <c r="E124" s="254" t="s">
        <v>21</v>
      </c>
      <c r="F124" s="255" t="s">
        <v>3203</v>
      </c>
      <c r="G124" s="253"/>
      <c r="H124" s="256">
        <v>20.876999999999999</v>
      </c>
      <c r="I124" s="257"/>
      <c r="J124" s="253"/>
      <c r="K124" s="253"/>
      <c r="L124" s="258"/>
      <c r="M124" s="259"/>
      <c r="N124" s="260"/>
      <c r="O124" s="260"/>
      <c r="P124" s="260"/>
      <c r="Q124" s="260"/>
      <c r="R124" s="260"/>
      <c r="S124" s="260"/>
      <c r="T124" s="261"/>
      <c r="AT124" s="262" t="s">
        <v>422</v>
      </c>
      <c r="AU124" s="262" t="s">
        <v>82</v>
      </c>
      <c r="AV124" s="12" t="s">
        <v>82</v>
      </c>
      <c r="AW124" s="12" t="s">
        <v>35</v>
      </c>
      <c r="AX124" s="12" t="s">
        <v>72</v>
      </c>
      <c r="AY124" s="262" t="s">
        <v>215</v>
      </c>
    </row>
    <row r="125" s="14" customFormat="1">
      <c r="B125" s="288"/>
      <c r="C125" s="289"/>
      <c r="D125" s="246" t="s">
        <v>422</v>
      </c>
      <c r="E125" s="290" t="s">
        <v>21</v>
      </c>
      <c r="F125" s="291" t="s">
        <v>3189</v>
      </c>
      <c r="G125" s="289"/>
      <c r="H125" s="290" t="s">
        <v>21</v>
      </c>
      <c r="I125" s="292"/>
      <c r="J125" s="289"/>
      <c r="K125" s="289"/>
      <c r="L125" s="293"/>
      <c r="M125" s="294"/>
      <c r="N125" s="295"/>
      <c r="O125" s="295"/>
      <c r="P125" s="295"/>
      <c r="Q125" s="295"/>
      <c r="R125" s="295"/>
      <c r="S125" s="295"/>
      <c r="T125" s="296"/>
      <c r="AT125" s="297" t="s">
        <v>422</v>
      </c>
      <c r="AU125" s="297" t="s">
        <v>82</v>
      </c>
      <c r="AV125" s="14" t="s">
        <v>80</v>
      </c>
      <c r="AW125" s="14" t="s">
        <v>35</v>
      </c>
      <c r="AX125" s="14" t="s">
        <v>72</v>
      </c>
      <c r="AY125" s="297" t="s">
        <v>215</v>
      </c>
    </row>
    <row r="126" s="12" customFormat="1">
      <c r="B126" s="252"/>
      <c r="C126" s="253"/>
      <c r="D126" s="246" t="s">
        <v>422</v>
      </c>
      <c r="E126" s="254" t="s">
        <v>21</v>
      </c>
      <c r="F126" s="255" t="s">
        <v>3204</v>
      </c>
      <c r="G126" s="253"/>
      <c r="H126" s="256">
        <v>12.254</v>
      </c>
      <c r="I126" s="257"/>
      <c r="J126" s="253"/>
      <c r="K126" s="253"/>
      <c r="L126" s="258"/>
      <c r="M126" s="259"/>
      <c r="N126" s="260"/>
      <c r="O126" s="260"/>
      <c r="P126" s="260"/>
      <c r="Q126" s="260"/>
      <c r="R126" s="260"/>
      <c r="S126" s="260"/>
      <c r="T126" s="261"/>
      <c r="AT126" s="262" t="s">
        <v>422</v>
      </c>
      <c r="AU126" s="262" t="s">
        <v>82</v>
      </c>
      <c r="AV126" s="12" t="s">
        <v>82</v>
      </c>
      <c r="AW126" s="12" t="s">
        <v>35</v>
      </c>
      <c r="AX126" s="12" t="s">
        <v>72</v>
      </c>
      <c r="AY126" s="262" t="s">
        <v>215</v>
      </c>
    </row>
    <row r="127" s="13" customFormat="1">
      <c r="B127" s="263"/>
      <c r="C127" s="264"/>
      <c r="D127" s="246" t="s">
        <v>422</v>
      </c>
      <c r="E127" s="265" t="s">
        <v>21</v>
      </c>
      <c r="F127" s="266" t="s">
        <v>439</v>
      </c>
      <c r="G127" s="264"/>
      <c r="H127" s="267">
        <v>33.131</v>
      </c>
      <c r="I127" s="268"/>
      <c r="J127" s="264"/>
      <c r="K127" s="264"/>
      <c r="L127" s="269"/>
      <c r="M127" s="270"/>
      <c r="N127" s="271"/>
      <c r="O127" s="271"/>
      <c r="P127" s="271"/>
      <c r="Q127" s="271"/>
      <c r="R127" s="271"/>
      <c r="S127" s="271"/>
      <c r="T127" s="272"/>
      <c r="AT127" s="273" t="s">
        <v>422</v>
      </c>
      <c r="AU127" s="273" t="s">
        <v>82</v>
      </c>
      <c r="AV127" s="13" t="s">
        <v>232</v>
      </c>
      <c r="AW127" s="13" t="s">
        <v>35</v>
      </c>
      <c r="AX127" s="13" t="s">
        <v>80</v>
      </c>
      <c r="AY127" s="273" t="s">
        <v>215</v>
      </c>
    </row>
    <row r="128" s="1" customFormat="1" ht="16.5" customHeight="1">
      <c r="B128" s="47"/>
      <c r="C128" s="274" t="s">
        <v>10</v>
      </c>
      <c r="D128" s="274" t="s">
        <v>470</v>
      </c>
      <c r="E128" s="275" t="s">
        <v>2723</v>
      </c>
      <c r="F128" s="276" t="s">
        <v>2724</v>
      </c>
      <c r="G128" s="277" t="s">
        <v>473</v>
      </c>
      <c r="H128" s="278">
        <v>136.25899999999999</v>
      </c>
      <c r="I128" s="279"/>
      <c r="J128" s="280">
        <f>ROUND(I128*H128,2)</f>
        <v>0</v>
      </c>
      <c r="K128" s="276" t="s">
        <v>222</v>
      </c>
      <c r="L128" s="281"/>
      <c r="M128" s="282" t="s">
        <v>21</v>
      </c>
      <c r="N128" s="283" t="s">
        <v>43</v>
      </c>
      <c r="O128" s="48"/>
      <c r="P128" s="243">
        <f>O128*H128</f>
        <v>0</v>
      </c>
      <c r="Q128" s="243">
        <v>1</v>
      </c>
      <c r="R128" s="243">
        <f>Q128*H128</f>
        <v>136.25899999999999</v>
      </c>
      <c r="S128" s="243">
        <v>0</v>
      </c>
      <c r="T128" s="244">
        <f>S128*H128</f>
        <v>0</v>
      </c>
      <c r="AR128" s="25" t="s">
        <v>405</v>
      </c>
      <c r="AT128" s="25" t="s">
        <v>470</v>
      </c>
      <c r="AU128" s="25" t="s">
        <v>82</v>
      </c>
      <c r="AY128" s="25" t="s">
        <v>215</v>
      </c>
      <c r="BE128" s="245">
        <f>IF(N128="základní",J128,0)</f>
        <v>0</v>
      </c>
      <c r="BF128" s="245">
        <f>IF(N128="snížená",J128,0)</f>
        <v>0</v>
      </c>
      <c r="BG128" s="245">
        <f>IF(N128="zákl. přenesená",J128,0)</f>
        <v>0</v>
      </c>
      <c r="BH128" s="245">
        <f>IF(N128="sníž. přenesená",J128,0)</f>
        <v>0</v>
      </c>
      <c r="BI128" s="245">
        <f>IF(N128="nulová",J128,0)</f>
        <v>0</v>
      </c>
      <c r="BJ128" s="25" t="s">
        <v>80</v>
      </c>
      <c r="BK128" s="245">
        <f>ROUND(I128*H128,2)</f>
        <v>0</v>
      </c>
      <c r="BL128" s="25" t="s">
        <v>232</v>
      </c>
      <c r="BM128" s="25" t="s">
        <v>3205</v>
      </c>
    </row>
    <row r="129" s="12" customFormat="1">
      <c r="B129" s="252"/>
      <c r="C129" s="253"/>
      <c r="D129" s="246" t="s">
        <v>422</v>
      </c>
      <c r="E129" s="254" t="s">
        <v>21</v>
      </c>
      <c r="F129" s="255" t="s">
        <v>3206</v>
      </c>
      <c r="G129" s="253"/>
      <c r="H129" s="256">
        <v>58.308999999999998</v>
      </c>
      <c r="I129" s="257"/>
      <c r="J129" s="253"/>
      <c r="K129" s="253"/>
      <c r="L129" s="258"/>
      <c r="M129" s="259"/>
      <c r="N129" s="260"/>
      <c r="O129" s="260"/>
      <c r="P129" s="260"/>
      <c r="Q129" s="260"/>
      <c r="R129" s="260"/>
      <c r="S129" s="260"/>
      <c r="T129" s="261"/>
      <c r="AT129" s="262" t="s">
        <v>422</v>
      </c>
      <c r="AU129" s="262" t="s">
        <v>82</v>
      </c>
      <c r="AV129" s="12" t="s">
        <v>82</v>
      </c>
      <c r="AW129" s="12" t="s">
        <v>35</v>
      </c>
      <c r="AX129" s="12" t="s">
        <v>72</v>
      </c>
      <c r="AY129" s="262" t="s">
        <v>215</v>
      </c>
    </row>
    <row r="130" s="14" customFormat="1">
      <c r="B130" s="288"/>
      <c r="C130" s="289"/>
      <c r="D130" s="246" t="s">
        <v>422</v>
      </c>
      <c r="E130" s="290" t="s">
        <v>21</v>
      </c>
      <c r="F130" s="291" t="s">
        <v>3207</v>
      </c>
      <c r="G130" s="289"/>
      <c r="H130" s="290" t="s">
        <v>21</v>
      </c>
      <c r="I130" s="292"/>
      <c r="J130" s="289"/>
      <c r="K130" s="289"/>
      <c r="L130" s="293"/>
      <c r="M130" s="294"/>
      <c r="N130" s="295"/>
      <c r="O130" s="295"/>
      <c r="P130" s="295"/>
      <c r="Q130" s="295"/>
      <c r="R130" s="295"/>
      <c r="S130" s="295"/>
      <c r="T130" s="296"/>
      <c r="AT130" s="297" t="s">
        <v>422</v>
      </c>
      <c r="AU130" s="297" t="s">
        <v>82</v>
      </c>
      <c r="AV130" s="14" t="s">
        <v>80</v>
      </c>
      <c r="AW130" s="14" t="s">
        <v>35</v>
      </c>
      <c r="AX130" s="14" t="s">
        <v>72</v>
      </c>
      <c r="AY130" s="297" t="s">
        <v>215</v>
      </c>
    </row>
    <row r="131" s="12" customFormat="1">
      <c r="B131" s="252"/>
      <c r="C131" s="253"/>
      <c r="D131" s="246" t="s">
        <v>422</v>
      </c>
      <c r="E131" s="254" t="s">
        <v>21</v>
      </c>
      <c r="F131" s="255" t="s">
        <v>3208</v>
      </c>
      <c r="G131" s="253"/>
      <c r="H131" s="256">
        <v>77.950000000000003</v>
      </c>
      <c r="I131" s="257"/>
      <c r="J131" s="253"/>
      <c r="K131" s="253"/>
      <c r="L131" s="258"/>
      <c r="M131" s="259"/>
      <c r="N131" s="260"/>
      <c r="O131" s="260"/>
      <c r="P131" s="260"/>
      <c r="Q131" s="260"/>
      <c r="R131" s="260"/>
      <c r="S131" s="260"/>
      <c r="T131" s="261"/>
      <c r="AT131" s="262" t="s">
        <v>422</v>
      </c>
      <c r="AU131" s="262" t="s">
        <v>82</v>
      </c>
      <c r="AV131" s="12" t="s">
        <v>82</v>
      </c>
      <c r="AW131" s="12" t="s">
        <v>35</v>
      </c>
      <c r="AX131" s="12" t="s">
        <v>72</v>
      </c>
      <c r="AY131" s="262" t="s">
        <v>215</v>
      </c>
    </row>
    <row r="132" s="1" customFormat="1" ht="25.5" customHeight="1">
      <c r="B132" s="47"/>
      <c r="C132" s="234" t="s">
        <v>290</v>
      </c>
      <c r="D132" s="234" t="s">
        <v>218</v>
      </c>
      <c r="E132" s="235" t="s">
        <v>2741</v>
      </c>
      <c r="F132" s="236" t="s">
        <v>2742</v>
      </c>
      <c r="G132" s="237" t="s">
        <v>376</v>
      </c>
      <c r="H132" s="238">
        <v>3.7559999999999998</v>
      </c>
      <c r="I132" s="239"/>
      <c r="J132" s="240">
        <f>ROUND(I132*H132,2)</f>
        <v>0</v>
      </c>
      <c r="K132" s="236" t="s">
        <v>222</v>
      </c>
      <c r="L132" s="73"/>
      <c r="M132" s="241" t="s">
        <v>21</v>
      </c>
      <c r="N132" s="242" t="s">
        <v>43</v>
      </c>
      <c r="O132" s="48"/>
      <c r="P132" s="243">
        <f>O132*H132</f>
        <v>0</v>
      </c>
      <c r="Q132" s="243">
        <v>0</v>
      </c>
      <c r="R132" s="243">
        <f>Q132*H132</f>
        <v>0</v>
      </c>
      <c r="S132" s="243">
        <v>0</v>
      </c>
      <c r="T132" s="244">
        <f>S132*H132</f>
        <v>0</v>
      </c>
      <c r="AR132" s="25" t="s">
        <v>232</v>
      </c>
      <c r="AT132" s="25" t="s">
        <v>218</v>
      </c>
      <c r="AU132" s="25" t="s">
        <v>82</v>
      </c>
      <c r="AY132" s="25" t="s">
        <v>215</v>
      </c>
      <c r="BE132" s="245">
        <f>IF(N132="základní",J132,0)</f>
        <v>0</v>
      </c>
      <c r="BF132" s="245">
        <f>IF(N132="snížená",J132,0)</f>
        <v>0</v>
      </c>
      <c r="BG132" s="245">
        <f>IF(N132="zákl. přenesená",J132,0)</f>
        <v>0</v>
      </c>
      <c r="BH132" s="245">
        <f>IF(N132="sníž. přenesená",J132,0)</f>
        <v>0</v>
      </c>
      <c r="BI132" s="245">
        <f>IF(N132="nulová",J132,0)</f>
        <v>0</v>
      </c>
      <c r="BJ132" s="25" t="s">
        <v>80</v>
      </c>
      <c r="BK132" s="245">
        <f>ROUND(I132*H132,2)</f>
        <v>0</v>
      </c>
      <c r="BL132" s="25" t="s">
        <v>232</v>
      </c>
      <c r="BM132" s="25" t="s">
        <v>3209</v>
      </c>
    </row>
    <row r="133" s="12" customFormat="1">
      <c r="B133" s="252"/>
      <c r="C133" s="253"/>
      <c r="D133" s="246" t="s">
        <v>422</v>
      </c>
      <c r="E133" s="254" t="s">
        <v>21</v>
      </c>
      <c r="F133" s="255" t="s">
        <v>3179</v>
      </c>
      <c r="G133" s="253"/>
      <c r="H133" s="256">
        <v>3.7559999999999998</v>
      </c>
      <c r="I133" s="257"/>
      <c r="J133" s="253"/>
      <c r="K133" s="253"/>
      <c r="L133" s="258"/>
      <c r="M133" s="259"/>
      <c r="N133" s="260"/>
      <c r="O133" s="260"/>
      <c r="P133" s="260"/>
      <c r="Q133" s="260"/>
      <c r="R133" s="260"/>
      <c r="S133" s="260"/>
      <c r="T133" s="261"/>
      <c r="AT133" s="262" t="s">
        <v>422</v>
      </c>
      <c r="AU133" s="262" t="s">
        <v>82</v>
      </c>
      <c r="AV133" s="12" t="s">
        <v>82</v>
      </c>
      <c r="AW133" s="12" t="s">
        <v>35</v>
      </c>
      <c r="AX133" s="12" t="s">
        <v>80</v>
      </c>
      <c r="AY133" s="262" t="s">
        <v>215</v>
      </c>
    </row>
    <row r="134" s="1" customFormat="1" ht="16.5" customHeight="1">
      <c r="B134" s="47"/>
      <c r="C134" s="234" t="s">
        <v>295</v>
      </c>
      <c r="D134" s="234" t="s">
        <v>218</v>
      </c>
      <c r="E134" s="235" t="s">
        <v>998</v>
      </c>
      <c r="F134" s="236" t="s">
        <v>999</v>
      </c>
      <c r="G134" s="237" t="s">
        <v>376</v>
      </c>
      <c r="H134" s="238">
        <v>21.696000000000002</v>
      </c>
      <c r="I134" s="239"/>
      <c r="J134" s="240">
        <f>ROUND(I134*H134,2)</f>
        <v>0</v>
      </c>
      <c r="K134" s="236" t="s">
        <v>222</v>
      </c>
      <c r="L134" s="73"/>
      <c r="M134" s="241" t="s">
        <v>21</v>
      </c>
      <c r="N134" s="242" t="s">
        <v>43</v>
      </c>
      <c r="O134" s="48"/>
      <c r="P134" s="243">
        <f>O134*H134</f>
        <v>0</v>
      </c>
      <c r="Q134" s="243">
        <v>0</v>
      </c>
      <c r="R134" s="243">
        <f>Q134*H134</f>
        <v>0</v>
      </c>
      <c r="S134" s="243">
        <v>0</v>
      </c>
      <c r="T134" s="244">
        <f>S134*H134</f>
        <v>0</v>
      </c>
      <c r="AR134" s="25" t="s">
        <v>232</v>
      </c>
      <c r="AT134" s="25" t="s">
        <v>218</v>
      </c>
      <c r="AU134" s="25" t="s">
        <v>82</v>
      </c>
      <c r="AY134" s="25" t="s">
        <v>215</v>
      </c>
      <c r="BE134" s="245">
        <f>IF(N134="základní",J134,0)</f>
        <v>0</v>
      </c>
      <c r="BF134" s="245">
        <f>IF(N134="snížená",J134,0)</f>
        <v>0</v>
      </c>
      <c r="BG134" s="245">
        <f>IF(N134="zákl. přenesená",J134,0)</f>
        <v>0</v>
      </c>
      <c r="BH134" s="245">
        <f>IF(N134="sníž. přenesená",J134,0)</f>
        <v>0</v>
      </c>
      <c r="BI134" s="245">
        <f>IF(N134="nulová",J134,0)</f>
        <v>0</v>
      </c>
      <c r="BJ134" s="25" t="s">
        <v>80</v>
      </c>
      <c r="BK134" s="245">
        <f>ROUND(I134*H134,2)</f>
        <v>0</v>
      </c>
      <c r="BL134" s="25" t="s">
        <v>232</v>
      </c>
      <c r="BM134" s="25" t="s">
        <v>3210</v>
      </c>
    </row>
    <row r="135" s="14" customFormat="1">
      <c r="B135" s="288"/>
      <c r="C135" s="289"/>
      <c r="D135" s="246" t="s">
        <v>422</v>
      </c>
      <c r="E135" s="290" t="s">
        <v>21</v>
      </c>
      <c r="F135" s="291" t="s">
        <v>3211</v>
      </c>
      <c r="G135" s="289"/>
      <c r="H135" s="290" t="s">
        <v>21</v>
      </c>
      <c r="I135" s="292"/>
      <c r="J135" s="289"/>
      <c r="K135" s="289"/>
      <c r="L135" s="293"/>
      <c r="M135" s="294"/>
      <c r="N135" s="295"/>
      <c r="O135" s="295"/>
      <c r="P135" s="295"/>
      <c r="Q135" s="295"/>
      <c r="R135" s="295"/>
      <c r="S135" s="295"/>
      <c r="T135" s="296"/>
      <c r="AT135" s="297" t="s">
        <v>422</v>
      </c>
      <c r="AU135" s="297" t="s">
        <v>82</v>
      </c>
      <c r="AV135" s="14" t="s">
        <v>80</v>
      </c>
      <c r="AW135" s="14" t="s">
        <v>35</v>
      </c>
      <c r="AX135" s="14" t="s">
        <v>72</v>
      </c>
      <c r="AY135" s="297" t="s">
        <v>215</v>
      </c>
    </row>
    <row r="136" s="14" customFormat="1">
      <c r="B136" s="288"/>
      <c r="C136" s="289"/>
      <c r="D136" s="246" t="s">
        <v>422</v>
      </c>
      <c r="E136" s="290" t="s">
        <v>21</v>
      </c>
      <c r="F136" s="291" t="s">
        <v>3188</v>
      </c>
      <c r="G136" s="289"/>
      <c r="H136" s="290" t="s">
        <v>21</v>
      </c>
      <c r="I136" s="292"/>
      <c r="J136" s="289"/>
      <c r="K136" s="289"/>
      <c r="L136" s="293"/>
      <c r="M136" s="294"/>
      <c r="N136" s="295"/>
      <c r="O136" s="295"/>
      <c r="P136" s="295"/>
      <c r="Q136" s="295"/>
      <c r="R136" s="295"/>
      <c r="S136" s="295"/>
      <c r="T136" s="296"/>
      <c r="AT136" s="297" t="s">
        <v>422</v>
      </c>
      <c r="AU136" s="297" t="s">
        <v>82</v>
      </c>
      <c r="AV136" s="14" t="s">
        <v>80</v>
      </c>
      <c r="AW136" s="14" t="s">
        <v>35</v>
      </c>
      <c r="AX136" s="14" t="s">
        <v>72</v>
      </c>
      <c r="AY136" s="297" t="s">
        <v>215</v>
      </c>
    </row>
    <row r="137" s="12" customFormat="1">
      <c r="B137" s="252"/>
      <c r="C137" s="253"/>
      <c r="D137" s="246" t="s">
        <v>422</v>
      </c>
      <c r="E137" s="254" t="s">
        <v>21</v>
      </c>
      <c r="F137" s="255" t="s">
        <v>3212</v>
      </c>
      <c r="G137" s="253"/>
      <c r="H137" s="256">
        <v>29.004000000000001</v>
      </c>
      <c r="I137" s="257"/>
      <c r="J137" s="253"/>
      <c r="K137" s="253"/>
      <c r="L137" s="258"/>
      <c r="M137" s="259"/>
      <c r="N137" s="260"/>
      <c r="O137" s="260"/>
      <c r="P137" s="260"/>
      <c r="Q137" s="260"/>
      <c r="R137" s="260"/>
      <c r="S137" s="260"/>
      <c r="T137" s="261"/>
      <c r="AT137" s="262" t="s">
        <v>422</v>
      </c>
      <c r="AU137" s="262" t="s">
        <v>82</v>
      </c>
      <c r="AV137" s="12" t="s">
        <v>82</v>
      </c>
      <c r="AW137" s="12" t="s">
        <v>35</v>
      </c>
      <c r="AX137" s="12" t="s">
        <v>72</v>
      </c>
      <c r="AY137" s="262" t="s">
        <v>215</v>
      </c>
    </row>
    <row r="138" s="14" customFormat="1">
      <c r="B138" s="288"/>
      <c r="C138" s="289"/>
      <c r="D138" s="246" t="s">
        <v>422</v>
      </c>
      <c r="E138" s="290" t="s">
        <v>21</v>
      </c>
      <c r="F138" s="291" t="s">
        <v>3189</v>
      </c>
      <c r="G138" s="289"/>
      <c r="H138" s="290" t="s">
        <v>21</v>
      </c>
      <c r="I138" s="292"/>
      <c r="J138" s="289"/>
      <c r="K138" s="289"/>
      <c r="L138" s="293"/>
      <c r="M138" s="294"/>
      <c r="N138" s="295"/>
      <c r="O138" s="295"/>
      <c r="P138" s="295"/>
      <c r="Q138" s="295"/>
      <c r="R138" s="295"/>
      <c r="S138" s="295"/>
      <c r="T138" s="296"/>
      <c r="AT138" s="297" t="s">
        <v>422</v>
      </c>
      <c r="AU138" s="297" t="s">
        <v>82</v>
      </c>
      <c r="AV138" s="14" t="s">
        <v>80</v>
      </c>
      <c r="AW138" s="14" t="s">
        <v>35</v>
      </c>
      <c r="AX138" s="14" t="s">
        <v>72</v>
      </c>
      <c r="AY138" s="297" t="s">
        <v>215</v>
      </c>
    </row>
    <row r="139" s="12" customFormat="1">
      <c r="B139" s="252"/>
      <c r="C139" s="253"/>
      <c r="D139" s="246" t="s">
        <v>422</v>
      </c>
      <c r="E139" s="254" t="s">
        <v>21</v>
      </c>
      <c r="F139" s="255" t="s">
        <v>3213</v>
      </c>
      <c r="G139" s="253"/>
      <c r="H139" s="256">
        <v>21.696000000000002</v>
      </c>
      <c r="I139" s="257"/>
      <c r="J139" s="253"/>
      <c r="K139" s="253"/>
      <c r="L139" s="258"/>
      <c r="M139" s="259"/>
      <c r="N139" s="260"/>
      <c r="O139" s="260"/>
      <c r="P139" s="260"/>
      <c r="Q139" s="260"/>
      <c r="R139" s="260"/>
      <c r="S139" s="260"/>
      <c r="T139" s="261"/>
      <c r="AT139" s="262" t="s">
        <v>422</v>
      </c>
      <c r="AU139" s="262" t="s">
        <v>82</v>
      </c>
      <c r="AV139" s="12" t="s">
        <v>82</v>
      </c>
      <c r="AW139" s="12" t="s">
        <v>35</v>
      </c>
      <c r="AX139" s="12" t="s">
        <v>80</v>
      </c>
      <c r="AY139" s="262" t="s">
        <v>215</v>
      </c>
    </row>
    <row r="140" s="11" customFormat="1" ht="29.88" customHeight="1">
      <c r="B140" s="218"/>
      <c r="C140" s="219"/>
      <c r="D140" s="220" t="s">
        <v>71</v>
      </c>
      <c r="E140" s="232" t="s">
        <v>82</v>
      </c>
      <c r="F140" s="232" t="s">
        <v>547</v>
      </c>
      <c r="G140" s="219"/>
      <c r="H140" s="219"/>
      <c r="I140" s="222"/>
      <c r="J140" s="233">
        <f>BK140</f>
        <v>0</v>
      </c>
      <c r="K140" s="219"/>
      <c r="L140" s="224"/>
      <c r="M140" s="225"/>
      <c r="N140" s="226"/>
      <c r="O140" s="226"/>
      <c r="P140" s="227">
        <f>SUM(P141:P144)</f>
        <v>0</v>
      </c>
      <c r="Q140" s="226"/>
      <c r="R140" s="227">
        <f>SUM(R141:R144)</f>
        <v>0.3434606</v>
      </c>
      <c r="S140" s="226"/>
      <c r="T140" s="228">
        <f>SUM(T141:T144)</f>
        <v>0</v>
      </c>
      <c r="AR140" s="229" t="s">
        <v>80</v>
      </c>
      <c r="AT140" s="230" t="s">
        <v>71</v>
      </c>
      <c r="AU140" s="230" t="s">
        <v>80</v>
      </c>
      <c r="AY140" s="229" t="s">
        <v>215</v>
      </c>
      <c r="BK140" s="231">
        <f>SUM(BK141:BK144)</f>
        <v>0</v>
      </c>
    </row>
    <row r="141" s="1" customFormat="1" ht="16.5" customHeight="1">
      <c r="B141" s="47"/>
      <c r="C141" s="234" t="s">
        <v>300</v>
      </c>
      <c r="D141" s="234" t="s">
        <v>218</v>
      </c>
      <c r="E141" s="235" t="s">
        <v>3214</v>
      </c>
      <c r="F141" s="236" t="s">
        <v>3215</v>
      </c>
      <c r="G141" s="237" t="s">
        <v>381</v>
      </c>
      <c r="H141" s="238">
        <v>0.14000000000000001</v>
      </c>
      <c r="I141" s="239"/>
      <c r="J141" s="240">
        <f>ROUND(I141*H141,2)</f>
        <v>0</v>
      </c>
      <c r="K141" s="236" t="s">
        <v>222</v>
      </c>
      <c r="L141" s="73"/>
      <c r="M141" s="241" t="s">
        <v>21</v>
      </c>
      <c r="N141" s="242" t="s">
        <v>43</v>
      </c>
      <c r="O141" s="48"/>
      <c r="P141" s="243">
        <f>O141*H141</f>
        <v>0</v>
      </c>
      <c r="Q141" s="243">
        <v>2.45329</v>
      </c>
      <c r="R141" s="243">
        <f>Q141*H141</f>
        <v>0.3434606</v>
      </c>
      <c r="S141" s="243">
        <v>0</v>
      </c>
      <c r="T141" s="244">
        <f>S141*H141</f>
        <v>0</v>
      </c>
      <c r="AR141" s="25" t="s">
        <v>232</v>
      </c>
      <c r="AT141" s="25" t="s">
        <v>218</v>
      </c>
      <c r="AU141" s="25" t="s">
        <v>82</v>
      </c>
      <c r="AY141" s="25" t="s">
        <v>215</v>
      </c>
      <c r="BE141" s="245">
        <f>IF(N141="základní",J141,0)</f>
        <v>0</v>
      </c>
      <c r="BF141" s="245">
        <f>IF(N141="snížená",J141,0)</f>
        <v>0</v>
      </c>
      <c r="BG141" s="245">
        <f>IF(N141="zákl. přenesená",J141,0)</f>
        <v>0</v>
      </c>
      <c r="BH141" s="245">
        <f>IF(N141="sníž. přenesená",J141,0)</f>
        <v>0</v>
      </c>
      <c r="BI141" s="245">
        <f>IF(N141="nulová",J141,0)</f>
        <v>0</v>
      </c>
      <c r="BJ141" s="25" t="s">
        <v>80</v>
      </c>
      <c r="BK141" s="245">
        <f>ROUND(I141*H141,2)</f>
        <v>0</v>
      </c>
      <c r="BL141" s="25" t="s">
        <v>232</v>
      </c>
      <c r="BM141" s="25" t="s">
        <v>3216</v>
      </c>
    </row>
    <row r="142" s="1" customFormat="1">
      <c r="B142" s="47"/>
      <c r="C142" s="75"/>
      <c r="D142" s="246" t="s">
        <v>225</v>
      </c>
      <c r="E142" s="75"/>
      <c r="F142" s="247" t="s">
        <v>3217</v>
      </c>
      <c r="G142" s="75"/>
      <c r="H142" s="75"/>
      <c r="I142" s="204"/>
      <c r="J142" s="75"/>
      <c r="K142" s="75"/>
      <c r="L142" s="73"/>
      <c r="M142" s="248"/>
      <c r="N142" s="48"/>
      <c r="O142" s="48"/>
      <c r="P142" s="48"/>
      <c r="Q142" s="48"/>
      <c r="R142" s="48"/>
      <c r="S142" s="48"/>
      <c r="T142" s="96"/>
      <c r="AT142" s="25" t="s">
        <v>225</v>
      </c>
      <c r="AU142" s="25" t="s">
        <v>82</v>
      </c>
    </row>
    <row r="143" s="14" customFormat="1">
      <c r="B143" s="288"/>
      <c r="C143" s="289"/>
      <c r="D143" s="246" t="s">
        <v>422</v>
      </c>
      <c r="E143" s="290" t="s">
        <v>21</v>
      </c>
      <c r="F143" s="291" t="s">
        <v>3218</v>
      </c>
      <c r="G143" s="289"/>
      <c r="H143" s="290" t="s">
        <v>21</v>
      </c>
      <c r="I143" s="292"/>
      <c r="J143" s="289"/>
      <c r="K143" s="289"/>
      <c r="L143" s="293"/>
      <c r="M143" s="294"/>
      <c r="N143" s="295"/>
      <c r="O143" s="295"/>
      <c r="P143" s="295"/>
      <c r="Q143" s="295"/>
      <c r="R143" s="295"/>
      <c r="S143" s="295"/>
      <c r="T143" s="296"/>
      <c r="AT143" s="297" t="s">
        <v>422</v>
      </c>
      <c r="AU143" s="297" t="s">
        <v>82</v>
      </c>
      <c r="AV143" s="14" t="s">
        <v>80</v>
      </c>
      <c r="AW143" s="14" t="s">
        <v>35</v>
      </c>
      <c r="AX143" s="14" t="s">
        <v>72</v>
      </c>
      <c r="AY143" s="297" t="s">
        <v>215</v>
      </c>
    </row>
    <row r="144" s="12" customFormat="1">
      <c r="B144" s="252"/>
      <c r="C144" s="253"/>
      <c r="D144" s="246" t="s">
        <v>422</v>
      </c>
      <c r="E144" s="254" t="s">
        <v>21</v>
      </c>
      <c r="F144" s="255" t="s">
        <v>3219</v>
      </c>
      <c r="G144" s="253"/>
      <c r="H144" s="256">
        <v>0.14000000000000001</v>
      </c>
      <c r="I144" s="257"/>
      <c r="J144" s="253"/>
      <c r="K144" s="253"/>
      <c r="L144" s="258"/>
      <c r="M144" s="259"/>
      <c r="N144" s="260"/>
      <c r="O144" s="260"/>
      <c r="P144" s="260"/>
      <c r="Q144" s="260"/>
      <c r="R144" s="260"/>
      <c r="S144" s="260"/>
      <c r="T144" s="261"/>
      <c r="AT144" s="262" t="s">
        <v>422</v>
      </c>
      <c r="AU144" s="262" t="s">
        <v>82</v>
      </c>
      <c r="AV144" s="12" t="s">
        <v>82</v>
      </c>
      <c r="AW144" s="12" t="s">
        <v>35</v>
      </c>
      <c r="AX144" s="12" t="s">
        <v>80</v>
      </c>
      <c r="AY144" s="262" t="s">
        <v>215</v>
      </c>
    </row>
    <row r="145" s="11" customFormat="1" ht="29.88" customHeight="1">
      <c r="B145" s="218"/>
      <c r="C145" s="219"/>
      <c r="D145" s="220" t="s">
        <v>71</v>
      </c>
      <c r="E145" s="232" t="s">
        <v>232</v>
      </c>
      <c r="F145" s="232" t="s">
        <v>1592</v>
      </c>
      <c r="G145" s="219"/>
      <c r="H145" s="219"/>
      <c r="I145" s="222"/>
      <c r="J145" s="233">
        <f>BK145</f>
        <v>0</v>
      </c>
      <c r="K145" s="219"/>
      <c r="L145" s="224"/>
      <c r="M145" s="225"/>
      <c r="N145" s="226"/>
      <c r="O145" s="226"/>
      <c r="P145" s="227">
        <f>SUM(P146:P152)</f>
        <v>0</v>
      </c>
      <c r="Q145" s="226"/>
      <c r="R145" s="227">
        <f>SUM(R146:R152)</f>
        <v>0</v>
      </c>
      <c r="S145" s="226"/>
      <c r="T145" s="228">
        <f>SUM(T146:T152)</f>
        <v>0</v>
      </c>
      <c r="AR145" s="229" t="s">
        <v>80</v>
      </c>
      <c r="AT145" s="230" t="s">
        <v>71</v>
      </c>
      <c r="AU145" s="230" t="s">
        <v>80</v>
      </c>
      <c r="AY145" s="229" t="s">
        <v>215</v>
      </c>
      <c r="BK145" s="231">
        <f>SUM(BK146:BK152)</f>
        <v>0</v>
      </c>
    </row>
    <row r="146" s="1" customFormat="1" ht="16.5" customHeight="1">
      <c r="B146" s="47"/>
      <c r="C146" s="234" t="s">
        <v>305</v>
      </c>
      <c r="D146" s="234" t="s">
        <v>218</v>
      </c>
      <c r="E146" s="235" t="s">
        <v>2809</v>
      </c>
      <c r="F146" s="236" t="s">
        <v>2810</v>
      </c>
      <c r="G146" s="237" t="s">
        <v>381</v>
      </c>
      <c r="H146" s="238">
        <v>10.804</v>
      </c>
      <c r="I146" s="239"/>
      <c r="J146" s="240">
        <f>ROUND(I146*H146,2)</f>
        <v>0</v>
      </c>
      <c r="K146" s="236" t="s">
        <v>222</v>
      </c>
      <c r="L146" s="73"/>
      <c r="M146" s="241" t="s">
        <v>21</v>
      </c>
      <c r="N146" s="242" t="s">
        <v>43</v>
      </c>
      <c r="O146" s="48"/>
      <c r="P146" s="243">
        <f>O146*H146</f>
        <v>0</v>
      </c>
      <c r="Q146" s="243">
        <v>0</v>
      </c>
      <c r="R146" s="243">
        <f>Q146*H146</f>
        <v>0</v>
      </c>
      <c r="S146" s="243">
        <v>0</v>
      </c>
      <c r="T146" s="244">
        <f>S146*H146</f>
        <v>0</v>
      </c>
      <c r="AR146" s="25" t="s">
        <v>232</v>
      </c>
      <c r="AT146" s="25" t="s">
        <v>218</v>
      </c>
      <c r="AU146" s="25" t="s">
        <v>82</v>
      </c>
      <c r="AY146" s="25" t="s">
        <v>215</v>
      </c>
      <c r="BE146" s="245">
        <f>IF(N146="základní",J146,0)</f>
        <v>0</v>
      </c>
      <c r="BF146" s="245">
        <f>IF(N146="snížená",J146,0)</f>
        <v>0</v>
      </c>
      <c r="BG146" s="245">
        <f>IF(N146="zákl. přenesená",J146,0)</f>
        <v>0</v>
      </c>
      <c r="BH146" s="245">
        <f>IF(N146="sníž. přenesená",J146,0)</f>
        <v>0</v>
      </c>
      <c r="BI146" s="245">
        <f>IF(N146="nulová",J146,0)</f>
        <v>0</v>
      </c>
      <c r="BJ146" s="25" t="s">
        <v>80</v>
      </c>
      <c r="BK146" s="245">
        <f>ROUND(I146*H146,2)</f>
        <v>0</v>
      </c>
      <c r="BL146" s="25" t="s">
        <v>232</v>
      </c>
      <c r="BM146" s="25" t="s">
        <v>3220</v>
      </c>
    </row>
    <row r="147" s="1" customFormat="1">
      <c r="B147" s="47"/>
      <c r="C147" s="75"/>
      <c r="D147" s="246" t="s">
        <v>225</v>
      </c>
      <c r="E147" s="75"/>
      <c r="F147" s="247" t="s">
        <v>2812</v>
      </c>
      <c r="G147" s="75"/>
      <c r="H147" s="75"/>
      <c r="I147" s="204"/>
      <c r="J147" s="75"/>
      <c r="K147" s="75"/>
      <c r="L147" s="73"/>
      <c r="M147" s="248"/>
      <c r="N147" s="48"/>
      <c r="O147" s="48"/>
      <c r="P147" s="48"/>
      <c r="Q147" s="48"/>
      <c r="R147" s="48"/>
      <c r="S147" s="48"/>
      <c r="T147" s="96"/>
      <c r="AT147" s="25" t="s">
        <v>225</v>
      </c>
      <c r="AU147" s="25" t="s">
        <v>82</v>
      </c>
    </row>
    <row r="148" s="14" customFormat="1">
      <c r="B148" s="288"/>
      <c r="C148" s="289"/>
      <c r="D148" s="246" t="s">
        <v>422</v>
      </c>
      <c r="E148" s="290" t="s">
        <v>21</v>
      </c>
      <c r="F148" s="291" t="s">
        <v>3221</v>
      </c>
      <c r="G148" s="289"/>
      <c r="H148" s="290" t="s">
        <v>21</v>
      </c>
      <c r="I148" s="292"/>
      <c r="J148" s="289"/>
      <c r="K148" s="289"/>
      <c r="L148" s="293"/>
      <c r="M148" s="294"/>
      <c r="N148" s="295"/>
      <c r="O148" s="295"/>
      <c r="P148" s="295"/>
      <c r="Q148" s="295"/>
      <c r="R148" s="295"/>
      <c r="S148" s="295"/>
      <c r="T148" s="296"/>
      <c r="AT148" s="297" t="s">
        <v>422</v>
      </c>
      <c r="AU148" s="297" t="s">
        <v>82</v>
      </c>
      <c r="AV148" s="14" t="s">
        <v>80</v>
      </c>
      <c r="AW148" s="14" t="s">
        <v>35</v>
      </c>
      <c r="AX148" s="14" t="s">
        <v>72</v>
      </c>
      <c r="AY148" s="297" t="s">
        <v>215</v>
      </c>
    </row>
    <row r="149" s="14" customFormat="1">
      <c r="B149" s="288"/>
      <c r="C149" s="289"/>
      <c r="D149" s="246" t="s">
        <v>422</v>
      </c>
      <c r="E149" s="290" t="s">
        <v>21</v>
      </c>
      <c r="F149" s="291" t="s">
        <v>3188</v>
      </c>
      <c r="G149" s="289"/>
      <c r="H149" s="290" t="s">
        <v>21</v>
      </c>
      <c r="I149" s="292"/>
      <c r="J149" s="289"/>
      <c r="K149" s="289"/>
      <c r="L149" s="293"/>
      <c r="M149" s="294"/>
      <c r="N149" s="295"/>
      <c r="O149" s="295"/>
      <c r="P149" s="295"/>
      <c r="Q149" s="295"/>
      <c r="R149" s="295"/>
      <c r="S149" s="295"/>
      <c r="T149" s="296"/>
      <c r="AT149" s="297" t="s">
        <v>422</v>
      </c>
      <c r="AU149" s="297" t="s">
        <v>82</v>
      </c>
      <c r="AV149" s="14" t="s">
        <v>80</v>
      </c>
      <c r="AW149" s="14" t="s">
        <v>35</v>
      </c>
      <c r="AX149" s="14" t="s">
        <v>72</v>
      </c>
      <c r="AY149" s="297" t="s">
        <v>215</v>
      </c>
    </row>
    <row r="150" s="12" customFormat="1">
      <c r="B150" s="252"/>
      <c r="C150" s="253"/>
      <c r="D150" s="246" t="s">
        <v>422</v>
      </c>
      <c r="E150" s="254" t="s">
        <v>21</v>
      </c>
      <c r="F150" s="255" t="s">
        <v>3222</v>
      </c>
      <c r="G150" s="253"/>
      <c r="H150" s="256">
        <v>6.8079999999999998</v>
      </c>
      <c r="I150" s="257"/>
      <c r="J150" s="253"/>
      <c r="K150" s="253"/>
      <c r="L150" s="258"/>
      <c r="M150" s="259"/>
      <c r="N150" s="260"/>
      <c r="O150" s="260"/>
      <c r="P150" s="260"/>
      <c r="Q150" s="260"/>
      <c r="R150" s="260"/>
      <c r="S150" s="260"/>
      <c r="T150" s="261"/>
      <c r="AT150" s="262" t="s">
        <v>422</v>
      </c>
      <c r="AU150" s="262" t="s">
        <v>82</v>
      </c>
      <c r="AV150" s="12" t="s">
        <v>82</v>
      </c>
      <c r="AW150" s="12" t="s">
        <v>35</v>
      </c>
      <c r="AX150" s="12" t="s">
        <v>72</v>
      </c>
      <c r="AY150" s="262" t="s">
        <v>215</v>
      </c>
    </row>
    <row r="151" s="14" customFormat="1">
      <c r="B151" s="288"/>
      <c r="C151" s="289"/>
      <c r="D151" s="246" t="s">
        <v>422</v>
      </c>
      <c r="E151" s="290" t="s">
        <v>21</v>
      </c>
      <c r="F151" s="291" t="s">
        <v>3189</v>
      </c>
      <c r="G151" s="289"/>
      <c r="H151" s="290" t="s">
        <v>21</v>
      </c>
      <c r="I151" s="292"/>
      <c r="J151" s="289"/>
      <c r="K151" s="289"/>
      <c r="L151" s="293"/>
      <c r="M151" s="294"/>
      <c r="N151" s="295"/>
      <c r="O151" s="295"/>
      <c r="P151" s="295"/>
      <c r="Q151" s="295"/>
      <c r="R151" s="295"/>
      <c r="S151" s="295"/>
      <c r="T151" s="296"/>
      <c r="AT151" s="297" t="s">
        <v>422</v>
      </c>
      <c r="AU151" s="297" t="s">
        <v>82</v>
      </c>
      <c r="AV151" s="14" t="s">
        <v>80</v>
      </c>
      <c r="AW151" s="14" t="s">
        <v>35</v>
      </c>
      <c r="AX151" s="14" t="s">
        <v>72</v>
      </c>
      <c r="AY151" s="297" t="s">
        <v>215</v>
      </c>
    </row>
    <row r="152" s="12" customFormat="1">
      <c r="B152" s="252"/>
      <c r="C152" s="253"/>
      <c r="D152" s="246" t="s">
        <v>422</v>
      </c>
      <c r="E152" s="254" t="s">
        <v>21</v>
      </c>
      <c r="F152" s="255" t="s">
        <v>3223</v>
      </c>
      <c r="G152" s="253"/>
      <c r="H152" s="256">
        <v>3.996</v>
      </c>
      <c r="I152" s="257"/>
      <c r="J152" s="253"/>
      <c r="K152" s="253"/>
      <c r="L152" s="258"/>
      <c r="M152" s="259"/>
      <c r="N152" s="260"/>
      <c r="O152" s="260"/>
      <c r="P152" s="260"/>
      <c r="Q152" s="260"/>
      <c r="R152" s="260"/>
      <c r="S152" s="260"/>
      <c r="T152" s="261"/>
      <c r="AT152" s="262" t="s">
        <v>422</v>
      </c>
      <c r="AU152" s="262" t="s">
        <v>82</v>
      </c>
      <c r="AV152" s="12" t="s">
        <v>82</v>
      </c>
      <c r="AW152" s="12" t="s">
        <v>35</v>
      </c>
      <c r="AX152" s="12" t="s">
        <v>72</v>
      </c>
      <c r="AY152" s="262" t="s">
        <v>215</v>
      </c>
    </row>
    <row r="153" s="11" customFormat="1" ht="29.88" customHeight="1">
      <c r="B153" s="218"/>
      <c r="C153" s="219"/>
      <c r="D153" s="220" t="s">
        <v>71</v>
      </c>
      <c r="E153" s="232" t="s">
        <v>214</v>
      </c>
      <c r="F153" s="232" t="s">
        <v>3224</v>
      </c>
      <c r="G153" s="219"/>
      <c r="H153" s="219"/>
      <c r="I153" s="222"/>
      <c r="J153" s="233">
        <f>BK153</f>
        <v>0</v>
      </c>
      <c r="K153" s="219"/>
      <c r="L153" s="224"/>
      <c r="M153" s="225"/>
      <c r="N153" s="226"/>
      <c r="O153" s="226"/>
      <c r="P153" s="227">
        <f>SUM(P154:P167)</f>
        <v>0</v>
      </c>
      <c r="Q153" s="226"/>
      <c r="R153" s="227">
        <f>SUM(R154:R167)</f>
        <v>0</v>
      </c>
      <c r="S153" s="226"/>
      <c r="T153" s="228">
        <f>SUM(T154:T167)</f>
        <v>0</v>
      </c>
      <c r="AR153" s="229" t="s">
        <v>80</v>
      </c>
      <c r="AT153" s="230" t="s">
        <v>71</v>
      </c>
      <c r="AU153" s="230" t="s">
        <v>80</v>
      </c>
      <c r="AY153" s="229" t="s">
        <v>215</v>
      </c>
      <c r="BK153" s="231">
        <f>SUM(BK154:BK167)</f>
        <v>0</v>
      </c>
    </row>
    <row r="154" s="1" customFormat="1" ht="16.5" customHeight="1">
      <c r="B154" s="47"/>
      <c r="C154" s="234" t="s">
        <v>9</v>
      </c>
      <c r="D154" s="234" t="s">
        <v>218</v>
      </c>
      <c r="E154" s="235" t="s">
        <v>1656</v>
      </c>
      <c r="F154" s="236" t="s">
        <v>1657</v>
      </c>
      <c r="G154" s="237" t="s">
        <v>376</v>
      </c>
      <c r="H154" s="238">
        <v>101.40000000000001</v>
      </c>
      <c r="I154" s="239"/>
      <c r="J154" s="240">
        <f>ROUND(I154*H154,2)</f>
        <v>0</v>
      </c>
      <c r="K154" s="236" t="s">
        <v>222</v>
      </c>
      <c r="L154" s="73"/>
      <c r="M154" s="241" t="s">
        <v>21</v>
      </c>
      <c r="N154" s="242" t="s">
        <v>43</v>
      </c>
      <c r="O154" s="48"/>
      <c r="P154" s="243">
        <f>O154*H154</f>
        <v>0</v>
      </c>
      <c r="Q154" s="243">
        <v>0</v>
      </c>
      <c r="R154" s="243">
        <f>Q154*H154</f>
        <v>0</v>
      </c>
      <c r="S154" s="243">
        <v>0</v>
      </c>
      <c r="T154" s="244">
        <f>S154*H154</f>
        <v>0</v>
      </c>
      <c r="AR154" s="25" t="s">
        <v>232</v>
      </c>
      <c r="AT154" s="25" t="s">
        <v>218</v>
      </c>
      <c r="AU154" s="25" t="s">
        <v>82</v>
      </c>
      <c r="AY154" s="25" t="s">
        <v>215</v>
      </c>
      <c r="BE154" s="245">
        <f>IF(N154="základní",J154,0)</f>
        <v>0</v>
      </c>
      <c r="BF154" s="245">
        <f>IF(N154="snížená",J154,0)</f>
        <v>0</v>
      </c>
      <c r="BG154" s="245">
        <f>IF(N154="zákl. přenesená",J154,0)</f>
        <v>0</v>
      </c>
      <c r="BH154" s="245">
        <f>IF(N154="sníž. přenesená",J154,0)</f>
        <v>0</v>
      </c>
      <c r="BI154" s="245">
        <f>IF(N154="nulová",J154,0)</f>
        <v>0</v>
      </c>
      <c r="BJ154" s="25" t="s">
        <v>80</v>
      </c>
      <c r="BK154" s="245">
        <f>ROUND(I154*H154,2)</f>
        <v>0</v>
      </c>
      <c r="BL154" s="25" t="s">
        <v>232</v>
      </c>
      <c r="BM154" s="25" t="s">
        <v>3225</v>
      </c>
    </row>
    <row r="155" s="14" customFormat="1">
      <c r="B155" s="288"/>
      <c r="C155" s="289"/>
      <c r="D155" s="246" t="s">
        <v>422</v>
      </c>
      <c r="E155" s="290" t="s">
        <v>21</v>
      </c>
      <c r="F155" s="291" t="s">
        <v>3211</v>
      </c>
      <c r="G155" s="289"/>
      <c r="H155" s="290" t="s">
        <v>21</v>
      </c>
      <c r="I155" s="292"/>
      <c r="J155" s="289"/>
      <c r="K155" s="289"/>
      <c r="L155" s="293"/>
      <c r="M155" s="294"/>
      <c r="N155" s="295"/>
      <c r="O155" s="295"/>
      <c r="P155" s="295"/>
      <c r="Q155" s="295"/>
      <c r="R155" s="295"/>
      <c r="S155" s="295"/>
      <c r="T155" s="296"/>
      <c r="AT155" s="297" t="s">
        <v>422</v>
      </c>
      <c r="AU155" s="297" t="s">
        <v>82</v>
      </c>
      <c r="AV155" s="14" t="s">
        <v>80</v>
      </c>
      <c r="AW155" s="14" t="s">
        <v>35</v>
      </c>
      <c r="AX155" s="14" t="s">
        <v>72</v>
      </c>
      <c r="AY155" s="297" t="s">
        <v>215</v>
      </c>
    </row>
    <row r="156" s="14" customFormat="1">
      <c r="B156" s="288"/>
      <c r="C156" s="289"/>
      <c r="D156" s="246" t="s">
        <v>422</v>
      </c>
      <c r="E156" s="290" t="s">
        <v>21</v>
      </c>
      <c r="F156" s="291" t="s">
        <v>3188</v>
      </c>
      <c r="G156" s="289"/>
      <c r="H156" s="290" t="s">
        <v>21</v>
      </c>
      <c r="I156" s="292"/>
      <c r="J156" s="289"/>
      <c r="K156" s="289"/>
      <c r="L156" s="293"/>
      <c r="M156" s="294"/>
      <c r="N156" s="295"/>
      <c r="O156" s="295"/>
      <c r="P156" s="295"/>
      <c r="Q156" s="295"/>
      <c r="R156" s="295"/>
      <c r="S156" s="295"/>
      <c r="T156" s="296"/>
      <c r="AT156" s="297" t="s">
        <v>422</v>
      </c>
      <c r="AU156" s="297" t="s">
        <v>82</v>
      </c>
      <c r="AV156" s="14" t="s">
        <v>80</v>
      </c>
      <c r="AW156" s="14" t="s">
        <v>35</v>
      </c>
      <c r="AX156" s="14" t="s">
        <v>72</v>
      </c>
      <c r="AY156" s="297" t="s">
        <v>215</v>
      </c>
    </row>
    <row r="157" s="12" customFormat="1">
      <c r="B157" s="252"/>
      <c r="C157" s="253"/>
      <c r="D157" s="246" t="s">
        <v>422</v>
      </c>
      <c r="E157" s="254" t="s">
        <v>21</v>
      </c>
      <c r="F157" s="255" t="s">
        <v>3226</v>
      </c>
      <c r="G157" s="253"/>
      <c r="H157" s="256">
        <v>58.008000000000003</v>
      </c>
      <c r="I157" s="257"/>
      <c r="J157" s="253"/>
      <c r="K157" s="253"/>
      <c r="L157" s="258"/>
      <c r="M157" s="259"/>
      <c r="N157" s="260"/>
      <c r="O157" s="260"/>
      <c r="P157" s="260"/>
      <c r="Q157" s="260"/>
      <c r="R157" s="260"/>
      <c r="S157" s="260"/>
      <c r="T157" s="261"/>
      <c r="AT157" s="262" t="s">
        <v>422</v>
      </c>
      <c r="AU157" s="262" t="s">
        <v>82</v>
      </c>
      <c r="AV157" s="12" t="s">
        <v>82</v>
      </c>
      <c r="AW157" s="12" t="s">
        <v>35</v>
      </c>
      <c r="AX157" s="12" t="s">
        <v>72</v>
      </c>
      <c r="AY157" s="262" t="s">
        <v>215</v>
      </c>
    </row>
    <row r="158" s="14" customFormat="1">
      <c r="B158" s="288"/>
      <c r="C158" s="289"/>
      <c r="D158" s="246" t="s">
        <v>422</v>
      </c>
      <c r="E158" s="290" t="s">
        <v>21</v>
      </c>
      <c r="F158" s="291" t="s">
        <v>3189</v>
      </c>
      <c r="G158" s="289"/>
      <c r="H158" s="290" t="s">
        <v>21</v>
      </c>
      <c r="I158" s="292"/>
      <c r="J158" s="289"/>
      <c r="K158" s="289"/>
      <c r="L158" s="293"/>
      <c r="M158" s="294"/>
      <c r="N158" s="295"/>
      <c r="O158" s="295"/>
      <c r="P158" s="295"/>
      <c r="Q158" s="295"/>
      <c r="R158" s="295"/>
      <c r="S158" s="295"/>
      <c r="T158" s="296"/>
      <c r="AT158" s="297" t="s">
        <v>422</v>
      </c>
      <c r="AU158" s="297" t="s">
        <v>82</v>
      </c>
      <c r="AV158" s="14" t="s">
        <v>80</v>
      </c>
      <c r="AW158" s="14" t="s">
        <v>35</v>
      </c>
      <c r="AX158" s="14" t="s">
        <v>72</v>
      </c>
      <c r="AY158" s="297" t="s">
        <v>215</v>
      </c>
    </row>
    <row r="159" s="12" customFormat="1">
      <c r="B159" s="252"/>
      <c r="C159" s="253"/>
      <c r="D159" s="246" t="s">
        <v>422</v>
      </c>
      <c r="E159" s="254" t="s">
        <v>21</v>
      </c>
      <c r="F159" s="255" t="s">
        <v>3227</v>
      </c>
      <c r="G159" s="253"/>
      <c r="H159" s="256">
        <v>43.392000000000003</v>
      </c>
      <c r="I159" s="257"/>
      <c r="J159" s="253"/>
      <c r="K159" s="253"/>
      <c r="L159" s="258"/>
      <c r="M159" s="259"/>
      <c r="N159" s="260"/>
      <c r="O159" s="260"/>
      <c r="P159" s="260"/>
      <c r="Q159" s="260"/>
      <c r="R159" s="260"/>
      <c r="S159" s="260"/>
      <c r="T159" s="261"/>
      <c r="AT159" s="262" t="s">
        <v>422</v>
      </c>
      <c r="AU159" s="262" t="s">
        <v>82</v>
      </c>
      <c r="AV159" s="12" t="s">
        <v>82</v>
      </c>
      <c r="AW159" s="12" t="s">
        <v>35</v>
      </c>
      <c r="AX159" s="12" t="s">
        <v>72</v>
      </c>
      <c r="AY159" s="262" t="s">
        <v>215</v>
      </c>
    </row>
    <row r="160" s="13" customFormat="1">
      <c r="B160" s="263"/>
      <c r="C160" s="264"/>
      <c r="D160" s="246" t="s">
        <v>422</v>
      </c>
      <c r="E160" s="265" t="s">
        <v>21</v>
      </c>
      <c r="F160" s="266" t="s">
        <v>439</v>
      </c>
      <c r="G160" s="264"/>
      <c r="H160" s="267">
        <v>101.40000000000001</v>
      </c>
      <c r="I160" s="268"/>
      <c r="J160" s="264"/>
      <c r="K160" s="264"/>
      <c r="L160" s="269"/>
      <c r="M160" s="270"/>
      <c r="N160" s="271"/>
      <c r="O160" s="271"/>
      <c r="P160" s="271"/>
      <c r="Q160" s="271"/>
      <c r="R160" s="271"/>
      <c r="S160" s="271"/>
      <c r="T160" s="272"/>
      <c r="AT160" s="273" t="s">
        <v>422</v>
      </c>
      <c r="AU160" s="273" t="s">
        <v>82</v>
      </c>
      <c r="AV160" s="13" t="s">
        <v>232</v>
      </c>
      <c r="AW160" s="13" t="s">
        <v>35</v>
      </c>
      <c r="AX160" s="13" t="s">
        <v>80</v>
      </c>
      <c r="AY160" s="273" t="s">
        <v>215</v>
      </c>
    </row>
    <row r="161" s="1" customFormat="1" ht="16.5" customHeight="1">
      <c r="B161" s="47"/>
      <c r="C161" s="234" t="s">
        <v>316</v>
      </c>
      <c r="D161" s="234" t="s">
        <v>218</v>
      </c>
      <c r="E161" s="235" t="s">
        <v>2539</v>
      </c>
      <c r="F161" s="236" t="s">
        <v>2540</v>
      </c>
      <c r="G161" s="237" t="s">
        <v>376</v>
      </c>
      <c r="H161" s="238">
        <v>50.700000000000003</v>
      </c>
      <c r="I161" s="239"/>
      <c r="J161" s="240">
        <f>ROUND(I161*H161,2)</f>
        <v>0</v>
      </c>
      <c r="K161" s="236" t="s">
        <v>222</v>
      </c>
      <c r="L161" s="73"/>
      <c r="M161" s="241" t="s">
        <v>21</v>
      </c>
      <c r="N161" s="242" t="s">
        <v>43</v>
      </c>
      <c r="O161" s="48"/>
      <c r="P161" s="243">
        <f>O161*H161</f>
        <v>0</v>
      </c>
      <c r="Q161" s="243">
        <v>0</v>
      </c>
      <c r="R161" s="243">
        <f>Q161*H161</f>
        <v>0</v>
      </c>
      <c r="S161" s="243">
        <v>0</v>
      </c>
      <c r="T161" s="244">
        <f>S161*H161</f>
        <v>0</v>
      </c>
      <c r="AR161" s="25" t="s">
        <v>232</v>
      </c>
      <c r="AT161" s="25" t="s">
        <v>218</v>
      </c>
      <c r="AU161" s="25" t="s">
        <v>82</v>
      </c>
      <c r="AY161" s="25" t="s">
        <v>215</v>
      </c>
      <c r="BE161" s="245">
        <f>IF(N161="základní",J161,0)</f>
        <v>0</v>
      </c>
      <c r="BF161" s="245">
        <f>IF(N161="snížená",J161,0)</f>
        <v>0</v>
      </c>
      <c r="BG161" s="245">
        <f>IF(N161="zákl. přenesená",J161,0)</f>
        <v>0</v>
      </c>
      <c r="BH161" s="245">
        <f>IF(N161="sníž. přenesená",J161,0)</f>
        <v>0</v>
      </c>
      <c r="BI161" s="245">
        <f>IF(N161="nulová",J161,0)</f>
        <v>0</v>
      </c>
      <c r="BJ161" s="25" t="s">
        <v>80</v>
      </c>
      <c r="BK161" s="245">
        <f>ROUND(I161*H161,2)</f>
        <v>0</v>
      </c>
      <c r="BL161" s="25" t="s">
        <v>232</v>
      </c>
      <c r="BM161" s="25" t="s">
        <v>3228</v>
      </c>
    </row>
    <row r="162" s="14" customFormat="1">
      <c r="B162" s="288"/>
      <c r="C162" s="289"/>
      <c r="D162" s="246" t="s">
        <v>422</v>
      </c>
      <c r="E162" s="290" t="s">
        <v>21</v>
      </c>
      <c r="F162" s="291" t="s">
        <v>3229</v>
      </c>
      <c r="G162" s="289"/>
      <c r="H162" s="290" t="s">
        <v>21</v>
      </c>
      <c r="I162" s="292"/>
      <c r="J162" s="289"/>
      <c r="K162" s="289"/>
      <c r="L162" s="293"/>
      <c r="M162" s="294"/>
      <c r="N162" s="295"/>
      <c r="O162" s="295"/>
      <c r="P162" s="295"/>
      <c r="Q162" s="295"/>
      <c r="R162" s="295"/>
      <c r="S162" s="295"/>
      <c r="T162" s="296"/>
      <c r="AT162" s="297" t="s">
        <v>422</v>
      </c>
      <c r="AU162" s="297" t="s">
        <v>82</v>
      </c>
      <c r="AV162" s="14" t="s">
        <v>80</v>
      </c>
      <c r="AW162" s="14" t="s">
        <v>35</v>
      </c>
      <c r="AX162" s="14" t="s">
        <v>72</v>
      </c>
      <c r="AY162" s="297" t="s">
        <v>215</v>
      </c>
    </row>
    <row r="163" s="14" customFormat="1">
      <c r="B163" s="288"/>
      <c r="C163" s="289"/>
      <c r="D163" s="246" t="s">
        <v>422</v>
      </c>
      <c r="E163" s="290" t="s">
        <v>21</v>
      </c>
      <c r="F163" s="291" t="s">
        <v>3188</v>
      </c>
      <c r="G163" s="289"/>
      <c r="H163" s="290" t="s">
        <v>21</v>
      </c>
      <c r="I163" s="292"/>
      <c r="J163" s="289"/>
      <c r="K163" s="289"/>
      <c r="L163" s="293"/>
      <c r="M163" s="294"/>
      <c r="N163" s="295"/>
      <c r="O163" s="295"/>
      <c r="P163" s="295"/>
      <c r="Q163" s="295"/>
      <c r="R163" s="295"/>
      <c r="S163" s="295"/>
      <c r="T163" s="296"/>
      <c r="AT163" s="297" t="s">
        <v>422</v>
      </c>
      <c r="AU163" s="297" t="s">
        <v>82</v>
      </c>
      <c r="AV163" s="14" t="s">
        <v>80</v>
      </c>
      <c r="AW163" s="14" t="s">
        <v>35</v>
      </c>
      <c r="AX163" s="14" t="s">
        <v>72</v>
      </c>
      <c r="AY163" s="297" t="s">
        <v>215</v>
      </c>
    </row>
    <row r="164" s="12" customFormat="1">
      <c r="B164" s="252"/>
      <c r="C164" s="253"/>
      <c r="D164" s="246" t="s">
        <v>422</v>
      </c>
      <c r="E164" s="254" t="s">
        <v>21</v>
      </c>
      <c r="F164" s="255" t="s">
        <v>3230</v>
      </c>
      <c r="G164" s="253"/>
      <c r="H164" s="256">
        <v>29.004000000000001</v>
      </c>
      <c r="I164" s="257"/>
      <c r="J164" s="253"/>
      <c r="K164" s="253"/>
      <c r="L164" s="258"/>
      <c r="M164" s="259"/>
      <c r="N164" s="260"/>
      <c r="O164" s="260"/>
      <c r="P164" s="260"/>
      <c r="Q164" s="260"/>
      <c r="R164" s="260"/>
      <c r="S164" s="260"/>
      <c r="T164" s="261"/>
      <c r="AT164" s="262" t="s">
        <v>422</v>
      </c>
      <c r="AU164" s="262" t="s">
        <v>82</v>
      </c>
      <c r="AV164" s="12" t="s">
        <v>82</v>
      </c>
      <c r="AW164" s="12" t="s">
        <v>35</v>
      </c>
      <c r="AX164" s="12" t="s">
        <v>72</v>
      </c>
      <c r="AY164" s="262" t="s">
        <v>215</v>
      </c>
    </row>
    <row r="165" s="14" customFormat="1">
      <c r="B165" s="288"/>
      <c r="C165" s="289"/>
      <c r="D165" s="246" t="s">
        <v>422</v>
      </c>
      <c r="E165" s="290" t="s">
        <v>21</v>
      </c>
      <c r="F165" s="291" t="s">
        <v>3189</v>
      </c>
      <c r="G165" s="289"/>
      <c r="H165" s="290" t="s">
        <v>21</v>
      </c>
      <c r="I165" s="292"/>
      <c r="J165" s="289"/>
      <c r="K165" s="289"/>
      <c r="L165" s="293"/>
      <c r="M165" s="294"/>
      <c r="N165" s="295"/>
      <c r="O165" s="295"/>
      <c r="P165" s="295"/>
      <c r="Q165" s="295"/>
      <c r="R165" s="295"/>
      <c r="S165" s="295"/>
      <c r="T165" s="296"/>
      <c r="AT165" s="297" t="s">
        <v>422</v>
      </c>
      <c r="AU165" s="297" t="s">
        <v>82</v>
      </c>
      <c r="AV165" s="14" t="s">
        <v>80</v>
      </c>
      <c r="AW165" s="14" t="s">
        <v>35</v>
      </c>
      <c r="AX165" s="14" t="s">
        <v>72</v>
      </c>
      <c r="AY165" s="297" t="s">
        <v>215</v>
      </c>
    </row>
    <row r="166" s="12" customFormat="1">
      <c r="B166" s="252"/>
      <c r="C166" s="253"/>
      <c r="D166" s="246" t="s">
        <v>422</v>
      </c>
      <c r="E166" s="254" t="s">
        <v>21</v>
      </c>
      <c r="F166" s="255" t="s">
        <v>3213</v>
      </c>
      <c r="G166" s="253"/>
      <c r="H166" s="256">
        <v>21.696000000000002</v>
      </c>
      <c r="I166" s="257"/>
      <c r="J166" s="253"/>
      <c r="K166" s="253"/>
      <c r="L166" s="258"/>
      <c r="M166" s="259"/>
      <c r="N166" s="260"/>
      <c r="O166" s="260"/>
      <c r="P166" s="260"/>
      <c r="Q166" s="260"/>
      <c r="R166" s="260"/>
      <c r="S166" s="260"/>
      <c r="T166" s="261"/>
      <c r="AT166" s="262" t="s">
        <v>422</v>
      </c>
      <c r="AU166" s="262" t="s">
        <v>82</v>
      </c>
      <c r="AV166" s="12" t="s">
        <v>82</v>
      </c>
      <c r="AW166" s="12" t="s">
        <v>35</v>
      </c>
      <c r="AX166" s="12" t="s">
        <v>72</v>
      </c>
      <c r="AY166" s="262" t="s">
        <v>215</v>
      </c>
    </row>
    <row r="167" s="13" customFormat="1">
      <c r="B167" s="263"/>
      <c r="C167" s="264"/>
      <c r="D167" s="246" t="s">
        <v>422</v>
      </c>
      <c r="E167" s="265" t="s">
        <v>21</v>
      </c>
      <c r="F167" s="266" t="s">
        <v>439</v>
      </c>
      <c r="G167" s="264"/>
      <c r="H167" s="267">
        <v>50.700000000000003</v>
      </c>
      <c r="I167" s="268"/>
      <c r="J167" s="264"/>
      <c r="K167" s="264"/>
      <c r="L167" s="269"/>
      <c r="M167" s="270"/>
      <c r="N167" s="271"/>
      <c r="O167" s="271"/>
      <c r="P167" s="271"/>
      <c r="Q167" s="271"/>
      <c r="R167" s="271"/>
      <c r="S167" s="271"/>
      <c r="T167" s="272"/>
      <c r="AT167" s="273" t="s">
        <v>422</v>
      </c>
      <c r="AU167" s="273" t="s">
        <v>82</v>
      </c>
      <c r="AV167" s="13" t="s">
        <v>232</v>
      </c>
      <c r="AW167" s="13" t="s">
        <v>35</v>
      </c>
      <c r="AX167" s="13" t="s">
        <v>80</v>
      </c>
      <c r="AY167" s="273" t="s">
        <v>215</v>
      </c>
    </row>
    <row r="168" s="11" customFormat="1" ht="29.88" customHeight="1">
      <c r="B168" s="218"/>
      <c r="C168" s="219"/>
      <c r="D168" s="220" t="s">
        <v>71</v>
      </c>
      <c r="E168" s="232" t="s">
        <v>405</v>
      </c>
      <c r="F168" s="232" t="s">
        <v>894</v>
      </c>
      <c r="G168" s="219"/>
      <c r="H168" s="219"/>
      <c r="I168" s="222"/>
      <c r="J168" s="233">
        <f>BK168</f>
        <v>0</v>
      </c>
      <c r="K168" s="219"/>
      <c r="L168" s="224"/>
      <c r="M168" s="225"/>
      <c r="N168" s="226"/>
      <c r="O168" s="226"/>
      <c r="P168" s="227">
        <f>SUM(P169:P293)</f>
        <v>0</v>
      </c>
      <c r="Q168" s="226"/>
      <c r="R168" s="227">
        <f>SUM(R169:R293)</f>
        <v>3.5446409999999999</v>
      </c>
      <c r="S168" s="226"/>
      <c r="T168" s="228">
        <f>SUM(T169:T293)</f>
        <v>0.73253000000000001</v>
      </c>
      <c r="AR168" s="229" t="s">
        <v>80</v>
      </c>
      <c r="AT168" s="230" t="s">
        <v>71</v>
      </c>
      <c r="AU168" s="230" t="s">
        <v>80</v>
      </c>
      <c r="AY168" s="229" t="s">
        <v>215</v>
      </c>
      <c r="BK168" s="231">
        <f>SUM(BK169:BK293)</f>
        <v>0</v>
      </c>
    </row>
    <row r="169" s="1" customFormat="1" ht="25.5" customHeight="1">
      <c r="B169" s="47"/>
      <c r="C169" s="234" t="s">
        <v>321</v>
      </c>
      <c r="D169" s="234" t="s">
        <v>218</v>
      </c>
      <c r="E169" s="235" t="s">
        <v>3231</v>
      </c>
      <c r="F169" s="236" t="s">
        <v>3232</v>
      </c>
      <c r="G169" s="237" t="s">
        <v>452</v>
      </c>
      <c r="H169" s="238">
        <v>60.020000000000003</v>
      </c>
      <c r="I169" s="239"/>
      <c r="J169" s="240">
        <f>ROUND(I169*H169,2)</f>
        <v>0</v>
      </c>
      <c r="K169" s="236" t="s">
        <v>222</v>
      </c>
      <c r="L169" s="73"/>
      <c r="M169" s="241" t="s">
        <v>21</v>
      </c>
      <c r="N169" s="242" t="s">
        <v>43</v>
      </c>
      <c r="O169" s="48"/>
      <c r="P169" s="243">
        <f>O169*H169</f>
        <v>0</v>
      </c>
      <c r="Q169" s="243">
        <v>0</v>
      </c>
      <c r="R169" s="243">
        <f>Q169*H169</f>
        <v>0</v>
      </c>
      <c r="S169" s="243">
        <v>0</v>
      </c>
      <c r="T169" s="244">
        <f>S169*H169</f>
        <v>0</v>
      </c>
      <c r="AR169" s="25" t="s">
        <v>232</v>
      </c>
      <c r="AT169" s="25" t="s">
        <v>218</v>
      </c>
      <c r="AU169" s="25" t="s">
        <v>82</v>
      </c>
      <c r="AY169" s="25" t="s">
        <v>215</v>
      </c>
      <c r="BE169" s="245">
        <f>IF(N169="základní",J169,0)</f>
        <v>0</v>
      </c>
      <c r="BF169" s="245">
        <f>IF(N169="snížená",J169,0)</f>
        <v>0</v>
      </c>
      <c r="BG169" s="245">
        <f>IF(N169="zákl. přenesená",J169,0)</f>
        <v>0</v>
      </c>
      <c r="BH169" s="245">
        <f>IF(N169="sníž. přenesená",J169,0)</f>
        <v>0</v>
      </c>
      <c r="BI169" s="245">
        <f>IF(N169="nulová",J169,0)</f>
        <v>0</v>
      </c>
      <c r="BJ169" s="25" t="s">
        <v>80</v>
      </c>
      <c r="BK169" s="245">
        <f>ROUND(I169*H169,2)</f>
        <v>0</v>
      </c>
      <c r="BL169" s="25" t="s">
        <v>232</v>
      </c>
      <c r="BM169" s="25" t="s">
        <v>3233</v>
      </c>
    </row>
    <row r="170" s="14" customFormat="1">
      <c r="B170" s="288"/>
      <c r="C170" s="289"/>
      <c r="D170" s="246" t="s">
        <v>422</v>
      </c>
      <c r="E170" s="290" t="s">
        <v>21</v>
      </c>
      <c r="F170" s="291" t="s">
        <v>3234</v>
      </c>
      <c r="G170" s="289"/>
      <c r="H170" s="290" t="s">
        <v>21</v>
      </c>
      <c r="I170" s="292"/>
      <c r="J170" s="289"/>
      <c r="K170" s="289"/>
      <c r="L170" s="293"/>
      <c r="M170" s="294"/>
      <c r="N170" s="295"/>
      <c r="O170" s="295"/>
      <c r="P170" s="295"/>
      <c r="Q170" s="295"/>
      <c r="R170" s="295"/>
      <c r="S170" s="295"/>
      <c r="T170" s="296"/>
      <c r="AT170" s="297" t="s">
        <v>422</v>
      </c>
      <c r="AU170" s="297" t="s">
        <v>82</v>
      </c>
      <c r="AV170" s="14" t="s">
        <v>80</v>
      </c>
      <c r="AW170" s="14" t="s">
        <v>35</v>
      </c>
      <c r="AX170" s="14" t="s">
        <v>72</v>
      </c>
      <c r="AY170" s="297" t="s">
        <v>215</v>
      </c>
    </row>
    <row r="171" s="12" customFormat="1">
      <c r="B171" s="252"/>
      <c r="C171" s="253"/>
      <c r="D171" s="246" t="s">
        <v>422</v>
      </c>
      <c r="E171" s="254" t="s">
        <v>21</v>
      </c>
      <c r="F171" s="255" t="s">
        <v>3235</v>
      </c>
      <c r="G171" s="253"/>
      <c r="H171" s="256">
        <v>60.020000000000003</v>
      </c>
      <c r="I171" s="257"/>
      <c r="J171" s="253"/>
      <c r="K171" s="253"/>
      <c r="L171" s="258"/>
      <c r="M171" s="259"/>
      <c r="N171" s="260"/>
      <c r="O171" s="260"/>
      <c r="P171" s="260"/>
      <c r="Q171" s="260"/>
      <c r="R171" s="260"/>
      <c r="S171" s="260"/>
      <c r="T171" s="261"/>
      <c r="AT171" s="262" t="s">
        <v>422</v>
      </c>
      <c r="AU171" s="262" t="s">
        <v>82</v>
      </c>
      <c r="AV171" s="12" t="s">
        <v>82</v>
      </c>
      <c r="AW171" s="12" t="s">
        <v>35</v>
      </c>
      <c r="AX171" s="12" t="s">
        <v>80</v>
      </c>
      <c r="AY171" s="262" t="s">
        <v>215</v>
      </c>
    </row>
    <row r="172" s="1" customFormat="1" ht="16.5" customHeight="1">
      <c r="B172" s="47"/>
      <c r="C172" s="274" t="s">
        <v>326</v>
      </c>
      <c r="D172" s="274" t="s">
        <v>470</v>
      </c>
      <c r="E172" s="275" t="s">
        <v>3236</v>
      </c>
      <c r="F172" s="276" t="s">
        <v>3237</v>
      </c>
      <c r="G172" s="277" t="s">
        <v>452</v>
      </c>
      <c r="H172" s="278">
        <v>7.7400000000000002</v>
      </c>
      <c r="I172" s="279"/>
      <c r="J172" s="280">
        <f>ROUND(I172*H172,2)</f>
        <v>0</v>
      </c>
      <c r="K172" s="276" t="s">
        <v>21</v>
      </c>
      <c r="L172" s="281"/>
      <c r="M172" s="282" t="s">
        <v>21</v>
      </c>
      <c r="N172" s="283" t="s">
        <v>43</v>
      </c>
      <c r="O172" s="48"/>
      <c r="P172" s="243">
        <f>O172*H172</f>
        <v>0</v>
      </c>
      <c r="Q172" s="243">
        <v>0.034500000000000003</v>
      </c>
      <c r="R172" s="243">
        <f>Q172*H172</f>
        <v>0.26703000000000005</v>
      </c>
      <c r="S172" s="243">
        <v>0</v>
      </c>
      <c r="T172" s="244">
        <f>S172*H172</f>
        <v>0</v>
      </c>
      <c r="AR172" s="25" t="s">
        <v>405</v>
      </c>
      <c r="AT172" s="25" t="s">
        <v>470</v>
      </c>
      <c r="AU172" s="25" t="s">
        <v>82</v>
      </c>
      <c r="AY172" s="25" t="s">
        <v>215</v>
      </c>
      <c r="BE172" s="245">
        <f>IF(N172="základní",J172,0)</f>
        <v>0</v>
      </c>
      <c r="BF172" s="245">
        <f>IF(N172="snížená",J172,0)</f>
        <v>0</v>
      </c>
      <c r="BG172" s="245">
        <f>IF(N172="zákl. přenesená",J172,0)</f>
        <v>0</v>
      </c>
      <c r="BH172" s="245">
        <f>IF(N172="sníž. přenesená",J172,0)</f>
        <v>0</v>
      </c>
      <c r="BI172" s="245">
        <f>IF(N172="nulová",J172,0)</f>
        <v>0</v>
      </c>
      <c r="BJ172" s="25" t="s">
        <v>80</v>
      </c>
      <c r="BK172" s="245">
        <f>ROUND(I172*H172,2)</f>
        <v>0</v>
      </c>
      <c r="BL172" s="25" t="s">
        <v>232</v>
      </c>
      <c r="BM172" s="25" t="s">
        <v>3238</v>
      </c>
    </row>
    <row r="173" s="1" customFormat="1">
      <c r="B173" s="47"/>
      <c r="C173" s="75"/>
      <c r="D173" s="246" t="s">
        <v>225</v>
      </c>
      <c r="E173" s="75"/>
      <c r="F173" s="247" t="s">
        <v>3239</v>
      </c>
      <c r="G173" s="75"/>
      <c r="H173" s="75"/>
      <c r="I173" s="204"/>
      <c r="J173" s="75"/>
      <c r="K173" s="75"/>
      <c r="L173" s="73"/>
      <c r="M173" s="248"/>
      <c r="N173" s="48"/>
      <c r="O173" s="48"/>
      <c r="P173" s="48"/>
      <c r="Q173" s="48"/>
      <c r="R173" s="48"/>
      <c r="S173" s="48"/>
      <c r="T173" s="96"/>
      <c r="AT173" s="25" t="s">
        <v>225</v>
      </c>
      <c r="AU173" s="25" t="s">
        <v>82</v>
      </c>
    </row>
    <row r="174" s="14" customFormat="1">
      <c r="B174" s="288"/>
      <c r="C174" s="289"/>
      <c r="D174" s="246" t="s">
        <v>422</v>
      </c>
      <c r="E174" s="290" t="s">
        <v>21</v>
      </c>
      <c r="F174" s="291" t="s">
        <v>3240</v>
      </c>
      <c r="G174" s="289"/>
      <c r="H174" s="290" t="s">
        <v>21</v>
      </c>
      <c r="I174" s="292"/>
      <c r="J174" s="289"/>
      <c r="K174" s="289"/>
      <c r="L174" s="293"/>
      <c r="M174" s="294"/>
      <c r="N174" s="295"/>
      <c r="O174" s="295"/>
      <c r="P174" s="295"/>
      <c r="Q174" s="295"/>
      <c r="R174" s="295"/>
      <c r="S174" s="295"/>
      <c r="T174" s="296"/>
      <c r="AT174" s="297" t="s">
        <v>422</v>
      </c>
      <c r="AU174" s="297" t="s">
        <v>82</v>
      </c>
      <c r="AV174" s="14" t="s">
        <v>80</v>
      </c>
      <c r="AW174" s="14" t="s">
        <v>35</v>
      </c>
      <c r="AX174" s="14" t="s">
        <v>72</v>
      </c>
      <c r="AY174" s="297" t="s">
        <v>215</v>
      </c>
    </row>
    <row r="175" s="12" customFormat="1">
      <c r="B175" s="252"/>
      <c r="C175" s="253"/>
      <c r="D175" s="246" t="s">
        <v>422</v>
      </c>
      <c r="E175" s="254" t="s">
        <v>21</v>
      </c>
      <c r="F175" s="255" t="s">
        <v>3241</v>
      </c>
      <c r="G175" s="253"/>
      <c r="H175" s="256">
        <v>7.7400000000000002</v>
      </c>
      <c r="I175" s="257"/>
      <c r="J175" s="253"/>
      <c r="K175" s="253"/>
      <c r="L175" s="258"/>
      <c r="M175" s="259"/>
      <c r="N175" s="260"/>
      <c r="O175" s="260"/>
      <c r="P175" s="260"/>
      <c r="Q175" s="260"/>
      <c r="R175" s="260"/>
      <c r="S175" s="260"/>
      <c r="T175" s="261"/>
      <c r="AT175" s="262" t="s">
        <v>422</v>
      </c>
      <c r="AU175" s="262" t="s">
        <v>82</v>
      </c>
      <c r="AV175" s="12" t="s">
        <v>82</v>
      </c>
      <c r="AW175" s="12" t="s">
        <v>35</v>
      </c>
      <c r="AX175" s="12" t="s">
        <v>80</v>
      </c>
      <c r="AY175" s="262" t="s">
        <v>215</v>
      </c>
    </row>
    <row r="176" s="1" customFormat="1" ht="16.5" customHeight="1">
      <c r="B176" s="47"/>
      <c r="C176" s="234" t="s">
        <v>1593</v>
      </c>
      <c r="D176" s="234" t="s">
        <v>218</v>
      </c>
      <c r="E176" s="235" t="s">
        <v>3242</v>
      </c>
      <c r="F176" s="236" t="s">
        <v>3243</v>
      </c>
      <c r="G176" s="237" t="s">
        <v>695</v>
      </c>
      <c r="H176" s="238">
        <v>611</v>
      </c>
      <c r="I176" s="239"/>
      <c r="J176" s="240">
        <f>ROUND(I176*H176,2)</f>
        <v>0</v>
      </c>
      <c r="K176" s="236" t="s">
        <v>21</v>
      </c>
      <c r="L176" s="73"/>
      <c r="M176" s="241" t="s">
        <v>21</v>
      </c>
      <c r="N176" s="242" t="s">
        <v>43</v>
      </c>
      <c r="O176" s="48"/>
      <c r="P176" s="243">
        <f>O176*H176</f>
        <v>0</v>
      </c>
      <c r="Q176" s="243">
        <v>0</v>
      </c>
      <c r="R176" s="243">
        <f>Q176*H176</f>
        <v>0</v>
      </c>
      <c r="S176" s="243">
        <v>0</v>
      </c>
      <c r="T176" s="244">
        <f>S176*H176</f>
        <v>0</v>
      </c>
      <c r="AR176" s="25" t="s">
        <v>232</v>
      </c>
      <c r="AT176" s="25" t="s">
        <v>218</v>
      </c>
      <c r="AU176" s="25" t="s">
        <v>82</v>
      </c>
      <c r="AY176" s="25" t="s">
        <v>215</v>
      </c>
      <c r="BE176" s="245">
        <f>IF(N176="základní",J176,0)</f>
        <v>0</v>
      </c>
      <c r="BF176" s="245">
        <f>IF(N176="snížená",J176,0)</f>
        <v>0</v>
      </c>
      <c r="BG176" s="245">
        <f>IF(N176="zákl. přenesená",J176,0)</f>
        <v>0</v>
      </c>
      <c r="BH176" s="245">
        <f>IF(N176="sníž. přenesená",J176,0)</f>
        <v>0</v>
      </c>
      <c r="BI176" s="245">
        <f>IF(N176="nulová",J176,0)</f>
        <v>0</v>
      </c>
      <c r="BJ176" s="25" t="s">
        <v>80</v>
      </c>
      <c r="BK176" s="245">
        <f>ROUND(I176*H176,2)</f>
        <v>0</v>
      </c>
      <c r="BL176" s="25" t="s">
        <v>232</v>
      </c>
      <c r="BM176" s="25" t="s">
        <v>3244</v>
      </c>
    </row>
    <row r="177" s="1" customFormat="1">
      <c r="B177" s="47"/>
      <c r="C177" s="75"/>
      <c r="D177" s="246" t="s">
        <v>225</v>
      </c>
      <c r="E177" s="75"/>
      <c r="F177" s="247" t="s">
        <v>3245</v>
      </c>
      <c r="G177" s="75"/>
      <c r="H177" s="75"/>
      <c r="I177" s="204"/>
      <c r="J177" s="75"/>
      <c r="K177" s="75"/>
      <c r="L177" s="73"/>
      <c r="M177" s="248"/>
      <c r="N177" s="48"/>
      <c r="O177" s="48"/>
      <c r="P177" s="48"/>
      <c r="Q177" s="48"/>
      <c r="R177" s="48"/>
      <c r="S177" s="48"/>
      <c r="T177" s="96"/>
      <c r="AT177" s="25" t="s">
        <v>225</v>
      </c>
      <c r="AU177" s="25" t="s">
        <v>82</v>
      </c>
    </row>
    <row r="178" s="1" customFormat="1" ht="25.5" customHeight="1">
      <c r="B178" s="47"/>
      <c r="C178" s="234" t="s">
        <v>331</v>
      </c>
      <c r="D178" s="234" t="s">
        <v>218</v>
      </c>
      <c r="E178" s="235" t="s">
        <v>3246</v>
      </c>
      <c r="F178" s="236" t="s">
        <v>3247</v>
      </c>
      <c r="G178" s="237" t="s">
        <v>298</v>
      </c>
      <c r="H178" s="238">
        <v>16</v>
      </c>
      <c r="I178" s="239"/>
      <c r="J178" s="240">
        <f>ROUND(I178*H178,2)</f>
        <v>0</v>
      </c>
      <c r="K178" s="236" t="s">
        <v>222</v>
      </c>
      <c r="L178" s="73"/>
      <c r="M178" s="241" t="s">
        <v>21</v>
      </c>
      <c r="N178" s="242" t="s">
        <v>43</v>
      </c>
      <c r="O178" s="48"/>
      <c r="P178" s="243">
        <f>O178*H178</f>
        <v>0</v>
      </c>
      <c r="Q178" s="243">
        <v>0</v>
      </c>
      <c r="R178" s="243">
        <f>Q178*H178</f>
        <v>0</v>
      </c>
      <c r="S178" s="243">
        <v>0</v>
      </c>
      <c r="T178" s="244">
        <f>S178*H178</f>
        <v>0</v>
      </c>
      <c r="AR178" s="25" t="s">
        <v>232</v>
      </c>
      <c r="AT178" s="25" t="s">
        <v>218</v>
      </c>
      <c r="AU178" s="25" t="s">
        <v>82</v>
      </c>
      <c r="AY178" s="25" t="s">
        <v>215</v>
      </c>
      <c r="BE178" s="245">
        <f>IF(N178="základní",J178,0)</f>
        <v>0</v>
      </c>
      <c r="BF178" s="245">
        <f>IF(N178="snížená",J178,0)</f>
        <v>0</v>
      </c>
      <c r="BG178" s="245">
        <f>IF(N178="zákl. přenesená",J178,0)</f>
        <v>0</v>
      </c>
      <c r="BH178" s="245">
        <f>IF(N178="sníž. přenesená",J178,0)</f>
        <v>0</v>
      </c>
      <c r="BI178" s="245">
        <f>IF(N178="nulová",J178,0)</f>
        <v>0</v>
      </c>
      <c r="BJ178" s="25" t="s">
        <v>80</v>
      </c>
      <c r="BK178" s="245">
        <f>ROUND(I178*H178,2)</f>
        <v>0</v>
      </c>
      <c r="BL178" s="25" t="s">
        <v>232</v>
      </c>
      <c r="BM178" s="25" t="s">
        <v>3248</v>
      </c>
    </row>
    <row r="179" s="1" customFormat="1">
      <c r="B179" s="47"/>
      <c r="C179" s="75"/>
      <c r="D179" s="246" t="s">
        <v>225</v>
      </c>
      <c r="E179" s="75"/>
      <c r="F179" s="247" t="s">
        <v>3249</v>
      </c>
      <c r="G179" s="75"/>
      <c r="H179" s="75"/>
      <c r="I179" s="204"/>
      <c r="J179" s="75"/>
      <c r="K179" s="75"/>
      <c r="L179" s="73"/>
      <c r="M179" s="248"/>
      <c r="N179" s="48"/>
      <c r="O179" s="48"/>
      <c r="P179" s="48"/>
      <c r="Q179" s="48"/>
      <c r="R179" s="48"/>
      <c r="S179" s="48"/>
      <c r="T179" s="96"/>
      <c r="AT179" s="25" t="s">
        <v>225</v>
      </c>
      <c r="AU179" s="25" t="s">
        <v>82</v>
      </c>
    </row>
    <row r="180" s="12" customFormat="1">
      <c r="B180" s="252"/>
      <c r="C180" s="253"/>
      <c r="D180" s="246" t="s">
        <v>422</v>
      </c>
      <c r="E180" s="254" t="s">
        <v>21</v>
      </c>
      <c r="F180" s="255" t="s">
        <v>21</v>
      </c>
      <c r="G180" s="253"/>
      <c r="H180" s="256">
        <v>0</v>
      </c>
      <c r="I180" s="257"/>
      <c r="J180" s="253"/>
      <c r="K180" s="253"/>
      <c r="L180" s="258"/>
      <c r="M180" s="259"/>
      <c r="N180" s="260"/>
      <c r="O180" s="260"/>
      <c r="P180" s="260"/>
      <c r="Q180" s="260"/>
      <c r="R180" s="260"/>
      <c r="S180" s="260"/>
      <c r="T180" s="261"/>
      <c r="AT180" s="262" t="s">
        <v>422</v>
      </c>
      <c r="AU180" s="262" t="s">
        <v>82</v>
      </c>
      <c r="AV180" s="12" t="s">
        <v>82</v>
      </c>
      <c r="AW180" s="12" t="s">
        <v>35</v>
      </c>
      <c r="AX180" s="12" t="s">
        <v>72</v>
      </c>
      <c r="AY180" s="262" t="s">
        <v>215</v>
      </c>
    </row>
    <row r="181" s="12" customFormat="1">
      <c r="B181" s="252"/>
      <c r="C181" s="253"/>
      <c r="D181" s="246" t="s">
        <v>422</v>
      </c>
      <c r="E181" s="254" t="s">
        <v>21</v>
      </c>
      <c r="F181" s="255" t="s">
        <v>286</v>
      </c>
      <c r="G181" s="253"/>
      <c r="H181" s="256">
        <v>16</v>
      </c>
      <c r="I181" s="257"/>
      <c r="J181" s="253"/>
      <c r="K181" s="253"/>
      <c r="L181" s="258"/>
      <c r="M181" s="259"/>
      <c r="N181" s="260"/>
      <c r="O181" s="260"/>
      <c r="P181" s="260"/>
      <c r="Q181" s="260"/>
      <c r="R181" s="260"/>
      <c r="S181" s="260"/>
      <c r="T181" s="261"/>
      <c r="AT181" s="262" t="s">
        <v>422</v>
      </c>
      <c r="AU181" s="262" t="s">
        <v>82</v>
      </c>
      <c r="AV181" s="12" t="s">
        <v>82</v>
      </c>
      <c r="AW181" s="12" t="s">
        <v>35</v>
      </c>
      <c r="AX181" s="12" t="s">
        <v>80</v>
      </c>
      <c r="AY181" s="262" t="s">
        <v>215</v>
      </c>
    </row>
    <row r="182" s="1" customFormat="1" ht="25.5" customHeight="1">
      <c r="B182" s="47"/>
      <c r="C182" s="274" t="s">
        <v>499</v>
      </c>
      <c r="D182" s="274" t="s">
        <v>470</v>
      </c>
      <c r="E182" s="275" t="s">
        <v>3250</v>
      </c>
      <c r="F182" s="276" t="s">
        <v>3251</v>
      </c>
      <c r="G182" s="277" t="s">
        <v>298</v>
      </c>
      <c r="H182" s="278">
        <v>2</v>
      </c>
      <c r="I182" s="279"/>
      <c r="J182" s="280">
        <f>ROUND(I182*H182,2)</f>
        <v>0</v>
      </c>
      <c r="K182" s="276" t="s">
        <v>222</v>
      </c>
      <c r="L182" s="281"/>
      <c r="M182" s="282" t="s">
        <v>21</v>
      </c>
      <c r="N182" s="283" t="s">
        <v>43</v>
      </c>
      <c r="O182" s="48"/>
      <c r="P182" s="243">
        <f>O182*H182</f>
        <v>0</v>
      </c>
      <c r="Q182" s="243">
        <v>0.015599999999999999</v>
      </c>
      <c r="R182" s="243">
        <f>Q182*H182</f>
        <v>0.031199999999999999</v>
      </c>
      <c r="S182" s="243">
        <v>0</v>
      </c>
      <c r="T182" s="244">
        <f>S182*H182</f>
        <v>0</v>
      </c>
      <c r="AR182" s="25" t="s">
        <v>405</v>
      </c>
      <c r="AT182" s="25" t="s">
        <v>470</v>
      </c>
      <c r="AU182" s="25" t="s">
        <v>82</v>
      </c>
      <c r="AY182" s="25" t="s">
        <v>215</v>
      </c>
      <c r="BE182" s="245">
        <f>IF(N182="základní",J182,0)</f>
        <v>0</v>
      </c>
      <c r="BF182" s="245">
        <f>IF(N182="snížená",J182,0)</f>
        <v>0</v>
      </c>
      <c r="BG182" s="245">
        <f>IF(N182="zákl. přenesená",J182,0)</f>
        <v>0</v>
      </c>
      <c r="BH182" s="245">
        <f>IF(N182="sníž. přenesená",J182,0)</f>
        <v>0</v>
      </c>
      <c r="BI182" s="245">
        <f>IF(N182="nulová",J182,0)</f>
        <v>0</v>
      </c>
      <c r="BJ182" s="25" t="s">
        <v>80</v>
      </c>
      <c r="BK182" s="245">
        <f>ROUND(I182*H182,2)</f>
        <v>0</v>
      </c>
      <c r="BL182" s="25" t="s">
        <v>232</v>
      </c>
      <c r="BM182" s="25" t="s">
        <v>3252</v>
      </c>
    </row>
    <row r="183" s="12" customFormat="1">
      <c r="B183" s="252"/>
      <c r="C183" s="253"/>
      <c r="D183" s="246" t="s">
        <v>422</v>
      </c>
      <c r="E183" s="254" t="s">
        <v>21</v>
      </c>
      <c r="F183" s="255" t="s">
        <v>82</v>
      </c>
      <c r="G183" s="253"/>
      <c r="H183" s="256">
        <v>2</v>
      </c>
      <c r="I183" s="257"/>
      <c r="J183" s="253"/>
      <c r="K183" s="253"/>
      <c r="L183" s="258"/>
      <c r="M183" s="259"/>
      <c r="N183" s="260"/>
      <c r="O183" s="260"/>
      <c r="P183" s="260"/>
      <c r="Q183" s="260"/>
      <c r="R183" s="260"/>
      <c r="S183" s="260"/>
      <c r="T183" s="261"/>
      <c r="AT183" s="262" t="s">
        <v>422</v>
      </c>
      <c r="AU183" s="262" t="s">
        <v>82</v>
      </c>
      <c r="AV183" s="12" t="s">
        <v>82</v>
      </c>
      <c r="AW183" s="12" t="s">
        <v>35</v>
      </c>
      <c r="AX183" s="12" t="s">
        <v>80</v>
      </c>
      <c r="AY183" s="262" t="s">
        <v>215</v>
      </c>
    </row>
    <row r="184" s="1" customFormat="1" ht="16.5" customHeight="1">
      <c r="B184" s="47"/>
      <c r="C184" s="274" t="s">
        <v>503</v>
      </c>
      <c r="D184" s="274" t="s">
        <v>470</v>
      </c>
      <c r="E184" s="275" t="s">
        <v>3253</v>
      </c>
      <c r="F184" s="276" t="s">
        <v>3254</v>
      </c>
      <c r="G184" s="277" t="s">
        <v>298</v>
      </c>
      <c r="H184" s="278">
        <v>3</v>
      </c>
      <c r="I184" s="279"/>
      <c r="J184" s="280">
        <f>ROUND(I184*H184,2)</f>
        <v>0</v>
      </c>
      <c r="K184" s="276" t="s">
        <v>21</v>
      </c>
      <c r="L184" s="281"/>
      <c r="M184" s="282" t="s">
        <v>21</v>
      </c>
      <c r="N184" s="283" t="s">
        <v>43</v>
      </c>
      <c r="O184" s="48"/>
      <c r="P184" s="243">
        <f>O184*H184</f>
        <v>0</v>
      </c>
      <c r="Q184" s="243">
        <v>0.034500000000000003</v>
      </c>
      <c r="R184" s="243">
        <f>Q184*H184</f>
        <v>0.10350000000000001</v>
      </c>
      <c r="S184" s="243">
        <v>0</v>
      </c>
      <c r="T184" s="244">
        <f>S184*H184</f>
        <v>0</v>
      </c>
      <c r="AR184" s="25" t="s">
        <v>405</v>
      </c>
      <c r="AT184" s="25" t="s">
        <v>470</v>
      </c>
      <c r="AU184" s="25" t="s">
        <v>82</v>
      </c>
      <c r="AY184" s="25" t="s">
        <v>215</v>
      </c>
      <c r="BE184" s="245">
        <f>IF(N184="základní",J184,0)</f>
        <v>0</v>
      </c>
      <c r="BF184" s="245">
        <f>IF(N184="snížená",J184,0)</f>
        <v>0</v>
      </c>
      <c r="BG184" s="245">
        <f>IF(N184="zákl. přenesená",J184,0)</f>
        <v>0</v>
      </c>
      <c r="BH184" s="245">
        <f>IF(N184="sníž. přenesená",J184,0)</f>
        <v>0</v>
      </c>
      <c r="BI184" s="245">
        <f>IF(N184="nulová",J184,0)</f>
        <v>0</v>
      </c>
      <c r="BJ184" s="25" t="s">
        <v>80</v>
      </c>
      <c r="BK184" s="245">
        <f>ROUND(I184*H184,2)</f>
        <v>0</v>
      </c>
      <c r="BL184" s="25" t="s">
        <v>232</v>
      </c>
      <c r="BM184" s="25" t="s">
        <v>3255</v>
      </c>
    </row>
    <row r="185" s="1" customFormat="1">
      <c r="B185" s="47"/>
      <c r="C185" s="75"/>
      <c r="D185" s="246" t="s">
        <v>225</v>
      </c>
      <c r="E185" s="75"/>
      <c r="F185" s="247" t="s">
        <v>3256</v>
      </c>
      <c r="G185" s="75"/>
      <c r="H185" s="75"/>
      <c r="I185" s="204"/>
      <c r="J185" s="75"/>
      <c r="K185" s="75"/>
      <c r="L185" s="73"/>
      <c r="M185" s="248"/>
      <c r="N185" s="48"/>
      <c r="O185" s="48"/>
      <c r="P185" s="48"/>
      <c r="Q185" s="48"/>
      <c r="R185" s="48"/>
      <c r="S185" s="48"/>
      <c r="T185" s="96"/>
      <c r="AT185" s="25" t="s">
        <v>225</v>
      </c>
      <c r="AU185" s="25" t="s">
        <v>82</v>
      </c>
    </row>
    <row r="186" s="14" customFormat="1">
      <c r="B186" s="288"/>
      <c r="C186" s="289"/>
      <c r="D186" s="246" t="s">
        <v>422</v>
      </c>
      <c r="E186" s="290" t="s">
        <v>21</v>
      </c>
      <c r="F186" s="291" t="s">
        <v>3257</v>
      </c>
      <c r="G186" s="289"/>
      <c r="H186" s="290" t="s">
        <v>21</v>
      </c>
      <c r="I186" s="292"/>
      <c r="J186" s="289"/>
      <c r="K186" s="289"/>
      <c r="L186" s="293"/>
      <c r="M186" s="294"/>
      <c r="N186" s="295"/>
      <c r="O186" s="295"/>
      <c r="P186" s="295"/>
      <c r="Q186" s="295"/>
      <c r="R186" s="295"/>
      <c r="S186" s="295"/>
      <c r="T186" s="296"/>
      <c r="AT186" s="297" t="s">
        <v>422</v>
      </c>
      <c r="AU186" s="297" t="s">
        <v>82</v>
      </c>
      <c r="AV186" s="14" t="s">
        <v>80</v>
      </c>
      <c r="AW186" s="14" t="s">
        <v>35</v>
      </c>
      <c r="AX186" s="14" t="s">
        <v>72</v>
      </c>
      <c r="AY186" s="297" t="s">
        <v>215</v>
      </c>
    </row>
    <row r="187" s="12" customFormat="1">
      <c r="B187" s="252"/>
      <c r="C187" s="253"/>
      <c r="D187" s="246" t="s">
        <v>422</v>
      </c>
      <c r="E187" s="254" t="s">
        <v>21</v>
      </c>
      <c r="F187" s="255" t="s">
        <v>82</v>
      </c>
      <c r="G187" s="253"/>
      <c r="H187" s="256">
        <v>2</v>
      </c>
      <c r="I187" s="257"/>
      <c r="J187" s="253"/>
      <c r="K187" s="253"/>
      <c r="L187" s="258"/>
      <c r="M187" s="259"/>
      <c r="N187" s="260"/>
      <c r="O187" s="260"/>
      <c r="P187" s="260"/>
      <c r="Q187" s="260"/>
      <c r="R187" s="260"/>
      <c r="S187" s="260"/>
      <c r="T187" s="261"/>
      <c r="AT187" s="262" t="s">
        <v>422</v>
      </c>
      <c r="AU187" s="262" t="s">
        <v>82</v>
      </c>
      <c r="AV187" s="12" t="s">
        <v>82</v>
      </c>
      <c r="AW187" s="12" t="s">
        <v>35</v>
      </c>
      <c r="AX187" s="12" t="s">
        <v>72</v>
      </c>
      <c r="AY187" s="262" t="s">
        <v>215</v>
      </c>
    </row>
    <row r="188" s="14" customFormat="1">
      <c r="B188" s="288"/>
      <c r="C188" s="289"/>
      <c r="D188" s="246" t="s">
        <v>422</v>
      </c>
      <c r="E188" s="290" t="s">
        <v>21</v>
      </c>
      <c r="F188" s="291" t="s">
        <v>3258</v>
      </c>
      <c r="G188" s="289"/>
      <c r="H188" s="290" t="s">
        <v>21</v>
      </c>
      <c r="I188" s="292"/>
      <c r="J188" s="289"/>
      <c r="K188" s="289"/>
      <c r="L188" s="293"/>
      <c r="M188" s="294"/>
      <c r="N188" s="295"/>
      <c r="O188" s="295"/>
      <c r="P188" s="295"/>
      <c r="Q188" s="295"/>
      <c r="R188" s="295"/>
      <c r="S188" s="295"/>
      <c r="T188" s="296"/>
      <c r="AT188" s="297" t="s">
        <v>422</v>
      </c>
      <c r="AU188" s="297" t="s">
        <v>82</v>
      </c>
      <c r="AV188" s="14" t="s">
        <v>80</v>
      </c>
      <c r="AW188" s="14" t="s">
        <v>35</v>
      </c>
      <c r="AX188" s="14" t="s">
        <v>72</v>
      </c>
      <c r="AY188" s="297" t="s">
        <v>215</v>
      </c>
    </row>
    <row r="189" s="12" customFormat="1">
      <c r="B189" s="252"/>
      <c r="C189" s="253"/>
      <c r="D189" s="246" t="s">
        <v>422</v>
      </c>
      <c r="E189" s="254" t="s">
        <v>21</v>
      </c>
      <c r="F189" s="255" t="s">
        <v>80</v>
      </c>
      <c r="G189" s="253"/>
      <c r="H189" s="256">
        <v>1</v>
      </c>
      <c r="I189" s="257"/>
      <c r="J189" s="253"/>
      <c r="K189" s="253"/>
      <c r="L189" s="258"/>
      <c r="M189" s="259"/>
      <c r="N189" s="260"/>
      <c r="O189" s="260"/>
      <c r="P189" s="260"/>
      <c r="Q189" s="260"/>
      <c r="R189" s="260"/>
      <c r="S189" s="260"/>
      <c r="T189" s="261"/>
      <c r="AT189" s="262" t="s">
        <v>422</v>
      </c>
      <c r="AU189" s="262" t="s">
        <v>82</v>
      </c>
      <c r="AV189" s="12" t="s">
        <v>82</v>
      </c>
      <c r="AW189" s="12" t="s">
        <v>35</v>
      </c>
      <c r="AX189" s="12" t="s">
        <v>72</v>
      </c>
      <c r="AY189" s="262" t="s">
        <v>215</v>
      </c>
    </row>
    <row r="190" s="13" customFormat="1">
      <c r="B190" s="263"/>
      <c r="C190" s="264"/>
      <c r="D190" s="246" t="s">
        <v>422</v>
      </c>
      <c r="E190" s="265" t="s">
        <v>21</v>
      </c>
      <c r="F190" s="266" t="s">
        <v>439</v>
      </c>
      <c r="G190" s="264"/>
      <c r="H190" s="267">
        <v>3</v>
      </c>
      <c r="I190" s="268"/>
      <c r="J190" s="264"/>
      <c r="K190" s="264"/>
      <c r="L190" s="269"/>
      <c r="M190" s="270"/>
      <c r="N190" s="271"/>
      <c r="O190" s="271"/>
      <c r="P190" s="271"/>
      <c r="Q190" s="271"/>
      <c r="R190" s="271"/>
      <c r="S190" s="271"/>
      <c r="T190" s="272"/>
      <c r="AT190" s="273" t="s">
        <v>422</v>
      </c>
      <c r="AU190" s="273" t="s">
        <v>82</v>
      </c>
      <c r="AV190" s="13" t="s">
        <v>232</v>
      </c>
      <c r="AW190" s="13" t="s">
        <v>35</v>
      </c>
      <c r="AX190" s="13" t="s">
        <v>80</v>
      </c>
      <c r="AY190" s="273" t="s">
        <v>215</v>
      </c>
    </row>
    <row r="191" s="1" customFormat="1" ht="16.5" customHeight="1">
      <c r="B191" s="47"/>
      <c r="C191" s="234" t="s">
        <v>338</v>
      </c>
      <c r="D191" s="234" t="s">
        <v>218</v>
      </c>
      <c r="E191" s="235" t="s">
        <v>3259</v>
      </c>
      <c r="F191" s="236" t="s">
        <v>3260</v>
      </c>
      <c r="G191" s="237" t="s">
        <v>298</v>
      </c>
      <c r="H191" s="238">
        <v>5</v>
      </c>
      <c r="I191" s="239"/>
      <c r="J191" s="240">
        <f>ROUND(I191*H191,2)</f>
        <v>0</v>
      </c>
      <c r="K191" s="236" t="s">
        <v>222</v>
      </c>
      <c r="L191" s="73"/>
      <c r="M191" s="241" t="s">
        <v>21</v>
      </c>
      <c r="N191" s="242" t="s">
        <v>43</v>
      </c>
      <c r="O191" s="48"/>
      <c r="P191" s="243">
        <f>O191*H191</f>
        <v>0</v>
      </c>
      <c r="Q191" s="243">
        <v>0.00296</v>
      </c>
      <c r="R191" s="243">
        <f>Q191*H191</f>
        <v>0.014800000000000001</v>
      </c>
      <c r="S191" s="243">
        <v>0</v>
      </c>
      <c r="T191" s="244">
        <f>S191*H191</f>
        <v>0</v>
      </c>
      <c r="AR191" s="25" t="s">
        <v>232</v>
      </c>
      <c r="AT191" s="25" t="s">
        <v>218</v>
      </c>
      <c r="AU191" s="25" t="s">
        <v>82</v>
      </c>
      <c r="AY191" s="25" t="s">
        <v>215</v>
      </c>
      <c r="BE191" s="245">
        <f>IF(N191="základní",J191,0)</f>
        <v>0</v>
      </c>
      <c r="BF191" s="245">
        <f>IF(N191="snížená",J191,0)</f>
        <v>0</v>
      </c>
      <c r="BG191" s="245">
        <f>IF(N191="zákl. přenesená",J191,0)</f>
        <v>0</v>
      </c>
      <c r="BH191" s="245">
        <f>IF(N191="sníž. přenesená",J191,0)</f>
        <v>0</v>
      </c>
      <c r="BI191" s="245">
        <f>IF(N191="nulová",J191,0)</f>
        <v>0</v>
      </c>
      <c r="BJ191" s="25" t="s">
        <v>80</v>
      </c>
      <c r="BK191" s="245">
        <f>ROUND(I191*H191,2)</f>
        <v>0</v>
      </c>
      <c r="BL191" s="25" t="s">
        <v>232</v>
      </c>
      <c r="BM191" s="25" t="s">
        <v>3261</v>
      </c>
    </row>
    <row r="192" s="1" customFormat="1">
      <c r="B192" s="47"/>
      <c r="C192" s="75"/>
      <c r="D192" s="246" t="s">
        <v>225</v>
      </c>
      <c r="E192" s="75"/>
      <c r="F192" s="247" t="s">
        <v>3262</v>
      </c>
      <c r="G192" s="75"/>
      <c r="H192" s="75"/>
      <c r="I192" s="204"/>
      <c r="J192" s="75"/>
      <c r="K192" s="75"/>
      <c r="L192" s="73"/>
      <c r="M192" s="248"/>
      <c r="N192" s="48"/>
      <c r="O192" s="48"/>
      <c r="P192" s="48"/>
      <c r="Q192" s="48"/>
      <c r="R192" s="48"/>
      <c r="S192" s="48"/>
      <c r="T192" s="96"/>
      <c r="AT192" s="25" t="s">
        <v>225</v>
      </c>
      <c r="AU192" s="25" t="s">
        <v>82</v>
      </c>
    </row>
    <row r="193" s="12" customFormat="1">
      <c r="B193" s="252"/>
      <c r="C193" s="253"/>
      <c r="D193" s="246" t="s">
        <v>422</v>
      </c>
      <c r="E193" s="254" t="s">
        <v>21</v>
      </c>
      <c r="F193" s="255" t="s">
        <v>214</v>
      </c>
      <c r="G193" s="253"/>
      <c r="H193" s="256">
        <v>5</v>
      </c>
      <c r="I193" s="257"/>
      <c r="J193" s="253"/>
      <c r="K193" s="253"/>
      <c r="L193" s="258"/>
      <c r="M193" s="259"/>
      <c r="N193" s="260"/>
      <c r="O193" s="260"/>
      <c r="P193" s="260"/>
      <c r="Q193" s="260"/>
      <c r="R193" s="260"/>
      <c r="S193" s="260"/>
      <c r="T193" s="261"/>
      <c r="AT193" s="262" t="s">
        <v>422</v>
      </c>
      <c r="AU193" s="262" t="s">
        <v>82</v>
      </c>
      <c r="AV193" s="12" t="s">
        <v>82</v>
      </c>
      <c r="AW193" s="12" t="s">
        <v>35</v>
      </c>
      <c r="AX193" s="12" t="s">
        <v>80</v>
      </c>
      <c r="AY193" s="262" t="s">
        <v>215</v>
      </c>
    </row>
    <row r="194" s="1" customFormat="1" ht="25.5" customHeight="1">
      <c r="B194" s="47"/>
      <c r="C194" s="274" t="s">
        <v>343</v>
      </c>
      <c r="D194" s="274" t="s">
        <v>470</v>
      </c>
      <c r="E194" s="275" t="s">
        <v>3263</v>
      </c>
      <c r="F194" s="276" t="s">
        <v>3264</v>
      </c>
      <c r="G194" s="277" t="s">
        <v>298</v>
      </c>
      <c r="H194" s="278">
        <v>1</v>
      </c>
      <c r="I194" s="279"/>
      <c r="J194" s="280">
        <f>ROUND(I194*H194,2)</f>
        <v>0</v>
      </c>
      <c r="K194" s="276" t="s">
        <v>222</v>
      </c>
      <c r="L194" s="281"/>
      <c r="M194" s="282" t="s">
        <v>21</v>
      </c>
      <c r="N194" s="283" t="s">
        <v>43</v>
      </c>
      <c r="O194" s="48"/>
      <c r="P194" s="243">
        <f>O194*H194</f>
        <v>0</v>
      </c>
      <c r="Q194" s="243">
        <v>0.0126</v>
      </c>
      <c r="R194" s="243">
        <f>Q194*H194</f>
        <v>0.0126</v>
      </c>
      <c r="S194" s="243">
        <v>0</v>
      </c>
      <c r="T194" s="244">
        <f>S194*H194</f>
        <v>0</v>
      </c>
      <c r="AR194" s="25" t="s">
        <v>405</v>
      </c>
      <c r="AT194" s="25" t="s">
        <v>470</v>
      </c>
      <c r="AU194" s="25" t="s">
        <v>82</v>
      </c>
      <c r="AY194" s="25" t="s">
        <v>215</v>
      </c>
      <c r="BE194" s="245">
        <f>IF(N194="základní",J194,0)</f>
        <v>0</v>
      </c>
      <c r="BF194" s="245">
        <f>IF(N194="snížená",J194,0)</f>
        <v>0</v>
      </c>
      <c r="BG194" s="245">
        <f>IF(N194="zákl. přenesená",J194,0)</f>
        <v>0</v>
      </c>
      <c r="BH194" s="245">
        <f>IF(N194="sníž. přenesená",J194,0)</f>
        <v>0</v>
      </c>
      <c r="BI194" s="245">
        <f>IF(N194="nulová",J194,0)</f>
        <v>0</v>
      </c>
      <c r="BJ194" s="25" t="s">
        <v>80</v>
      </c>
      <c r="BK194" s="245">
        <f>ROUND(I194*H194,2)</f>
        <v>0</v>
      </c>
      <c r="BL194" s="25" t="s">
        <v>232</v>
      </c>
      <c r="BM194" s="25" t="s">
        <v>3265</v>
      </c>
    </row>
    <row r="195" s="1" customFormat="1" ht="25.5" customHeight="1">
      <c r="B195" s="47"/>
      <c r="C195" s="274" t="s">
        <v>348</v>
      </c>
      <c r="D195" s="274" t="s">
        <v>470</v>
      </c>
      <c r="E195" s="275" t="s">
        <v>3266</v>
      </c>
      <c r="F195" s="276" t="s">
        <v>3267</v>
      </c>
      <c r="G195" s="277" t="s">
        <v>298</v>
      </c>
      <c r="H195" s="278">
        <v>1</v>
      </c>
      <c r="I195" s="279"/>
      <c r="J195" s="280">
        <f>ROUND(I195*H195,2)</f>
        <v>0</v>
      </c>
      <c r="K195" s="276" t="s">
        <v>222</v>
      </c>
      <c r="L195" s="281"/>
      <c r="M195" s="282" t="s">
        <v>21</v>
      </c>
      <c r="N195" s="283" t="s">
        <v>43</v>
      </c>
      <c r="O195" s="48"/>
      <c r="P195" s="243">
        <f>O195*H195</f>
        <v>0</v>
      </c>
      <c r="Q195" s="243">
        <v>0.035999999999999997</v>
      </c>
      <c r="R195" s="243">
        <f>Q195*H195</f>
        <v>0.035999999999999997</v>
      </c>
      <c r="S195" s="243">
        <v>0</v>
      </c>
      <c r="T195" s="244">
        <f>S195*H195</f>
        <v>0</v>
      </c>
      <c r="AR195" s="25" t="s">
        <v>405</v>
      </c>
      <c r="AT195" s="25" t="s">
        <v>470</v>
      </c>
      <c r="AU195" s="25" t="s">
        <v>82</v>
      </c>
      <c r="AY195" s="25" t="s">
        <v>215</v>
      </c>
      <c r="BE195" s="245">
        <f>IF(N195="základní",J195,0)</f>
        <v>0</v>
      </c>
      <c r="BF195" s="245">
        <f>IF(N195="snížená",J195,0)</f>
        <v>0</v>
      </c>
      <c r="BG195" s="245">
        <f>IF(N195="zákl. přenesená",J195,0)</f>
        <v>0</v>
      </c>
      <c r="BH195" s="245">
        <f>IF(N195="sníž. přenesená",J195,0)</f>
        <v>0</v>
      </c>
      <c r="BI195" s="245">
        <f>IF(N195="nulová",J195,0)</f>
        <v>0</v>
      </c>
      <c r="BJ195" s="25" t="s">
        <v>80</v>
      </c>
      <c r="BK195" s="245">
        <f>ROUND(I195*H195,2)</f>
        <v>0</v>
      </c>
      <c r="BL195" s="25" t="s">
        <v>232</v>
      </c>
      <c r="BM195" s="25" t="s">
        <v>3268</v>
      </c>
    </row>
    <row r="196" s="12" customFormat="1">
      <c r="B196" s="252"/>
      <c r="C196" s="253"/>
      <c r="D196" s="246" t="s">
        <v>422</v>
      </c>
      <c r="E196" s="254" t="s">
        <v>21</v>
      </c>
      <c r="F196" s="255" t="s">
        <v>80</v>
      </c>
      <c r="G196" s="253"/>
      <c r="H196" s="256">
        <v>1</v>
      </c>
      <c r="I196" s="257"/>
      <c r="J196" s="253"/>
      <c r="K196" s="253"/>
      <c r="L196" s="258"/>
      <c r="M196" s="259"/>
      <c r="N196" s="260"/>
      <c r="O196" s="260"/>
      <c r="P196" s="260"/>
      <c r="Q196" s="260"/>
      <c r="R196" s="260"/>
      <c r="S196" s="260"/>
      <c r="T196" s="261"/>
      <c r="AT196" s="262" t="s">
        <v>422</v>
      </c>
      <c r="AU196" s="262" t="s">
        <v>82</v>
      </c>
      <c r="AV196" s="12" t="s">
        <v>82</v>
      </c>
      <c r="AW196" s="12" t="s">
        <v>35</v>
      </c>
      <c r="AX196" s="12" t="s">
        <v>80</v>
      </c>
      <c r="AY196" s="262" t="s">
        <v>215</v>
      </c>
    </row>
    <row r="197" s="1" customFormat="1" ht="25.5" customHeight="1">
      <c r="B197" s="47"/>
      <c r="C197" s="274" t="s">
        <v>353</v>
      </c>
      <c r="D197" s="274" t="s">
        <v>470</v>
      </c>
      <c r="E197" s="275" t="s">
        <v>3269</v>
      </c>
      <c r="F197" s="276" t="s">
        <v>3270</v>
      </c>
      <c r="G197" s="277" t="s">
        <v>298</v>
      </c>
      <c r="H197" s="278">
        <v>1</v>
      </c>
      <c r="I197" s="279"/>
      <c r="J197" s="280">
        <f>ROUND(I197*H197,2)</f>
        <v>0</v>
      </c>
      <c r="K197" s="276" t="s">
        <v>21</v>
      </c>
      <c r="L197" s="281"/>
      <c r="M197" s="282" t="s">
        <v>21</v>
      </c>
      <c r="N197" s="283" t="s">
        <v>43</v>
      </c>
      <c r="O197" s="48"/>
      <c r="P197" s="243">
        <f>O197*H197</f>
        <v>0</v>
      </c>
      <c r="Q197" s="243">
        <v>0.034500000000000003</v>
      </c>
      <c r="R197" s="243">
        <f>Q197*H197</f>
        <v>0.034500000000000003</v>
      </c>
      <c r="S197" s="243">
        <v>0</v>
      </c>
      <c r="T197" s="244">
        <f>S197*H197</f>
        <v>0</v>
      </c>
      <c r="AR197" s="25" t="s">
        <v>405</v>
      </c>
      <c r="AT197" s="25" t="s">
        <v>470</v>
      </c>
      <c r="AU197" s="25" t="s">
        <v>82</v>
      </c>
      <c r="AY197" s="25" t="s">
        <v>215</v>
      </c>
      <c r="BE197" s="245">
        <f>IF(N197="základní",J197,0)</f>
        <v>0</v>
      </c>
      <c r="BF197" s="245">
        <f>IF(N197="snížená",J197,0)</f>
        <v>0</v>
      </c>
      <c r="BG197" s="245">
        <f>IF(N197="zákl. přenesená",J197,0)</f>
        <v>0</v>
      </c>
      <c r="BH197" s="245">
        <f>IF(N197="sníž. přenesená",J197,0)</f>
        <v>0</v>
      </c>
      <c r="BI197" s="245">
        <f>IF(N197="nulová",J197,0)</f>
        <v>0</v>
      </c>
      <c r="BJ197" s="25" t="s">
        <v>80</v>
      </c>
      <c r="BK197" s="245">
        <f>ROUND(I197*H197,2)</f>
        <v>0</v>
      </c>
      <c r="BL197" s="25" t="s">
        <v>232</v>
      </c>
      <c r="BM197" s="25" t="s">
        <v>3271</v>
      </c>
    </row>
    <row r="198" s="12" customFormat="1">
      <c r="B198" s="252"/>
      <c r="C198" s="253"/>
      <c r="D198" s="246" t="s">
        <v>422</v>
      </c>
      <c r="E198" s="254" t="s">
        <v>21</v>
      </c>
      <c r="F198" s="255" t="s">
        <v>80</v>
      </c>
      <c r="G198" s="253"/>
      <c r="H198" s="256">
        <v>1</v>
      </c>
      <c r="I198" s="257"/>
      <c r="J198" s="253"/>
      <c r="K198" s="253"/>
      <c r="L198" s="258"/>
      <c r="M198" s="259"/>
      <c r="N198" s="260"/>
      <c r="O198" s="260"/>
      <c r="P198" s="260"/>
      <c r="Q198" s="260"/>
      <c r="R198" s="260"/>
      <c r="S198" s="260"/>
      <c r="T198" s="261"/>
      <c r="AT198" s="262" t="s">
        <v>422</v>
      </c>
      <c r="AU198" s="262" t="s">
        <v>82</v>
      </c>
      <c r="AV198" s="12" t="s">
        <v>82</v>
      </c>
      <c r="AW198" s="12" t="s">
        <v>35</v>
      </c>
      <c r="AX198" s="12" t="s">
        <v>80</v>
      </c>
      <c r="AY198" s="262" t="s">
        <v>215</v>
      </c>
    </row>
    <row r="199" s="1" customFormat="1" ht="25.5" customHeight="1">
      <c r="B199" s="47"/>
      <c r="C199" s="274" t="s">
        <v>358</v>
      </c>
      <c r="D199" s="274" t="s">
        <v>470</v>
      </c>
      <c r="E199" s="275" t="s">
        <v>3272</v>
      </c>
      <c r="F199" s="276" t="s">
        <v>3273</v>
      </c>
      <c r="G199" s="277" t="s">
        <v>298</v>
      </c>
      <c r="H199" s="278">
        <v>3</v>
      </c>
      <c r="I199" s="279"/>
      <c r="J199" s="280">
        <f>ROUND(I199*H199,2)</f>
        <v>0</v>
      </c>
      <c r="K199" s="276" t="s">
        <v>222</v>
      </c>
      <c r="L199" s="281"/>
      <c r="M199" s="282" t="s">
        <v>21</v>
      </c>
      <c r="N199" s="283" t="s">
        <v>43</v>
      </c>
      <c r="O199" s="48"/>
      <c r="P199" s="243">
        <f>O199*H199</f>
        <v>0</v>
      </c>
      <c r="Q199" s="243">
        <v>0.016</v>
      </c>
      <c r="R199" s="243">
        <f>Q199*H199</f>
        <v>0.048000000000000001</v>
      </c>
      <c r="S199" s="243">
        <v>0</v>
      </c>
      <c r="T199" s="244">
        <f>S199*H199</f>
        <v>0</v>
      </c>
      <c r="AR199" s="25" t="s">
        <v>405</v>
      </c>
      <c r="AT199" s="25" t="s">
        <v>470</v>
      </c>
      <c r="AU199" s="25" t="s">
        <v>82</v>
      </c>
      <c r="AY199" s="25" t="s">
        <v>215</v>
      </c>
      <c r="BE199" s="245">
        <f>IF(N199="základní",J199,0)</f>
        <v>0</v>
      </c>
      <c r="BF199" s="245">
        <f>IF(N199="snížená",J199,0)</f>
        <v>0</v>
      </c>
      <c r="BG199" s="245">
        <f>IF(N199="zákl. přenesená",J199,0)</f>
        <v>0</v>
      </c>
      <c r="BH199" s="245">
        <f>IF(N199="sníž. přenesená",J199,0)</f>
        <v>0</v>
      </c>
      <c r="BI199" s="245">
        <f>IF(N199="nulová",J199,0)</f>
        <v>0</v>
      </c>
      <c r="BJ199" s="25" t="s">
        <v>80</v>
      </c>
      <c r="BK199" s="245">
        <f>ROUND(I199*H199,2)</f>
        <v>0</v>
      </c>
      <c r="BL199" s="25" t="s">
        <v>232</v>
      </c>
      <c r="BM199" s="25" t="s">
        <v>3274</v>
      </c>
    </row>
    <row r="200" s="12" customFormat="1">
      <c r="B200" s="252"/>
      <c r="C200" s="253"/>
      <c r="D200" s="246" t="s">
        <v>422</v>
      </c>
      <c r="E200" s="254" t="s">
        <v>21</v>
      </c>
      <c r="F200" s="255" t="s">
        <v>227</v>
      </c>
      <c r="G200" s="253"/>
      <c r="H200" s="256">
        <v>3</v>
      </c>
      <c r="I200" s="257"/>
      <c r="J200" s="253"/>
      <c r="K200" s="253"/>
      <c r="L200" s="258"/>
      <c r="M200" s="259"/>
      <c r="N200" s="260"/>
      <c r="O200" s="260"/>
      <c r="P200" s="260"/>
      <c r="Q200" s="260"/>
      <c r="R200" s="260"/>
      <c r="S200" s="260"/>
      <c r="T200" s="261"/>
      <c r="AT200" s="262" t="s">
        <v>422</v>
      </c>
      <c r="AU200" s="262" t="s">
        <v>82</v>
      </c>
      <c r="AV200" s="12" t="s">
        <v>82</v>
      </c>
      <c r="AW200" s="12" t="s">
        <v>35</v>
      </c>
      <c r="AX200" s="12" t="s">
        <v>80</v>
      </c>
      <c r="AY200" s="262" t="s">
        <v>215</v>
      </c>
    </row>
    <row r="201" s="1" customFormat="1" ht="25.5" customHeight="1">
      <c r="B201" s="47"/>
      <c r="C201" s="234" t="s">
        <v>527</v>
      </c>
      <c r="D201" s="234" t="s">
        <v>218</v>
      </c>
      <c r="E201" s="235" t="s">
        <v>3275</v>
      </c>
      <c r="F201" s="236" t="s">
        <v>3276</v>
      </c>
      <c r="G201" s="237" t="s">
        <v>298</v>
      </c>
      <c r="H201" s="238">
        <v>1</v>
      </c>
      <c r="I201" s="239"/>
      <c r="J201" s="240">
        <f>ROUND(I201*H201,2)</f>
        <v>0</v>
      </c>
      <c r="K201" s="236" t="s">
        <v>222</v>
      </c>
      <c r="L201" s="73"/>
      <c r="M201" s="241" t="s">
        <v>21</v>
      </c>
      <c r="N201" s="242" t="s">
        <v>43</v>
      </c>
      <c r="O201" s="48"/>
      <c r="P201" s="243">
        <f>O201*H201</f>
        <v>0</v>
      </c>
      <c r="Q201" s="243">
        <v>0</v>
      </c>
      <c r="R201" s="243">
        <f>Q201*H201</f>
        <v>0</v>
      </c>
      <c r="S201" s="243">
        <v>0</v>
      </c>
      <c r="T201" s="244">
        <f>S201*H201</f>
        <v>0</v>
      </c>
      <c r="AR201" s="25" t="s">
        <v>232</v>
      </c>
      <c r="AT201" s="25" t="s">
        <v>218</v>
      </c>
      <c r="AU201" s="25" t="s">
        <v>82</v>
      </c>
      <c r="AY201" s="25" t="s">
        <v>215</v>
      </c>
      <c r="BE201" s="245">
        <f>IF(N201="základní",J201,0)</f>
        <v>0</v>
      </c>
      <c r="BF201" s="245">
        <f>IF(N201="snížená",J201,0)</f>
        <v>0</v>
      </c>
      <c r="BG201" s="245">
        <f>IF(N201="zákl. přenesená",J201,0)</f>
        <v>0</v>
      </c>
      <c r="BH201" s="245">
        <f>IF(N201="sníž. přenesená",J201,0)</f>
        <v>0</v>
      </c>
      <c r="BI201" s="245">
        <f>IF(N201="nulová",J201,0)</f>
        <v>0</v>
      </c>
      <c r="BJ201" s="25" t="s">
        <v>80</v>
      </c>
      <c r="BK201" s="245">
        <f>ROUND(I201*H201,2)</f>
        <v>0</v>
      </c>
      <c r="BL201" s="25" t="s">
        <v>232</v>
      </c>
      <c r="BM201" s="25" t="s">
        <v>3277</v>
      </c>
    </row>
    <row r="202" s="1" customFormat="1">
      <c r="B202" s="47"/>
      <c r="C202" s="75"/>
      <c r="D202" s="246" t="s">
        <v>225</v>
      </c>
      <c r="E202" s="75"/>
      <c r="F202" s="247" t="s">
        <v>3278</v>
      </c>
      <c r="G202" s="75"/>
      <c r="H202" s="75"/>
      <c r="I202" s="204"/>
      <c r="J202" s="75"/>
      <c r="K202" s="75"/>
      <c r="L202" s="73"/>
      <c r="M202" s="248"/>
      <c r="N202" s="48"/>
      <c r="O202" s="48"/>
      <c r="P202" s="48"/>
      <c r="Q202" s="48"/>
      <c r="R202" s="48"/>
      <c r="S202" s="48"/>
      <c r="T202" s="96"/>
      <c r="AT202" s="25" t="s">
        <v>225</v>
      </c>
      <c r="AU202" s="25" t="s">
        <v>82</v>
      </c>
    </row>
    <row r="203" s="12" customFormat="1">
      <c r="B203" s="252"/>
      <c r="C203" s="253"/>
      <c r="D203" s="246" t="s">
        <v>422</v>
      </c>
      <c r="E203" s="254" t="s">
        <v>21</v>
      </c>
      <c r="F203" s="255" t="s">
        <v>80</v>
      </c>
      <c r="G203" s="253"/>
      <c r="H203" s="256">
        <v>1</v>
      </c>
      <c r="I203" s="257"/>
      <c r="J203" s="253"/>
      <c r="K203" s="253"/>
      <c r="L203" s="258"/>
      <c r="M203" s="259"/>
      <c r="N203" s="260"/>
      <c r="O203" s="260"/>
      <c r="P203" s="260"/>
      <c r="Q203" s="260"/>
      <c r="R203" s="260"/>
      <c r="S203" s="260"/>
      <c r="T203" s="261"/>
      <c r="AT203" s="262" t="s">
        <v>422</v>
      </c>
      <c r="AU203" s="262" t="s">
        <v>82</v>
      </c>
      <c r="AV203" s="12" t="s">
        <v>82</v>
      </c>
      <c r="AW203" s="12" t="s">
        <v>35</v>
      </c>
      <c r="AX203" s="12" t="s">
        <v>80</v>
      </c>
      <c r="AY203" s="262" t="s">
        <v>215</v>
      </c>
    </row>
    <row r="204" s="1" customFormat="1" ht="16.5" customHeight="1">
      <c r="B204" s="47"/>
      <c r="C204" s="234" t="s">
        <v>532</v>
      </c>
      <c r="D204" s="234" t="s">
        <v>218</v>
      </c>
      <c r="E204" s="235" t="s">
        <v>3279</v>
      </c>
      <c r="F204" s="236" t="s">
        <v>3280</v>
      </c>
      <c r="G204" s="237" t="s">
        <v>298</v>
      </c>
      <c r="H204" s="238">
        <v>1</v>
      </c>
      <c r="I204" s="239"/>
      <c r="J204" s="240">
        <f>ROUND(I204*H204,2)</f>
        <v>0</v>
      </c>
      <c r="K204" s="236" t="s">
        <v>222</v>
      </c>
      <c r="L204" s="73"/>
      <c r="M204" s="241" t="s">
        <v>21</v>
      </c>
      <c r="N204" s="242" t="s">
        <v>43</v>
      </c>
      <c r="O204" s="48"/>
      <c r="P204" s="243">
        <f>O204*H204</f>
        <v>0</v>
      </c>
      <c r="Q204" s="243">
        <v>0.0038</v>
      </c>
      <c r="R204" s="243">
        <f>Q204*H204</f>
        <v>0.0038</v>
      </c>
      <c r="S204" s="243">
        <v>0</v>
      </c>
      <c r="T204" s="244">
        <f>S204*H204</f>
        <v>0</v>
      </c>
      <c r="AR204" s="25" t="s">
        <v>232</v>
      </c>
      <c r="AT204" s="25" t="s">
        <v>218</v>
      </c>
      <c r="AU204" s="25" t="s">
        <v>82</v>
      </c>
      <c r="AY204" s="25" t="s">
        <v>215</v>
      </c>
      <c r="BE204" s="245">
        <f>IF(N204="základní",J204,0)</f>
        <v>0</v>
      </c>
      <c r="BF204" s="245">
        <f>IF(N204="snížená",J204,0)</f>
        <v>0</v>
      </c>
      <c r="BG204" s="245">
        <f>IF(N204="zákl. přenesená",J204,0)</f>
        <v>0</v>
      </c>
      <c r="BH204" s="245">
        <f>IF(N204="sníž. přenesená",J204,0)</f>
        <v>0</v>
      </c>
      <c r="BI204" s="245">
        <f>IF(N204="nulová",J204,0)</f>
        <v>0</v>
      </c>
      <c r="BJ204" s="25" t="s">
        <v>80</v>
      </c>
      <c r="BK204" s="245">
        <f>ROUND(I204*H204,2)</f>
        <v>0</v>
      </c>
      <c r="BL204" s="25" t="s">
        <v>232</v>
      </c>
      <c r="BM204" s="25" t="s">
        <v>3281</v>
      </c>
    </row>
    <row r="205" s="1" customFormat="1">
      <c r="B205" s="47"/>
      <c r="C205" s="75"/>
      <c r="D205" s="246" t="s">
        <v>225</v>
      </c>
      <c r="E205" s="75"/>
      <c r="F205" s="247" t="s">
        <v>3282</v>
      </c>
      <c r="G205" s="75"/>
      <c r="H205" s="75"/>
      <c r="I205" s="204"/>
      <c r="J205" s="75"/>
      <c r="K205" s="75"/>
      <c r="L205" s="73"/>
      <c r="M205" s="248"/>
      <c r="N205" s="48"/>
      <c r="O205" s="48"/>
      <c r="P205" s="48"/>
      <c r="Q205" s="48"/>
      <c r="R205" s="48"/>
      <c r="S205" s="48"/>
      <c r="T205" s="96"/>
      <c r="AT205" s="25" t="s">
        <v>225</v>
      </c>
      <c r="AU205" s="25" t="s">
        <v>82</v>
      </c>
    </row>
    <row r="206" s="14" customFormat="1">
      <c r="B206" s="288"/>
      <c r="C206" s="289"/>
      <c r="D206" s="246" t="s">
        <v>422</v>
      </c>
      <c r="E206" s="290" t="s">
        <v>21</v>
      </c>
      <c r="F206" s="291" t="s">
        <v>3283</v>
      </c>
      <c r="G206" s="289"/>
      <c r="H206" s="290" t="s">
        <v>21</v>
      </c>
      <c r="I206" s="292"/>
      <c r="J206" s="289"/>
      <c r="K206" s="289"/>
      <c r="L206" s="293"/>
      <c r="M206" s="294"/>
      <c r="N206" s="295"/>
      <c r="O206" s="295"/>
      <c r="P206" s="295"/>
      <c r="Q206" s="295"/>
      <c r="R206" s="295"/>
      <c r="S206" s="295"/>
      <c r="T206" s="296"/>
      <c r="AT206" s="297" t="s">
        <v>422</v>
      </c>
      <c r="AU206" s="297" t="s">
        <v>82</v>
      </c>
      <c r="AV206" s="14" t="s">
        <v>80</v>
      </c>
      <c r="AW206" s="14" t="s">
        <v>35</v>
      </c>
      <c r="AX206" s="14" t="s">
        <v>72</v>
      </c>
      <c r="AY206" s="297" t="s">
        <v>215</v>
      </c>
    </row>
    <row r="207" s="12" customFormat="1">
      <c r="B207" s="252"/>
      <c r="C207" s="253"/>
      <c r="D207" s="246" t="s">
        <v>422</v>
      </c>
      <c r="E207" s="254" t="s">
        <v>21</v>
      </c>
      <c r="F207" s="255" t="s">
        <v>80</v>
      </c>
      <c r="G207" s="253"/>
      <c r="H207" s="256">
        <v>1</v>
      </c>
      <c r="I207" s="257"/>
      <c r="J207" s="253"/>
      <c r="K207" s="253"/>
      <c r="L207" s="258"/>
      <c r="M207" s="259"/>
      <c r="N207" s="260"/>
      <c r="O207" s="260"/>
      <c r="P207" s="260"/>
      <c r="Q207" s="260"/>
      <c r="R207" s="260"/>
      <c r="S207" s="260"/>
      <c r="T207" s="261"/>
      <c r="AT207" s="262" t="s">
        <v>422</v>
      </c>
      <c r="AU207" s="262" t="s">
        <v>82</v>
      </c>
      <c r="AV207" s="12" t="s">
        <v>82</v>
      </c>
      <c r="AW207" s="12" t="s">
        <v>35</v>
      </c>
      <c r="AX207" s="12" t="s">
        <v>80</v>
      </c>
      <c r="AY207" s="262" t="s">
        <v>215</v>
      </c>
    </row>
    <row r="208" s="1" customFormat="1" ht="16.5" customHeight="1">
      <c r="B208" s="47"/>
      <c r="C208" s="234" t="s">
        <v>537</v>
      </c>
      <c r="D208" s="234" t="s">
        <v>218</v>
      </c>
      <c r="E208" s="235" t="s">
        <v>2834</v>
      </c>
      <c r="F208" s="236" t="s">
        <v>2835</v>
      </c>
      <c r="G208" s="237" t="s">
        <v>452</v>
      </c>
      <c r="H208" s="238">
        <v>60.020000000000003</v>
      </c>
      <c r="I208" s="239"/>
      <c r="J208" s="240">
        <f>ROUND(I208*H208,2)</f>
        <v>0</v>
      </c>
      <c r="K208" s="236" t="s">
        <v>222</v>
      </c>
      <c r="L208" s="73"/>
      <c r="M208" s="241" t="s">
        <v>21</v>
      </c>
      <c r="N208" s="242" t="s">
        <v>43</v>
      </c>
      <c r="O208" s="48"/>
      <c r="P208" s="243">
        <f>O208*H208</f>
        <v>0</v>
      </c>
      <c r="Q208" s="243">
        <v>0</v>
      </c>
      <c r="R208" s="243">
        <f>Q208*H208</f>
        <v>0</v>
      </c>
      <c r="S208" s="243">
        <v>0</v>
      </c>
      <c r="T208" s="244">
        <f>S208*H208</f>
        <v>0</v>
      </c>
      <c r="AR208" s="25" t="s">
        <v>232</v>
      </c>
      <c r="AT208" s="25" t="s">
        <v>218</v>
      </c>
      <c r="AU208" s="25" t="s">
        <v>82</v>
      </c>
      <c r="AY208" s="25" t="s">
        <v>215</v>
      </c>
      <c r="BE208" s="245">
        <f>IF(N208="základní",J208,0)</f>
        <v>0</v>
      </c>
      <c r="BF208" s="245">
        <f>IF(N208="snížená",J208,0)</f>
        <v>0</v>
      </c>
      <c r="BG208" s="245">
        <f>IF(N208="zákl. přenesená",J208,0)</f>
        <v>0</v>
      </c>
      <c r="BH208" s="245">
        <f>IF(N208="sníž. přenesená",J208,0)</f>
        <v>0</v>
      </c>
      <c r="BI208" s="245">
        <f>IF(N208="nulová",J208,0)</f>
        <v>0</v>
      </c>
      <c r="BJ208" s="25" t="s">
        <v>80</v>
      </c>
      <c r="BK208" s="245">
        <f>ROUND(I208*H208,2)</f>
        <v>0</v>
      </c>
      <c r="BL208" s="25" t="s">
        <v>232</v>
      </c>
      <c r="BM208" s="25" t="s">
        <v>3284</v>
      </c>
    </row>
    <row r="209" s="1" customFormat="1">
      <c r="B209" s="47"/>
      <c r="C209" s="75"/>
      <c r="D209" s="246" t="s">
        <v>225</v>
      </c>
      <c r="E209" s="75"/>
      <c r="F209" s="247" t="s">
        <v>2837</v>
      </c>
      <c r="G209" s="75"/>
      <c r="H209" s="75"/>
      <c r="I209" s="204"/>
      <c r="J209" s="75"/>
      <c r="K209" s="75"/>
      <c r="L209" s="73"/>
      <c r="M209" s="248"/>
      <c r="N209" s="48"/>
      <c r="O209" s="48"/>
      <c r="P209" s="48"/>
      <c r="Q209" s="48"/>
      <c r="R209" s="48"/>
      <c r="S209" s="48"/>
      <c r="T209" s="96"/>
      <c r="AT209" s="25" t="s">
        <v>225</v>
      </c>
      <c r="AU209" s="25" t="s">
        <v>82</v>
      </c>
    </row>
    <row r="210" s="12" customFormat="1">
      <c r="B210" s="252"/>
      <c r="C210" s="253"/>
      <c r="D210" s="246" t="s">
        <v>422</v>
      </c>
      <c r="E210" s="254" t="s">
        <v>21</v>
      </c>
      <c r="F210" s="255" t="s">
        <v>3285</v>
      </c>
      <c r="G210" s="253"/>
      <c r="H210" s="256">
        <v>60.020000000000003</v>
      </c>
      <c r="I210" s="257"/>
      <c r="J210" s="253"/>
      <c r="K210" s="253"/>
      <c r="L210" s="258"/>
      <c r="M210" s="259"/>
      <c r="N210" s="260"/>
      <c r="O210" s="260"/>
      <c r="P210" s="260"/>
      <c r="Q210" s="260"/>
      <c r="R210" s="260"/>
      <c r="S210" s="260"/>
      <c r="T210" s="261"/>
      <c r="AT210" s="262" t="s">
        <v>422</v>
      </c>
      <c r="AU210" s="262" t="s">
        <v>82</v>
      </c>
      <c r="AV210" s="12" t="s">
        <v>82</v>
      </c>
      <c r="AW210" s="12" t="s">
        <v>35</v>
      </c>
      <c r="AX210" s="12" t="s">
        <v>72</v>
      </c>
      <c r="AY210" s="262" t="s">
        <v>215</v>
      </c>
    </row>
    <row r="211" s="1" customFormat="1" ht="16.5" customHeight="1">
      <c r="B211" s="47"/>
      <c r="C211" s="274" t="s">
        <v>542</v>
      </c>
      <c r="D211" s="274" t="s">
        <v>470</v>
      </c>
      <c r="E211" s="275" t="s">
        <v>3286</v>
      </c>
      <c r="F211" s="276" t="s">
        <v>3287</v>
      </c>
      <c r="G211" s="277" t="s">
        <v>452</v>
      </c>
      <c r="H211" s="278">
        <v>60.020000000000003</v>
      </c>
      <c r="I211" s="279"/>
      <c r="J211" s="280">
        <f>ROUND(I211*H211,2)</f>
        <v>0</v>
      </c>
      <c r="K211" s="276" t="s">
        <v>222</v>
      </c>
      <c r="L211" s="281"/>
      <c r="M211" s="282" t="s">
        <v>21</v>
      </c>
      <c r="N211" s="283" t="s">
        <v>43</v>
      </c>
      <c r="O211" s="48"/>
      <c r="P211" s="243">
        <f>O211*H211</f>
        <v>0</v>
      </c>
      <c r="Q211" s="243">
        <v>0.028000000000000001</v>
      </c>
      <c r="R211" s="243">
        <f>Q211*H211</f>
        <v>1.6805600000000001</v>
      </c>
      <c r="S211" s="243">
        <v>0</v>
      </c>
      <c r="T211" s="244">
        <f>S211*H211</f>
        <v>0</v>
      </c>
      <c r="AR211" s="25" t="s">
        <v>405</v>
      </c>
      <c r="AT211" s="25" t="s">
        <v>470</v>
      </c>
      <c r="AU211" s="25" t="s">
        <v>82</v>
      </c>
      <c r="AY211" s="25" t="s">
        <v>215</v>
      </c>
      <c r="BE211" s="245">
        <f>IF(N211="základní",J211,0)</f>
        <v>0</v>
      </c>
      <c r="BF211" s="245">
        <f>IF(N211="snížená",J211,0)</f>
        <v>0</v>
      </c>
      <c r="BG211" s="245">
        <f>IF(N211="zákl. přenesená",J211,0)</f>
        <v>0</v>
      </c>
      <c r="BH211" s="245">
        <f>IF(N211="sníž. přenesená",J211,0)</f>
        <v>0</v>
      </c>
      <c r="BI211" s="245">
        <f>IF(N211="nulová",J211,0)</f>
        <v>0</v>
      </c>
      <c r="BJ211" s="25" t="s">
        <v>80</v>
      </c>
      <c r="BK211" s="245">
        <f>ROUND(I211*H211,2)</f>
        <v>0</v>
      </c>
      <c r="BL211" s="25" t="s">
        <v>232</v>
      </c>
      <c r="BM211" s="25" t="s">
        <v>3288</v>
      </c>
    </row>
    <row r="212" s="14" customFormat="1">
      <c r="B212" s="288"/>
      <c r="C212" s="289"/>
      <c r="D212" s="246" t="s">
        <v>422</v>
      </c>
      <c r="E212" s="290" t="s">
        <v>21</v>
      </c>
      <c r="F212" s="291" t="s">
        <v>3188</v>
      </c>
      <c r="G212" s="289"/>
      <c r="H212" s="290" t="s">
        <v>21</v>
      </c>
      <c r="I212" s="292"/>
      <c r="J212" s="289"/>
      <c r="K212" s="289"/>
      <c r="L212" s="293"/>
      <c r="M212" s="294"/>
      <c r="N212" s="295"/>
      <c r="O212" s="295"/>
      <c r="P212" s="295"/>
      <c r="Q212" s="295"/>
      <c r="R212" s="295"/>
      <c r="S212" s="295"/>
      <c r="T212" s="296"/>
      <c r="AT212" s="297" t="s">
        <v>422</v>
      </c>
      <c r="AU212" s="297" t="s">
        <v>82</v>
      </c>
      <c r="AV212" s="14" t="s">
        <v>80</v>
      </c>
      <c r="AW212" s="14" t="s">
        <v>35</v>
      </c>
      <c r="AX212" s="14" t="s">
        <v>72</v>
      </c>
      <c r="AY212" s="297" t="s">
        <v>215</v>
      </c>
    </row>
    <row r="213" s="12" customFormat="1">
      <c r="B213" s="252"/>
      <c r="C213" s="253"/>
      <c r="D213" s="246" t="s">
        <v>422</v>
      </c>
      <c r="E213" s="254" t="s">
        <v>21</v>
      </c>
      <c r="F213" s="255" t="s">
        <v>3289</v>
      </c>
      <c r="G213" s="253"/>
      <c r="H213" s="256">
        <v>37.82</v>
      </c>
      <c r="I213" s="257"/>
      <c r="J213" s="253"/>
      <c r="K213" s="253"/>
      <c r="L213" s="258"/>
      <c r="M213" s="259"/>
      <c r="N213" s="260"/>
      <c r="O213" s="260"/>
      <c r="P213" s="260"/>
      <c r="Q213" s="260"/>
      <c r="R213" s="260"/>
      <c r="S213" s="260"/>
      <c r="T213" s="261"/>
      <c r="AT213" s="262" t="s">
        <v>422</v>
      </c>
      <c r="AU213" s="262" t="s">
        <v>82</v>
      </c>
      <c r="AV213" s="12" t="s">
        <v>82</v>
      </c>
      <c r="AW213" s="12" t="s">
        <v>35</v>
      </c>
      <c r="AX213" s="12" t="s">
        <v>72</v>
      </c>
      <c r="AY213" s="262" t="s">
        <v>215</v>
      </c>
    </row>
    <row r="214" s="14" customFormat="1">
      <c r="B214" s="288"/>
      <c r="C214" s="289"/>
      <c r="D214" s="246" t="s">
        <v>422</v>
      </c>
      <c r="E214" s="290" t="s">
        <v>21</v>
      </c>
      <c r="F214" s="291" t="s">
        <v>3189</v>
      </c>
      <c r="G214" s="289"/>
      <c r="H214" s="290" t="s">
        <v>21</v>
      </c>
      <c r="I214" s="292"/>
      <c r="J214" s="289"/>
      <c r="K214" s="289"/>
      <c r="L214" s="293"/>
      <c r="M214" s="294"/>
      <c r="N214" s="295"/>
      <c r="O214" s="295"/>
      <c r="P214" s="295"/>
      <c r="Q214" s="295"/>
      <c r="R214" s="295"/>
      <c r="S214" s="295"/>
      <c r="T214" s="296"/>
      <c r="AT214" s="297" t="s">
        <v>422</v>
      </c>
      <c r="AU214" s="297" t="s">
        <v>82</v>
      </c>
      <c r="AV214" s="14" t="s">
        <v>80</v>
      </c>
      <c r="AW214" s="14" t="s">
        <v>35</v>
      </c>
      <c r="AX214" s="14" t="s">
        <v>72</v>
      </c>
      <c r="AY214" s="297" t="s">
        <v>215</v>
      </c>
    </row>
    <row r="215" s="12" customFormat="1">
      <c r="B215" s="252"/>
      <c r="C215" s="253"/>
      <c r="D215" s="246" t="s">
        <v>422</v>
      </c>
      <c r="E215" s="254" t="s">
        <v>21</v>
      </c>
      <c r="F215" s="255" t="s">
        <v>3290</v>
      </c>
      <c r="G215" s="253"/>
      <c r="H215" s="256">
        <v>22.199999999999999</v>
      </c>
      <c r="I215" s="257"/>
      <c r="J215" s="253"/>
      <c r="K215" s="253"/>
      <c r="L215" s="258"/>
      <c r="M215" s="259"/>
      <c r="N215" s="260"/>
      <c r="O215" s="260"/>
      <c r="P215" s="260"/>
      <c r="Q215" s="260"/>
      <c r="R215" s="260"/>
      <c r="S215" s="260"/>
      <c r="T215" s="261"/>
      <c r="AT215" s="262" t="s">
        <v>422</v>
      </c>
      <c r="AU215" s="262" t="s">
        <v>82</v>
      </c>
      <c r="AV215" s="12" t="s">
        <v>82</v>
      </c>
      <c r="AW215" s="12" t="s">
        <v>35</v>
      </c>
      <c r="AX215" s="12" t="s">
        <v>72</v>
      </c>
      <c r="AY215" s="262" t="s">
        <v>215</v>
      </c>
    </row>
    <row r="216" s="13" customFormat="1">
      <c r="B216" s="263"/>
      <c r="C216" s="264"/>
      <c r="D216" s="246" t="s">
        <v>422</v>
      </c>
      <c r="E216" s="265" t="s">
        <v>21</v>
      </c>
      <c r="F216" s="266" t="s">
        <v>439</v>
      </c>
      <c r="G216" s="264"/>
      <c r="H216" s="267">
        <v>60.020000000000003</v>
      </c>
      <c r="I216" s="268"/>
      <c r="J216" s="264"/>
      <c r="K216" s="264"/>
      <c r="L216" s="269"/>
      <c r="M216" s="270"/>
      <c r="N216" s="271"/>
      <c r="O216" s="271"/>
      <c r="P216" s="271"/>
      <c r="Q216" s="271"/>
      <c r="R216" s="271"/>
      <c r="S216" s="271"/>
      <c r="T216" s="272"/>
      <c r="AT216" s="273" t="s">
        <v>422</v>
      </c>
      <c r="AU216" s="273" t="s">
        <v>82</v>
      </c>
      <c r="AV216" s="13" t="s">
        <v>232</v>
      </c>
      <c r="AW216" s="13" t="s">
        <v>35</v>
      </c>
      <c r="AX216" s="13" t="s">
        <v>80</v>
      </c>
      <c r="AY216" s="273" t="s">
        <v>215</v>
      </c>
    </row>
    <row r="217" s="1" customFormat="1" ht="16.5" customHeight="1">
      <c r="B217" s="47"/>
      <c r="C217" s="274" t="s">
        <v>548</v>
      </c>
      <c r="D217" s="274" t="s">
        <v>470</v>
      </c>
      <c r="E217" s="275" t="s">
        <v>2841</v>
      </c>
      <c r="F217" s="276" t="s">
        <v>2842</v>
      </c>
      <c r="G217" s="277" t="s">
        <v>452</v>
      </c>
      <c r="H217" s="278">
        <v>58.020000000000003</v>
      </c>
      <c r="I217" s="279"/>
      <c r="J217" s="280">
        <f>ROUND(I217*H217,2)</f>
        <v>0</v>
      </c>
      <c r="K217" s="276" t="s">
        <v>222</v>
      </c>
      <c r="L217" s="281"/>
      <c r="M217" s="282" t="s">
        <v>21</v>
      </c>
      <c r="N217" s="283" t="s">
        <v>43</v>
      </c>
      <c r="O217" s="48"/>
      <c r="P217" s="243">
        <f>O217*H217</f>
        <v>0</v>
      </c>
      <c r="Q217" s="243">
        <v>0.00048000000000000001</v>
      </c>
      <c r="R217" s="243">
        <f>Q217*H217</f>
        <v>0.027849600000000002</v>
      </c>
      <c r="S217" s="243">
        <v>0</v>
      </c>
      <c r="T217" s="244">
        <f>S217*H217</f>
        <v>0</v>
      </c>
      <c r="AR217" s="25" t="s">
        <v>405</v>
      </c>
      <c r="AT217" s="25" t="s">
        <v>470</v>
      </c>
      <c r="AU217" s="25" t="s">
        <v>82</v>
      </c>
      <c r="AY217" s="25" t="s">
        <v>215</v>
      </c>
      <c r="BE217" s="245">
        <f>IF(N217="základní",J217,0)</f>
        <v>0</v>
      </c>
      <c r="BF217" s="245">
        <f>IF(N217="snížená",J217,0)</f>
        <v>0</v>
      </c>
      <c r="BG217" s="245">
        <f>IF(N217="zákl. přenesená",J217,0)</f>
        <v>0</v>
      </c>
      <c r="BH217" s="245">
        <f>IF(N217="sníž. přenesená",J217,0)</f>
        <v>0</v>
      </c>
      <c r="BI217" s="245">
        <f>IF(N217="nulová",J217,0)</f>
        <v>0</v>
      </c>
      <c r="BJ217" s="25" t="s">
        <v>80</v>
      </c>
      <c r="BK217" s="245">
        <f>ROUND(I217*H217,2)</f>
        <v>0</v>
      </c>
      <c r="BL217" s="25" t="s">
        <v>232</v>
      </c>
      <c r="BM217" s="25" t="s">
        <v>3291</v>
      </c>
    </row>
    <row r="218" s="12" customFormat="1">
      <c r="B218" s="252"/>
      <c r="C218" s="253"/>
      <c r="D218" s="246" t="s">
        <v>422</v>
      </c>
      <c r="E218" s="254" t="s">
        <v>21</v>
      </c>
      <c r="F218" s="255" t="s">
        <v>3292</v>
      </c>
      <c r="G218" s="253"/>
      <c r="H218" s="256">
        <v>58.020000000000003</v>
      </c>
      <c r="I218" s="257"/>
      <c r="J218" s="253"/>
      <c r="K218" s="253"/>
      <c r="L218" s="258"/>
      <c r="M218" s="259"/>
      <c r="N218" s="260"/>
      <c r="O218" s="260"/>
      <c r="P218" s="260"/>
      <c r="Q218" s="260"/>
      <c r="R218" s="260"/>
      <c r="S218" s="260"/>
      <c r="T218" s="261"/>
      <c r="AT218" s="262" t="s">
        <v>422</v>
      </c>
      <c r="AU218" s="262" t="s">
        <v>82</v>
      </c>
      <c r="AV218" s="12" t="s">
        <v>82</v>
      </c>
      <c r="AW218" s="12" t="s">
        <v>35</v>
      </c>
      <c r="AX218" s="12" t="s">
        <v>72</v>
      </c>
      <c r="AY218" s="262" t="s">
        <v>215</v>
      </c>
    </row>
    <row r="219" s="1" customFormat="1" ht="16.5" customHeight="1">
      <c r="B219" s="47"/>
      <c r="C219" s="274" t="s">
        <v>554</v>
      </c>
      <c r="D219" s="274" t="s">
        <v>470</v>
      </c>
      <c r="E219" s="275" t="s">
        <v>3293</v>
      </c>
      <c r="F219" s="276" t="s">
        <v>3294</v>
      </c>
      <c r="G219" s="277" t="s">
        <v>298</v>
      </c>
      <c r="H219" s="278">
        <v>39</v>
      </c>
      <c r="I219" s="279"/>
      <c r="J219" s="280">
        <f>ROUND(I219*H219,2)</f>
        <v>0</v>
      </c>
      <c r="K219" s="276" t="s">
        <v>222</v>
      </c>
      <c r="L219" s="281"/>
      <c r="M219" s="282" t="s">
        <v>21</v>
      </c>
      <c r="N219" s="283" t="s">
        <v>43</v>
      </c>
      <c r="O219" s="48"/>
      <c r="P219" s="243">
        <f>O219*H219</f>
        <v>0</v>
      </c>
      <c r="Q219" s="243">
        <v>0.00012999999999999999</v>
      </c>
      <c r="R219" s="243">
        <f>Q219*H219</f>
        <v>0.0050699999999999999</v>
      </c>
      <c r="S219" s="243">
        <v>0</v>
      </c>
      <c r="T219" s="244">
        <f>S219*H219</f>
        <v>0</v>
      </c>
      <c r="AR219" s="25" t="s">
        <v>405</v>
      </c>
      <c r="AT219" s="25" t="s">
        <v>470</v>
      </c>
      <c r="AU219" s="25" t="s">
        <v>82</v>
      </c>
      <c r="AY219" s="25" t="s">
        <v>215</v>
      </c>
      <c r="BE219" s="245">
        <f>IF(N219="základní",J219,0)</f>
        <v>0</v>
      </c>
      <c r="BF219" s="245">
        <f>IF(N219="snížená",J219,0)</f>
        <v>0</v>
      </c>
      <c r="BG219" s="245">
        <f>IF(N219="zákl. přenesená",J219,0)</f>
        <v>0</v>
      </c>
      <c r="BH219" s="245">
        <f>IF(N219="sníž. přenesená",J219,0)</f>
        <v>0</v>
      </c>
      <c r="BI219" s="245">
        <f>IF(N219="nulová",J219,0)</f>
        <v>0</v>
      </c>
      <c r="BJ219" s="25" t="s">
        <v>80</v>
      </c>
      <c r="BK219" s="245">
        <f>ROUND(I219*H219,2)</f>
        <v>0</v>
      </c>
      <c r="BL219" s="25" t="s">
        <v>232</v>
      </c>
      <c r="BM219" s="25" t="s">
        <v>3295</v>
      </c>
    </row>
    <row r="220" s="1" customFormat="1">
      <c r="B220" s="47"/>
      <c r="C220" s="75"/>
      <c r="D220" s="246" t="s">
        <v>225</v>
      </c>
      <c r="E220" s="75"/>
      <c r="F220" s="247" t="s">
        <v>3296</v>
      </c>
      <c r="G220" s="75"/>
      <c r="H220" s="75"/>
      <c r="I220" s="204"/>
      <c r="J220" s="75"/>
      <c r="K220" s="75"/>
      <c r="L220" s="73"/>
      <c r="M220" s="248"/>
      <c r="N220" s="48"/>
      <c r="O220" s="48"/>
      <c r="P220" s="48"/>
      <c r="Q220" s="48"/>
      <c r="R220" s="48"/>
      <c r="S220" s="48"/>
      <c r="T220" s="96"/>
      <c r="AT220" s="25" t="s">
        <v>225</v>
      </c>
      <c r="AU220" s="25" t="s">
        <v>82</v>
      </c>
    </row>
    <row r="221" s="14" customFormat="1">
      <c r="B221" s="288"/>
      <c r="C221" s="289"/>
      <c r="D221" s="246" t="s">
        <v>422</v>
      </c>
      <c r="E221" s="290" t="s">
        <v>21</v>
      </c>
      <c r="F221" s="291" t="s">
        <v>3297</v>
      </c>
      <c r="G221" s="289"/>
      <c r="H221" s="290" t="s">
        <v>21</v>
      </c>
      <c r="I221" s="292"/>
      <c r="J221" s="289"/>
      <c r="K221" s="289"/>
      <c r="L221" s="293"/>
      <c r="M221" s="294"/>
      <c r="N221" s="295"/>
      <c r="O221" s="295"/>
      <c r="P221" s="295"/>
      <c r="Q221" s="295"/>
      <c r="R221" s="295"/>
      <c r="S221" s="295"/>
      <c r="T221" s="296"/>
      <c r="AT221" s="297" t="s">
        <v>422</v>
      </c>
      <c r="AU221" s="297" t="s">
        <v>82</v>
      </c>
      <c r="AV221" s="14" t="s">
        <v>80</v>
      </c>
      <c r="AW221" s="14" t="s">
        <v>35</v>
      </c>
      <c r="AX221" s="14" t="s">
        <v>72</v>
      </c>
      <c r="AY221" s="297" t="s">
        <v>215</v>
      </c>
    </row>
    <row r="222" s="14" customFormat="1">
      <c r="B222" s="288"/>
      <c r="C222" s="289"/>
      <c r="D222" s="246" t="s">
        <v>422</v>
      </c>
      <c r="E222" s="290" t="s">
        <v>21</v>
      </c>
      <c r="F222" s="291" t="s">
        <v>3188</v>
      </c>
      <c r="G222" s="289"/>
      <c r="H222" s="290" t="s">
        <v>21</v>
      </c>
      <c r="I222" s="292"/>
      <c r="J222" s="289"/>
      <c r="K222" s="289"/>
      <c r="L222" s="293"/>
      <c r="M222" s="294"/>
      <c r="N222" s="295"/>
      <c r="O222" s="295"/>
      <c r="P222" s="295"/>
      <c r="Q222" s="295"/>
      <c r="R222" s="295"/>
      <c r="S222" s="295"/>
      <c r="T222" s="296"/>
      <c r="AT222" s="297" t="s">
        <v>422</v>
      </c>
      <c r="AU222" s="297" t="s">
        <v>82</v>
      </c>
      <c r="AV222" s="14" t="s">
        <v>80</v>
      </c>
      <c r="AW222" s="14" t="s">
        <v>35</v>
      </c>
      <c r="AX222" s="14" t="s">
        <v>72</v>
      </c>
      <c r="AY222" s="297" t="s">
        <v>215</v>
      </c>
    </row>
    <row r="223" s="12" customFormat="1">
      <c r="B223" s="252"/>
      <c r="C223" s="253"/>
      <c r="D223" s="246" t="s">
        <v>422</v>
      </c>
      <c r="E223" s="254" t="s">
        <v>21</v>
      </c>
      <c r="F223" s="255" t="s">
        <v>353</v>
      </c>
      <c r="G223" s="253"/>
      <c r="H223" s="256">
        <v>31</v>
      </c>
      <c r="I223" s="257"/>
      <c r="J223" s="253"/>
      <c r="K223" s="253"/>
      <c r="L223" s="258"/>
      <c r="M223" s="259"/>
      <c r="N223" s="260"/>
      <c r="O223" s="260"/>
      <c r="P223" s="260"/>
      <c r="Q223" s="260"/>
      <c r="R223" s="260"/>
      <c r="S223" s="260"/>
      <c r="T223" s="261"/>
      <c r="AT223" s="262" t="s">
        <v>422</v>
      </c>
      <c r="AU223" s="262" t="s">
        <v>82</v>
      </c>
      <c r="AV223" s="12" t="s">
        <v>82</v>
      </c>
      <c r="AW223" s="12" t="s">
        <v>35</v>
      </c>
      <c r="AX223" s="12" t="s">
        <v>72</v>
      </c>
      <c r="AY223" s="262" t="s">
        <v>215</v>
      </c>
    </row>
    <row r="224" s="14" customFormat="1">
      <c r="B224" s="288"/>
      <c r="C224" s="289"/>
      <c r="D224" s="246" t="s">
        <v>422</v>
      </c>
      <c r="E224" s="290" t="s">
        <v>21</v>
      </c>
      <c r="F224" s="291" t="s">
        <v>3189</v>
      </c>
      <c r="G224" s="289"/>
      <c r="H224" s="290" t="s">
        <v>21</v>
      </c>
      <c r="I224" s="292"/>
      <c r="J224" s="289"/>
      <c r="K224" s="289"/>
      <c r="L224" s="293"/>
      <c r="M224" s="294"/>
      <c r="N224" s="295"/>
      <c r="O224" s="295"/>
      <c r="P224" s="295"/>
      <c r="Q224" s="295"/>
      <c r="R224" s="295"/>
      <c r="S224" s="295"/>
      <c r="T224" s="296"/>
      <c r="AT224" s="297" t="s">
        <v>422</v>
      </c>
      <c r="AU224" s="297" t="s">
        <v>82</v>
      </c>
      <c r="AV224" s="14" t="s">
        <v>80</v>
      </c>
      <c r="AW224" s="14" t="s">
        <v>35</v>
      </c>
      <c r="AX224" s="14" t="s">
        <v>72</v>
      </c>
      <c r="AY224" s="297" t="s">
        <v>215</v>
      </c>
    </row>
    <row r="225" s="12" customFormat="1">
      <c r="B225" s="252"/>
      <c r="C225" s="253"/>
      <c r="D225" s="246" t="s">
        <v>422</v>
      </c>
      <c r="E225" s="254" t="s">
        <v>21</v>
      </c>
      <c r="F225" s="255" t="s">
        <v>405</v>
      </c>
      <c r="G225" s="253"/>
      <c r="H225" s="256">
        <v>8</v>
      </c>
      <c r="I225" s="257"/>
      <c r="J225" s="253"/>
      <c r="K225" s="253"/>
      <c r="L225" s="258"/>
      <c r="M225" s="259"/>
      <c r="N225" s="260"/>
      <c r="O225" s="260"/>
      <c r="P225" s="260"/>
      <c r="Q225" s="260"/>
      <c r="R225" s="260"/>
      <c r="S225" s="260"/>
      <c r="T225" s="261"/>
      <c r="AT225" s="262" t="s">
        <v>422</v>
      </c>
      <c r="AU225" s="262" t="s">
        <v>82</v>
      </c>
      <c r="AV225" s="12" t="s">
        <v>82</v>
      </c>
      <c r="AW225" s="12" t="s">
        <v>35</v>
      </c>
      <c r="AX225" s="12" t="s">
        <v>72</v>
      </c>
      <c r="AY225" s="262" t="s">
        <v>215</v>
      </c>
    </row>
    <row r="226" s="13" customFormat="1">
      <c r="B226" s="263"/>
      <c r="C226" s="264"/>
      <c r="D226" s="246" t="s">
        <v>422</v>
      </c>
      <c r="E226" s="265" t="s">
        <v>21</v>
      </c>
      <c r="F226" s="266" t="s">
        <v>439</v>
      </c>
      <c r="G226" s="264"/>
      <c r="H226" s="267">
        <v>39</v>
      </c>
      <c r="I226" s="268"/>
      <c r="J226" s="264"/>
      <c r="K226" s="264"/>
      <c r="L226" s="269"/>
      <c r="M226" s="270"/>
      <c r="N226" s="271"/>
      <c r="O226" s="271"/>
      <c r="P226" s="271"/>
      <c r="Q226" s="271"/>
      <c r="R226" s="271"/>
      <c r="S226" s="271"/>
      <c r="T226" s="272"/>
      <c r="AT226" s="273" t="s">
        <v>422</v>
      </c>
      <c r="AU226" s="273" t="s">
        <v>82</v>
      </c>
      <c r="AV226" s="13" t="s">
        <v>232</v>
      </c>
      <c r="AW226" s="13" t="s">
        <v>35</v>
      </c>
      <c r="AX226" s="13" t="s">
        <v>80</v>
      </c>
      <c r="AY226" s="273" t="s">
        <v>215</v>
      </c>
    </row>
    <row r="227" s="1" customFormat="1" ht="16.5" customHeight="1">
      <c r="B227" s="47"/>
      <c r="C227" s="274" t="s">
        <v>559</v>
      </c>
      <c r="D227" s="274" t="s">
        <v>470</v>
      </c>
      <c r="E227" s="275" t="s">
        <v>3298</v>
      </c>
      <c r="F227" s="276" t="s">
        <v>3299</v>
      </c>
      <c r="G227" s="277" t="s">
        <v>298</v>
      </c>
      <c r="H227" s="278">
        <v>1</v>
      </c>
      <c r="I227" s="279"/>
      <c r="J227" s="280">
        <f>ROUND(I227*H227,2)</f>
        <v>0</v>
      </c>
      <c r="K227" s="276" t="s">
        <v>21</v>
      </c>
      <c r="L227" s="281"/>
      <c r="M227" s="282" t="s">
        <v>21</v>
      </c>
      <c r="N227" s="283" t="s">
        <v>43</v>
      </c>
      <c r="O227" s="48"/>
      <c r="P227" s="243">
        <f>O227*H227</f>
        <v>0</v>
      </c>
      <c r="Q227" s="243">
        <v>0.10000000000000001</v>
      </c>
      <c r="R227" s="243">
        <f>Q227*H227</f>
        <v>0.10000000000000001</v>
      </c>
      <c r="S227" s="243">
        <v>0</v>
      </c>
      <c r="T227" s="244">
        <f>S227*H227</f>
        <v>0</v>
      </c>
      <c r="AR227" s="25" t="s">
        <v>405</v>
      </c>
      <c r="AT227" s="25" t="s">
        <v>470</v>
      </c>
      <c r="AU227" s="25" t="s">
        <v>82</v>
      </c>
      <c r="AY227" s="25" t="s">
        <v>215</v>
      </c>
      <c r="BE227" s="245">
        <f>IF(N227="základní",J227,0)</f>
        <v>0</v>
      </c>
      <c r="BF227" s="245">
        <f>IF(N227="snížená",J227,0)</f>
        <v>0</v>
      </c>
      <c r="BG227" s="245">
        <f>IF(N227="zákl. přenesená",J227,0)</f>
        <v>0</v>
      </c>
      <c r="BH227" s="245">
        <f>IF(N227="sníž. přenesená",J227,0)</f>
        <v>0</v>
      </c>
      <c r="BI227" s="245">
        <f>IF(N227="nulová",J227,0)</f>
        <v>0</v>
      </c>
      <c r="BJ227" s="25" t="s">
        <v>80</v>
      </c>
      <c r="BK227" s="245">
        <f>ROUND(I227*H227,2)</f>
        <v>0</v>
      </c>
      <c r="BL227" s="25" t="s">
        <v>232</v>
      </c>
      <c r="BM227" s="25" t="s">
        <v>3300</v>
      </c>
    </row>
    <row r="228" s="1" customFormat="1">
      <c r="B228" s="47"/>
      <c r="C228" s="75"/>
      <c r="D228" s="246" t="s">
        <v>225</v>
      </c>
      <c r="E228" s="75"/>
      <c r="F228" s="247" t="s">
        <v>2790</v>
      </c>
      <c r="G228" s="75"/>
      <c r="H228" s="75"/>
      <c r="I228" s="204"/>
      <c r="J228" s="75"/>
      <c r="K228" s="75"/>
      <c r="L228" s="73"/>
      <c r="M228" s="248"/>
      <c r="N228" s="48"/>
      <c r="O228" s="48"/>
      <c r="P228" s="48"/>
      <c r="Q228" s="48"/>
      <c r="R228" s="48"/>
      <c r="S228" s="48"/>
      <c r="T228" s="96"/>
      <c r="AT228" s="25" t="s">
        <v>225</v>
      </c>
      <c r="AU228" s="25" t="s">
        <v>82</v>
      </c>
    </row>
    <row r="229" s="12" customFormat="1">
      <c r="B229" s="252"/>
      <c r="C229" s="253"/>
      <c r="D229" s="246" t="s">
        <v>422</v>
      </c>
      <c r="E229" s="254" t="s">
        <v>21</v>
      </c>
      <c r="F229" s="255" t="s">
        <v>80</v>
      </c>
      <c r="G229" s="253"/>
      <c r="H229" s="256">
        <v>1</v>
      </c>
      <c r="I229" s="257"/>
      <c r="J229" s="253"/>
      <c r="K229" s="253"/>
      <c r="L229" s="258"/>
      <c r="M229" s="259"/>
      <c r="N229" s="260"/>
      <c r="O229" s="260"/>
      <c r="P229" s="260"/>
      <c r="Q229" s="260"/>
      <c r="R229" s="260"/>
      <c r="S229" s="260"/>
      <c r="T229" s="261"/>
      <c r="AT229" s="262" t="s">
        <v>422</v>
      </c>
      <c r="AU229" s="262" t="s">
        <v>82</v>
      </c>
      <c r="AV229" s="12" t="s">
        <v>82</v>
      </c>
      <c r="AW229" s="12" t="s">
        <v>35</v>
      </c>
      <c r="AX229" s="12" t="s">
        <v>72</v>
      </c>
      <c r="AY229" s="262" t="s">
        <v>215</v>
      </c>
    </row>
    <row r="230" s="13" customFormat="1">
      <c r="B230" s="263"/>
      <c r="C230" s="264"/>
      <c r="D230" s="246" t="s">
        <v>422</v>
      </c>
      <c r="E230" s="265" t="s">
        <v>21</v>
      </c>
      <c r="F230" s="266" t="s">
        <v>439</v>
      </c>
      <c r="G230" s="264"/>
      <c r="H230" s="267">
        <v>1</v>
      </c>
      <c r="I230" s="268"/>
      <c r="J230" s="264"/>
      <c r="K230" s="264"/>
      <c r="L230" s="269"/>
      <c r="M230" s="270"/>
      <c r="N230" s="271"/>
      <c r="O230" s="271"/>
      <c r="P230" s="271"/>
      <c r="Q230" s="271"/>
      <c r="R230" s="271"/>
      <c r="S230" s="271"/>
      <c r="T230" s="272"/>
      <c r="AT230" s="273" t="s">
        <v>422</v>
      </c>
      <c r="AU230" s="273" t="s">
        <v>82</v>
      </c>
      <c r="AV230" s="13" t="s">
        <v>232</v>
      </c>
      <c r="AW230" s="13" t="s">
        <v>35</v>
      </c>
      <c r="AX230" s="13" t="s">
        <v>80</v>
      </c>
      <c r="AY230" s="273" t="s">
        <v>215</v>
      </c>
    </row>
    <row r="231" s="1" customFormat="1" ht="16.5" customHeight="1">
      <c r="B231" s="47"/>
      <c r="C231" s="274" t="s">
        <v>563</v>
      </c>
      <c r="D231" s="274" t="s">
        <v>470</v>
      </c>
      <c r="E231" s="275" t="s">
        <v>3301</v>
      </c>
      <c r="F231" s="276" t="s">
        <v>3302</v>
      </c>
      <c r="G231" s="277" t="s">
        <v>298</v>
      </c>
      <c r="H231" s="278">
        <v>2</v>
      </c>
      <c r="I231" s="279"/>
      <c r="J231" s="280">
        <f>ROUND(I231*H231,2)</f>
        <v>0</v>
      </c>
      <c r="K231" s="276" t="s">
        <v>222</v>
      </c>
      <c r="L231" s="281"/>
      <c r="M231" s="282" t="s">
        <v>21</v>
      </c>
      <c r="N231" s="283" t="s">
        <v>43</v>
      </c>
      <c r="O231" s="48"/>
      <c r="P231" s="243">
        <f>O231*H231</f>
        <v>0</v>
      </c>
      <c r="Q231" s="243">
        <v>0.00029</v>
      </c>
      <c r="R231" s="243">
        <f>Q231*H231</f>
        <v>0.00058</v>
      </c>
      <c r="S231" s="243">
        <v>0</v>
      </c>
      <c r="T231" s="244">
        <f>S231*H231</f>
        <v>0</v>
      </c>
      <c r="AR231" s="25" t="s">
        <v>405</v>
      </c>
      <c r="AT231" s="25" t="s">
        <v>470</v>
      </c>
      <c r="AU231" s="25" t="s">
        <v>82</v>
      </c>
      <c r="AY231" s="25" t="s">
        <v>215</v>
      </c>
      <c r="BE231" s="245">
        <f>IF(N231="základní",J231,0)</f>
        <v>0</v>
      </c>
      <c r="BF231" s="245">
        <f>IF(N231="snížená",J231,0)</f>
        <v>0</v>
      </c>
      <c r="BG231" s="245">
        <f>IF(N231="zákl. přenesená",J231,0)</f>
        <v>0</v>
      </c>
      <c r="BH231" s="245">
        <f>IF(N231="sníž. přenesená",J231,0)</f>
        <v>0</v>
      </c>
      <c r="BI231" s="245">
        <f>IF(N231="nulová",J231,0)</f>
        <v>0</v>
      </c>
      <c r="BJ231" s="25" t="s">
        <v>80</v>
      </c>
      <c r="BK231" s="245">
        <f>ROUND(I231*H231,2)</f>
        <v>0</v>
      </c>
      <c r="BL231" s="25" t="s">
        <v>232</v>
      </c>
      <c r="BM231" s="25" t="s">
        <v>3303</v>
      </c>
    </row>
    <row r="232" s="1" customFormat="1">
      <c r="B232" s="47"/>
      <c r="C232" s="75"/>
      <c r="D232" s="246" t="s">
        <v>225</v>
      </c>
      <c r="E232" s="75"/>
      <c r="F232" s="247" t="s">
        <v>3296</v>
      </c>
      <c r="G232" s="75"/>
      <c r="H232" s="75"/>
      <c r="I232" s="204"/>
      <c r="J232" s="75"/>
      <c r="K232" s="75"/>
      <c r="L232" s="73"/>
      <c r="M232" s="248"/>
      <c r="N232" s="48"/>
      <c r="O232" s="48"/>
      <c r="P232" s="48"/>
      <c r="Q232" s="48"/>
      <c r="R232" s="48"/>
      <c r="S232" s="48"/>
      <c r="T232" s="96"/>
      <c r="AT232" s="25" t="s">
        <v>225</v>
      </c>
      <c r="AU232" s="25" t="s">
        <v>82</v>
      </c>
    </row>
    <row r="233" s="14" customFormat="1">
      <c r="B233" s="288"/>
      <c r="C233" s="289"/>
      <c r="D233" s="246" t="s">
        <v>422</v>
      </c>
      <c r="E233" s="290" t="s">
        <v>21</v>
      </c>
      <c r="F233" s="291" t="s">
        <v>3189</v>
      </c>
      <c r="G233" s="289"/>
      <c r="H233" s="290" t="s">
        <v>21</v>
      </c>
      <c r="I233" s="292"/>
      <c r="J233" s="289"/>
      <c r="K233" s="289"/>
      <c r="L233" s="293"/>
      <c r="M233" s="294"/>
      <c r="N233" s="295"/>
      <c r="O233" s="295"/>
      <c r="P233" s="295"/>
      <c r="Q233" s="295"/>
      <c r="R233" s="295"/>
      <c r="S233" s="295"/>
      <c r="T233" s="296"/>
      <c r="AT233" s="297" t="s">
        <v>422</v>
      </c>
      <c r="AU233" s="297" t="s">
        <v>82</v>
      </c>
      <c r="AV233" s="14" t="s">
        <v>80</v>
      </c>
      <c r="AW233" s="14" t="s">
        <v>35</v>
      </c>
      <c r="AX233" s="14" t="s">
        <v>72</v>
      </c>
      <c r="AY233" s="297" t="s">
        <v>215</v>
      </c>
    </row>
    <row r="234" s="14" customFormat="1">
      <c r="B234" s="288"/>
      <c r="C234" s="289"/>
      <c r="D234" s="246" t="s">
        <v>422</v>
      </c>
      <c r="E234" s="290" t="s">
        <v>21</v>
      </c>
      <c r="F234" s="291" t="s">
        <v>3304</v>
      </c>
      <c r="G234" s="289"/>
      <c r="H234" s="290" t="s">
        <v>21</v>
      </c>
      <c r="I234" s="292"/>
      <c r="J234" s="289"/>
      <c r="K234" s="289"/>
      <c r="L234" s="293"/>
      <c r="M234" s="294"/>
      <c r="N234" s="295"/>
      <c r="O234" s="295"/>
      <c r="P234" s="295"/>
      <c r="Q234" s="295"/>
      <c r="R234" s="295"/>
      <c r="S234" s="295"/>
      <c r="T234" s="296"/>
      <c r="AT234" s="297" t="s">
        <v>422</v>
      </c>
      <c r="AU234" s="297" t="s">
        <v>82</v>
      </c>
      <c r="AV234" s="14" t="s">
        <v>80</v>
      </c>
      <c r="AW234" s="14" t="s">
        <v>35</v>
      </c>
      <c r="AX234" s="14" t="s">
        <v>72</v>
      </c>
      <c r="AY234" s="297" t="s">
        <v>215</v>
      </c>
    </row>
    <row r="235" s="12" customFormat="1">
      <c r="B235" s="252"/>
      <c r="C235" s="253"/>
      <c r="D235" s="246" t="s">
        <v>422</v>
      </c>
      <c r="E235" s="254" t="s">
        <v>21</v>
      </c>
      <c r="F235" s="255" t="s">
        <v>82</v>
      </c>
      <c r="G235" s="253"/>
      <c r="H235" s="256">
        <v>2</v>
      </c>
      <c r="I235" s="257"/>
      <c r="J235" s="253"/>
      <c r="K235" s="253"/>
      <c r="L235" s="258"/>
      <c r="M235" s="259"/>
      <c r="N235" s="260"/>
      <c r="O235" s="260"/>
      <c r="P235" s="260"/>
      <c r="Q235" s="260"/>
      <c r="R235" s="260"/>
      <c r="S235" s="260"/>
      <c r="T235" s="261"/>
      <c r="AT235" s="262" t="s">
        <v>422</v>
      </c>
      <c r="AU235" s="262" t="s">
        <v>82</v>
      </c>
      <c r="AV235" s="12" t="s">
        <v>82</v>
      </c>
      <c r="AW235" s="12" t="s">
        <v>35</v>
      </c>
      <c r="AX235" s="12" t="s">
        <v>80</v>
      </c>
      <c r="AY235" s="262" t="s">
        <v>215</v>
      </c>
    </row>
    <row r="236" s="1" customFormat="1" ht="16.5" customHeight="1">
      <c r="B236" s="47"/>
      <c r="C236" s="274" t="s">
        <v>574</v>
      </c>
      <c r="D236" s="274" t="s">
        <v>470</v>
      </c>
      <c r="E236" s="275" t="s">
        <v>3305</v>
      </c>
      <c r="F236" s="276" t="s">
        <v>3306</v>
      </c>
      <c r="G236" s="277" t="s">
        <v>298</v>
      </c>
      <c r="H236" s="278">
        <v>1</v>
      </c>
      <c r="I236" s="279"/>
      <c r="J236" s="280">
        <f>ROUND(I236*H236,2)</f>
        <v>0</v>
      </c>
      <c r="K236" s="276" t="s">
        <v>222</v>
      </c>
      <c r="L236" s="281"/>
      <c r="M236" s="282" t="s">
        <v>21</v>
      </c>
      <c r="N236" s="283" t="s">
        <v>43</v>
      </c>
      <c r="O236" s="48"/>
      <c r="P236" s="243">
        <f>O236*H236</f>
        <v>0</v>
      </c>
      <c r="Q236" s="243">
        <v>0.00059999999999999995</v>
      </c>
      <c r="R236" s="243">
        <f>Q236*H236</f>
        <v>0.00059999999999999995</v>
      </c>
      <c r="S236" s="243">
        <v>0</v>
      </c>
      <c r="T236" s="244">
        <f>S236*H236</f>
        <v>0</v>
      </c>
      <c r="AR236" s="25" t="s">
        <v>405</v>
      </c>
      <c r="AT236" s="25" t="s">
        <v>470</v>
      </c>
      <c r="AU236" s="25" t="s">
        <v>82</v>
      </c>
      <c r="AY236" s="25" t="s">
        <v>215</v>
      </c>
      <c r="BE236" s="245">
        <f>IF(N236="základní",J236,0)</f>
        <v>0</v>
      </c>
      <c r="BF236" s="245">
        <f>IF(N236="snížená",J236,0)</f>
        <v>0</v>
      </c>
      <c r="BG236" s="245">
        <f>IF(N236="zákl. přenesená",J236,0)</f>
        <v>0</v>
      </c>
      <c r="BH236" s="245">
        <f>IF(N236="sníž. přenesená",J236,0)</f>
        <v>0</v>
      </c>
      <c r="BI236" s="245">
        <f>IF(N236="nulová",J236,0)</f>
        <v>0</v>
      </c>
      <c r="BJ236" s="25" t="s">
        <v>80</v>
      </c>
      <c r="BK236" s="245">
        <f>ROUND(I236*H236,2)</f>
        <v>0</v>
      </c>
      <c r="BL236" s="25" t="s">
        <v>232</v>
      </c>
      <c r="BM236" s="25" t="s">
        <v>3307</v>
      </c>
    </row>
    <row r="237" s="1" customFormat="1">
      <c r="B237" s="47"/>
      <c r="C237" s="75"/>
      <c r="D237" s="246" t="s">
        <v>225</v>
      </c>
      <c r="E237" s="75"/>
      <c r="F237" s="247" t="s">
        <v>3308</v>
      </c>
      <c r="G237" s="75"/>
      <c r="H237" s="75"/>
      <c r="I237" s="204"/>
      <c r="J237" s="75"/>
      <c r="K237" s="75"/>
      <c r="L237" s="73"/>
      <c r="M237" s="248"/>
      <c r="N237" s="48"/>
      <c r="O237" s="48"/>
      <c r="P237" s="48"/>
      <c r="Q237" s="48"/>
      <c r="R237" s="48"/>
      <c r="S237" s="48"/>
      <c r="T237" s="96"/>
      <c r="AT237" s="25" t="s">
        <v>225</v>
      </c>
      <c r="AU237" s="25" t="s">
        <v>82</v>
      </c>
    </row>
    <row r="238" s="14" customFormat="1">
      <c r="B238" s="288"/>
      <c r="C238" s="289"/>
      <c r="D238" s="246" t="s">
        <v>422</v>
      </c>
      <c r="E238" s="290" t="s">
        <v>21</v>
      </c>
      <c r="F238" s="291" t="s">
        <v>3304</v>
      </c>
      <c r="G238" s="289"/>
      <c r="H238" s="290" t="s">
        <v>21</v>
      </c>
      <c r="I238" s="292"/>
      <c r="J238" s="289"/>
      <c r="K238" s="289"/>
      <c r="L238" s="293"/>
      <c r="M238" s="294"/>
      <c r="N238" s="295"/>
      <c r="O238" s="295"/>
      <c r="P238" s="295"/>
      <c r="Q238" s="295"/>
      <c r="R238" s="295"/>
      <c r="S238" s="295"/>
      <c r="T238" s="296"/>
      <c r="AT238" s="297" t="s">
        <v>422</v>
      </c>
      <c r="AU238" s="297" t="s">
        <v>82</v>
      </c>
      <c r="AV238" s="14" t="s">
        <v>80</v>
      </c>
      <c r="AW238" s="14" t="s">
        <v>35</v>
      </c>
      <c r="AX238" s="14" t="s">
        <v>72</v>
      </c>
      <c r="AY238" s="297" t="s">
        <v>215</v>
      </c>
    </row>
    <row r="239" s="14" customFormat="1">
      <c r="B239" s="288"/>
      <c r="C239" s="289"/>
      <c r="D239" s="246" t="s">
        <v>422</v>
      </c>
      <c r="E239" s="290" t="s">
        <v>21</v>
      </c>
      <c r="F239" s="291" t="s">
        <v>3189</v>
      </c>
      <c r="G239" s="289"/>
      <c r="H239" s="290" t="s">
        <v>21</v>
      </c>
      <c r="I239" s="292"/>
      <c r="J239" s="289"/>
      <c r="K239" s="289"/>
      <c r="L239" s="293"/>
      <c r="M239" s="294"/>
      <c r="N239" s="295"/>
      <c r="O239" s="295"/>
      <c r="P239" s="295"/>
      <c r="Q239" s="295"/>
      <c r="R239" s="295"/>
      <c r="S239" s="295"/>
      <c r="T239" s="296"/>
      <c r="AT239" s="297" t="s">
        <v>422</v>
      </c>
      <c r="AU239" s="297" t="s">
        <v>82</v>
      </c>
      <c r="AV239" s="14" t="s">
        <v>80</v>
      </c>
      <c r="AW239" s="14" t="s">
        <v>35</v>
      </c>
      <c r="AX239" s="14" t="s">
        <v>72</v>
      </c>
      <c r="AY239" s="297" t="s">
        <v>215</v>
      </c>
    </row>
    <row r="240" s="12" customFormat="1">
      <c r="B240" s="252"/>
      <c r="C240" s="253"/>
      <c r="D240" s="246" t="s">
        <v>422</v>
      </c>
      <c r="E240" s="254" t="s">
        <v>21</v>
      </c>
      <c r="F240" s="255" t="s">
        <v>80</v>
      </c>
      <c r="G240" s="253"/>
      <c r="H240" s="256">
        <v>1</v>
      </c>
      <c r="I240" s="257"/>
      <c r="J240" s="253"/>
      <c r="K240" s="253"/>
      <c r="L240" s="258"/>
      <c r="M240" s="259"/>
      <c r="N240" s="260"/>
      <c r="O240" s="260"/>
      <c r="P240" s="260"/>
      <c r="Q240" s="260"/>
      <c r="R240" s="260"/>
      <c r="S240" s="260"/>
      <c r="T240" s="261"/>
      <c r="AT240" s="262" t="s">
        <v>422</v>
      </c>
      <c r="AU240" s="262" t="s">
        <v>82</v>
      </c>
      <c r="AV240" s="12" t="s">
        <v>82</v>
      </c>
      <c r="AW240" s="12" t="s">
        <v>35</v>
      </c>
      <c r="AX240" s="12" t="s">
        <v>80</v>
      </c>
      <c r="AY240" s="262" t="s">
        <v>215</v>
      </c>
    </row>
    <row r="241" s="1" customFormat="1" ht="16.5" customHeight="1">
      <c r="B241" s="47"/>
      <c r="C241" s="274" t="s">
        <v>580</v>
      </c>
      <c r="D241" s="274" t="s">
        <v>470</v>
      </c>
      <c r="E241" s="275" t="s">
        <v>3309</v>
      </c>
      <c r="F241" s="276" t="s">
        <v>3310</v>
      </c>
      <c r="G241" s="277" t="s">
        <v>298</v>
      </c>
      <c r="H241" s="278">
        <v>1</v>
      </c>
      <c r="I241" s="279"/>
      <c r="J241" s="280">
        <f>ROUND(I241*H241,2)</f>
        <v>0</v>
      </c>
      <c r="K241" s="276" t="s">
        <v>222</v>
      </c>
      <c r="L241" s="281"/>
      <c r="M241" s="282" t="s">
        <v>21</v>
      </c>
      <c r="N241" s="283" t="s">
        <v>43</v>
      </c>
      <c r="O241" s="48"/>
      <c r="P241" s="243">
        <f>O241*H241</f>
        <v>0</v>
      </c>
      <c r="Q241" s="243">
        <v>9.0000000000000006E-05</v>
      </c>
      <c r="R241" s="243">
        <f>Q241*H241</f>
        <v>9.0000000000000006E-05</v>
      </c>
      <c r="S241" s="243">
        <v>0</v>
      </c>
      <c r="T241" s="244">
        <f>S241*H241</f>
        <v>0</v>
      </c>
      <c r="AR241" s="25" t="s">
        <v>405</v>
      </c>
      <c r="AT241" s="25" t="s">
        <v>470</v>
      </c>
      <c r="AU241" s="25" t="s">
        <v>82</v>
      </c>
      <c r="AY241" s="25" t="s">
        <v>215</v>
      </c>
      <c r="BE241" s="245">
        <f>IF(N241="základní",J241,0)</f>
        <v>0</v>
      </c>
      <c r="BF241" s="245">
        <f>IF(N241="snížená",J241,0)</f>
        <v>0</v>
      </c>
      <c r="BG241" s="245">
        <f>IF(N241="zákl. přenesená",J241,0)</f>
        <v>0</v>
      </c>
      <c r="BH241" s="245">
        <f>IF(N241="sníž. přenesená",J241,0)</f>
        <v>0</v>
      </c>
      <c r="BI241" s="245">
        <f>IF(N241="nulová",J241,0)</f>
        <v>0</v>
      </c>
      <c r="BJ241" s="25" t="s">
        <v>80</v>
      </c>
      <c r="BK241" s="245">
        <f>ROUND(I241*H241,2)</f>
        <v>0</v>
      </c>
      <c r="BL241" s="25" t="s">
        <v>232</v>
      </c>
      <c r="BM241" s="25" t="s">
        <v>3311</v>
      </c>
    </row>
    <row r="242" s="1" customFormat="1">
      <c r="B242" s="47"/>
      <c r="C242" s="75"/>
      <c r="D242" s="246" t="s">
        <v>225</v>
      </c>
      <c r="E242" s="75"/>
      <c r="F242" s="247" t="s">
        <v>3296</v>
      </c>
      <c r="G242" s="75"/>
      <c r="H242" s="75"/>
      <c r="I242" s="204"/>
      <c r="J242" s="75"/>
      <c r="K242" s="75"/>
      <c r="L242" s="73"/>
      <c r="M242" s="248"/>
      <c r="N242" s="48"/>
      <c r="O242" s="48"/>
      <c r="P242" s="48"/>
      <c r="Q242" s="48"/>
      <c r="R242" s="48"/>
      <c r="S242" s="48"/>
      <c r="T242" s="96"/>
      <c r="AT242" s="25" t="s">
        <v>225</v>
      </c>
      <c r="AU242" s="25" t="s">
        <v>82</v>
      </c>
    </row>
    <row r="243" s="14" customFormat="1">
      <c r="B243" s="288"/>
      <c r="C243" s="289"/>
      <c r="D243" s="246" t="s">
        <v>422</v>
      </c>
      <c r="E243" s="290" t="s">
        <v>21</v>
      </c>
      <c r="F243" s="291" t="s">
        <v>3312</v>
      </c>
      <c r="G243" s="289"/>
      <c r="H243" s="290" t="s">
        <v>21</v>
      </c>
      <c r="I243" s="292"/>
      <c r="J243" s="289"/>
      <c r="K243" s="289"/>
      <c r="L243" s="293"/>
      <c r="M243" s="294"/>
      <c r="N243" s="295"/>
      <c r="O243" s="295"/>
      <c r="P243" s="295"/>
      <c r="Q243" s="295"/>
      <c r="R243" s="295"/>
      <c r="S243" s="295"/>
      <c r="T243" s="296"/>
      <c r="AT243" s="297" t="s">
        <v>422</v>
      </c>
      <c r="AU243" s="297" t="s">
        <v>82</v>
      </c>
      <c r="AV243" s="14" t="s">
        <v>80</v>
      </c>
      <c r="AW243" s="14" t="s">
        <v>35</v>
      </c>
      <c r="AX243" s="14" t="s">
        <v>72</v>
      </c>
      <c r="AY243" s="297" t="s">
        <v>215</v>
      </c>
    </row>
    <row r="244" s="14" customFormat="1">
      <c r="B244" s="288"/>
      <c r="C244" s="289"/>
      <c r="D244" s="246" t="s">
        <v>422</v>
      </c>
      <c r="E244" s="290" t="s">
        <v>21</v>
      </c>
      <c r="F244" s="291" t="s">
        <v>3188</v>
      </c>
      <c r="G244" s="289"/>
      <c r="H244" s="290" t="s">
        <v>21</v>
      </c>
      <c r="I244" s="292"/>
      <c r="J244" s="289"/>
      <c r="K244" s="289"/>
      <c r="L244" s="293"/>
      <c r="M244" s="294"/>
      <c r="N244" s="295"/>
      <c r="O244" s="295"/>
      <c r="P244" s="295"/>
      <c r="Q244" s="295"/>
      <c r="R244" s="295"/>
      <c r="S244" s="295"/>
      <c r="T244" s="296"/>
      <c r="AT244" s="297" t="s">
        <v>422</v>
      </c>
      <c r="AU244" s="297" t="s">
        <v>82</v>
      </c>
      <c r="AV244" s="14" t="s">
        <v>80</v>
      </c>
      <c r="AW244" s="14" t="s">
        <v>35</v>
      </c>
      <c r="AX244" s="14" t="s">
        <v>72</v>
      </c>
      <c r="AY244" s="297" t="s">
        <v>215</v>
      </c>
    </row>
    <row r="245" s="12" customFormat="1">
      <c r="B245" s="252"/>
      <c r="C245" s="253"/>
      <c r="D245" s="246" t="s">
        <v>422</v>
      </c>
      <c r="E245" s="254" t="s">
        <v>21</v>
      </c>
      <c r="F245" s="255" t="s">
        <v>80</v>
      </c>
      <c r="G245" s="253"/>
      <c r="H245" s="256">
        <v>1</v>
      </c>
      <c r="I245" s="257"/>
      <c r="J245" s="253"/>
      <c r="K245" s="253"/>
      <c r="L245" s="258"/>
      <c r="M245" s="259"/>
      <c r="N245" s="260"/>
      <c r="O245" s="260"/>
      <c r="P245" s="260"/>
      <c r="Q245" s="260"/>
      <c r="R245" s="260"/>
      <c r="S245" s="260"/>
      <c r="T245" s="261"/>
      <c r="AT245" s="262" t="s">
        <v>422</v>
      </c>
      <c r="AU245" s="262" t="s">
        <v>82</v>
      </c>
      <c r="AV245" s="12" t="s">
        <v>82</v>
      </c>
      <c r="AW245" s="12" t="s">
        <v>35</v>
      </c>
      <c r="AX245" s="12" t="s">
        <v>80</v>
      </c>
      <c r="AY245" s="262" t="s">
        <v>215</v>
      </c>
    </row>
    <row r="246" s="1" customFormat="1" ht="16.5" customHeight="1">
      <c r="B246" s="47"/>
      <c r="C246" s="234" t="s">
        <v>590</v>
      </c>
      <c r="D246" s="234" t="s">
        <v>218</v>
      </c>
      <c r="E246" s="235" t="s">
        <v>3313</v>
      </c>
      <c r="F246" s="236" t="s">
        <v>3314</v>
      </c>
      <c r="G246" s="237" t="s">
        <v>298</v>
      </c>
      <c r="H246" s="238">
        <v>1</v>
      </c>
      <c r="I246" s="239"/>
      <c r="J246" s="240">
        <f>ROUND(I246*H246,2)</f>
        <v>0</v>
      </c>
      <c r="K246" s="236" t="s">
        <v>21</v>
      </c>
      <c r="L246" s="73"/>
      <c r="M246" s="241" t="s">
        <v>21</v>
      </c>
      <c r="N246" s="242" t="s">
        <v>43</v>
      </c>
      <c r="O246" s="48"/>
      <c r="P246" s="243">
        <f>O246*H246</f>
        <v>0</v>
      </c>
      <c r="Q246" s="243">
        <v>0.00034000000000000002</v>
      </c>
      <c r="R246" s="243">
        <f>Q246*H246</f>
        <v>0.00034000000000000002</v>
      </c>
      <c r="S246" s="243">
        <v>0</v>
      </c>
      <c r="T246" s="244">
        <f>S246*H246</f>
        <v>0</v>
      </c>
      <c r="AR246" s="25" t="s">
        <v>232</v>
      </c>
      <c r="AT246" s="25" t="s">
        <v>218</v>
      </c>
      <c r="AU246" s="25" t="s">
        <v>82</v>
      </c>
      <c r="AY246" s="25" t="s">
        <v>215</v>
      </c>
      <c r="BE246" s="245">
        <f>IF(N246="základní",J246,0)</f>
        <v>0</v>
      </c>
      <c r="BF246" s="245">
        <f>IF(N246="snížená",J246,0)</f>
        <v>0</v>
      </c>
      <c r="BG246" s="245">
        <f>IF(N246="zákl. přenesená",J246,0)</f>
        <v>0</v>
      </c>
      <c r="BH246" s="245">
        <f>IF(N246="sníž. přenesená",J246,0)</f>
        <v>0</v>
      </c>
      <c r="BI246" s="245">
        <f>IF(N246="nulová",J246,0)</f>
        <v>0</v>
      </c>
      <c r="BJ246" s="25" t="s">
        <v>80</v>
      </c>
      <c r="BK246" s="245">
        <f>ROUND(I246*H246,2)</f>
        <v>0</v>
      </c>
      <c r="BL246" s="25" t="s">
        <v>232</v>
      </c>
      <c r="BM246" s="25" t="s">
        <v>3315</v>
      </c>
    </row>
    <row r="247" s="12" customFormat="1">
      <c r="B247" s="252"/>
      <c r="C247" s="253"/>
      <c r="D247" s="246" t="s">
        <v>422</v>
      </c>
      <c r="E247" s="254" t="s">
        <v>21</v>
      </c>
      <c r="F247" s="255" t="s">
        <v>80</v>
      </c>
      <c r="G247" s="253"/>
      <c r="H247" s="256">
        <v>1</v>
      </c>
      <c r="I247" s="257"/>
      <c r="J247" s="253"/>
      <c r="K247" s="253"/>
      <c r="L247" s="258"/>
      <c r="M247" s="259"/>
      <c r="N247" s="260"/>
      <c r="O247" s="260"/>
      <c r="P247" s="260"/>
      <c r="Q247" s="260"/>
      <c r="R247" s="260"/>
      <c r="S247" s="260"/>
      <c r="T247" s="261"/>
      <c r="AT247" s="262" t="s">
        <v>422</v>
      </c>
      <c r="AU247" s="262" t="s">
        <v>82</v>
      </c>
      <c r="AV247" s="12" t="s">
        <v>82</v>
      </c>
      <c r="AW247" s="12" t="s">
        <v>35</v>
      </c>
      <c r="AX247" s="12" t="s">
        <v>80</v>
      </c>
      <c r="AY247" s="262" t="s">
        <v>215</v>
      </c>
    </row>
    <row r="248" s="1" customFormat="1" ht="16.5" customHeight="1">
      <c r="B248" s="47"/>
      <c r="C248" s="274" t="s">
        <v>596</v>
      </c>
      <c r="D248" s="274" t="s">
        <v>470</v>
      </c>
      <c r="E248" s="275" t="s">
        <v>3316</v>
      </c>
      <c r="F248" s="276" t="s">
        <v>3317</v>
      </c>
      <c r="G248" s="277" t="s">
        <v>298</v>
      </c>
      <c r="H248" s="278">
        <v>1</v>
      </c>
      <c r="I248" s="279"/>
      <c r="J248" s="280">
        <f>ROUND(I248*H248,2)</f>
        <v>0</v>
      </c>
      <c r="K248" s="276" t="s">
        <v>21</v>
      </c>
      <c r="L248" s="281"/>
      <c r="M248" s="282" t="s">
        <v>21</v>
      </c>
      <c r="N248" s="283" t="s">
        <v>43</v>
      </c>
      <c r="O248" s="48"/>
      <c r="P248" s="243">
        <f>O248*H248</f>
        <v>0</v>
      </c>
      <c r="Q248" s="243">
        <v>0.11</v>
      </c>
      <c r="R248" s="243">
        <f>Q248*H248</f>
        <v>0.11</v>
      </c>
      <c r="S248" s="243">
        <v>0</v>
      </c>
      <c r="T248" s="244">
        <f>S248*H248</f>
        <v>0</v>
      </c>
      <c r="AR248" s="25" t="s">
        <v>405</v>
      </c>
      <c r="AT248" s="25" t="s">
        <v>470</v>
      </c>
      <c r="AU248" s="25" t="s">
        <v>82</v>
      </c>
      <c r="AY248" s="25" t="s">
        <v>215</v>
      </c>
      <c r="BE248" s="245">
        <f>IF(N248="základní",J248,0)</f>
        <v>0</v>
      </c>
      <c r="BF248" s="245">
        <f>IF(N248="snížená",J248,0)</f>
        <v>0</v>
      </c>
      <c r="BG248" s="245">
        <f>IF(N248="zákl. přenesená",J248,0)</f>
        <v>0</v>
      </c>
      <c r="BH248" s="245">
        <f>IF(N248="sníž. přenesená",J248,0)</f>
        <v>0</v>
      </c>
      <c r="BI248" s="245">
        <f>IF(N248="nulová",J248,0)</f>
        <v>0</v>
      </c>
      <c r="BJ248" s="25" t="s">
        <v>80</v>
      </c>
      <c r="BK248" s="245">
        <f>ROUND(I248*H248,2)</f>
        <v>0</v>
      </c>
      <c r="BL248" s="25" t="s">
        <v>232</v>
      </c>
      <c r="BM248" s="25" t="s">
        <v>3318</v>
      </c>
    </row>
    <row r="249" s="1" customFormat="1">
      <c r="B249" s="47"/>
      <c r="C249" s="75"/>
      <c r="D249" s="246" t="s">
        <v>225</v>
      </c>
      <c r="E249" s="75"/>
      <c r="F249" s="247" t="s">
        <v>2790</v>
      </c>
      <c r="G249" s="75"/>
      <c r="H249" s="75"/>
      <c r="I249" s="204"/>
      <c r="J249" s="75"/>
      <c r="K249" s="75"/>
      <c r="L249" s="73"/>
      <c r="M249" s="248"/>
      <c r="N249" s="48"/>
      <c r="O249" s="48"/>
      <c r="P249" s="48"/>
      <c r="Q249" s="48"/>
      <c r="R249" s="48"/>
      <c r="S249" s="48"/>
      <c r="T249" s="96"/>
      <c r="AT249" s="25" t="s">
        <v>225</v>
      </c>
      <c r="AU249" s="25" t="s">
        <v>82</v>
      </c>
    </row>
    <row r="250" s="12" customFormat="1">
      <c r="B250" s="252"/>
      <c r="C250" s="253"/>
      <c r="D250" s="246" t="s">
        <v>422</v>
      </c>
      <c r="E250" s="254" t="s">
        <v>21</v>
      </c>
      <c r="F250" s="255" t="s">
        <v>80</v>
      </c>
      <c r="G250" s="253"/>
      <c r="H250" s="256">
        <v>1</v>
      </c>
      <c r="I250" s="257"/>
      <c r="J250" s="253"/>
      <c r="K250" s="253"/>
      <c r="L250" s="258"/>
      <c r="M250" s="259"/>
      <c r="N250" s="260"/>
      <c r="O250" s="260"/>
      <c r="P250" s="260"/>
      <c r="Q250" s="260"/>
      <c r="R250" s="260"/>
      <c r="S250" s="260"/>
      <c r="T250" s="261"/>
      <c r="AT250" s="262" t="s">
        <v>422</v>
      </c>
      <c r="AU250" s="262" t="s">
        <v>82</v>
      </c>
      <c r="AV250" s="12" t="s">
        <v>82</v>
      </c>
      <c r="AW250" s="12" t="s">
        <v>35</v>
      </c>
      <c r="AX250" s="12" t="s">
        <v>80</v>
      </c>
      <c r="AY250" s="262" t="s">
        <v>215</v>
      </c>
    </row>
    <row r="251" s="1" customFormat="1" ht="16.5" customHeight="1">
      <c r="B251" s="47"/>
      <c r="C251" s="274" t="s">
        <v>602</v>
      </c>
      <c r="D251" s="274" t="s">
        <v>470</v>
      </c>
      <c r="E251" s="275" t="s">
        <v>3319</v>
      </c>
      <c r="F251" s="276" t="s">
        <v>3320</v>
      </c>
      <c r="G251" s="277" t="s">
        <v>298</v>
      </c>
      <c r="H251" s="278">
        <v>1</v>
      </c>
      <c r="I251" s="279"/>
      <c r="J251" s="280">
        <f>ROUND(I251*H251,2)</f>
        <v>0</v>
      </c>
      <c r="K251" s="276" t="s">
        <v>21</v>
      </c>
      <c r="L251" s="281"/>
      <c r="M251" s="282" t="s">
        <v>21</v>
      </c>
      <c r="N251" s="283" t="s">
        <v>43</v>
      </c>
      <c r="O251" s="48"/>
      <c r="P251" s="243">
        <f>O251*H251</f>
        <v>0</v>
      </c>
      <c r="Q251" s="243">
        <v>0.20000000000000001</v>
      </c>
      <c r="R251" s="243">
        <f>Q251*H251</f>
        <v>0.20000000000000001</v>
      </c>
      <c r="S251" s="243">
        <v>0</v>
      </c>
      <c r="T251" s="244">
        <f>S251*H251</f>
        <v>0</v>
      </c>
      <c r="AR251" s="25" t="s">
        <v>405</v>
      </c>
      <c r="AT251" s="25" t="s">
        <v>470</v>
      </c>
      <c r="AU251" s="25" t="s">
        <v>82</v>
      </c>
      <c r="AY251" s="25" t="s">
        <v>215</v>
      </c>
      <c r="BE251" s="245">
        <f>IF(N251="základní",J251,0)</f>
        <v>0</v>
      </c>
      <c r="BF251" s="245">
        <f>IF(N251="snížená",J251,0)</f>
        <v>0</v>
      </c>
      <c r="BG251" s="245">
        <f>IF(N251="zákl. přenesená",J251,0)</f>
        <v>0</v>
      </c>
      <c r="BH251" s="245">
        <f>IF(N251="sníž. přenesená",J251,0)</f>
        <v>0</v>
      </c>
      <c r="BI251" s="245">
        <f>IF(N251="nulová",J251,0)</f>
        <v>0</v>
      </c>
      <c r="BJ251" s="25" t="s">
        <v>80</v>
      </c>
      <c r="BK251" s="245">
        <f>ROUND(I251*H251,2)</f>
        <v>0</v>
      </c>
      <c r="BL251" s="25" t="s">
        <v>232</v>
      </c>
      <c r="BM251" s="25" t="s">
        <v>3321</v>
      </c>
    </row>
    <row r="252" s="1" customFormat="1">
      <c r="B252" s="47"/>
      <c r="C252" s="75"/>
      <c r="D252" s="246" t="s">
        <v>225</v>
      </c>
      <c r="E252" s="75"/>
      <c r="F252" s="247" t="s">
        <v>2790</v>
      </c>
      <c r="G252" s="75"/>
      <c r="H252" s="75"/>
      <c r="I252" s="204"/>
      <c r="J252" s="75"/>
      <c r="K252" s="75"/>
      <c r="L252" s="73"/>
      <c r="M252" s="248"/>
      <c r="N252" s="48"/>
      <c r="O252" s="48"/>
      <c r="P252" s="48"/>
      <c r="Q252" s="48"/>
      <c r="R252" s="48"/>
      <c r="S252" s="48"/>
      <c r="T252" s="96"/>
      <c r="AT252" s="25" t="s">
        <v>225</v>
      </c>
      <c r="AU252" s="25" t="s">
        <v>82</v>
      </c>
    </row>
    <row r="253" s="12" customFormat="1">
      <c r="B253" s="252"/>
      <c r="C253" s="253"/>
      <c r="D253" s="246" t="s">
        <v>422</v>
      </c>
      <c r="E253" s="254" t="s">
        <v>21</v>
      </c>
      <c r="F253" s="255" t="s">
        <v>80</v>
      </c>
      <c r="G253" s="253"/>
      <c r="H253" s="256">
        <v>1</v>
      </c>
      <c r="I253" s="257"/>
      <c r="J253" s="253"/>
      <c r="K253" s="253"/>
      <c r="L253" s="258"/>
      <c r="M253" s="259"/>
      <c r="N253" s="260"/>
      <c r="O253" s="260"/>
      <c r="P253" s="260"/>
      <c r="Q253" s="260"/>
      <c r="R253" s="260"/>
      <c r="S253" s="260"/>
      <c r="T253" s="261"/>
      <c r="AT253" s="262" t="s">
        <v>422</v>
      </c>
      <c r="AU253" s="262" t="s">
        <v>82</v>
      </c>
      <c r="AV253" s="12" t="s">
        <v>82</v>
      </c>
      <c r="AW253" s="12" t="s">
        <v>35</v>
      </c>
      <c r="AX253" s="12" t="s">
        <v>80</v>
      </c>
      <c r="AY253" s="262" t="s">
        <v>215</v>
      </c>
    </row>
    <row r="254" s="1" customFormat="1" ht="16.5" customHeight="1">
      <c r="B254" s="47"/>
      <c r="C254" s="234" t="s">
        <v>607</v>
      </c>
      <c r="D254" s="234" t="s">
        <v>218</v>
      </c>
      <c r="E254" s="235" t="s">
        <v>3322</v>
      </c>
      <c r="F254" s="236" t="s">
        <v>3323</v>
      </c>
      <c r="G254" s="237" t="s">
        <v>298</v>
      </c>
      <c r="H254" s="238">
        <v>3</v>
      </c>
      <c r="I254" s="239"/>
      <c r="J254" s="240">
        <f>ROUND(I254*H254,2)</f>
        <v>0</v>
      </c>
      <c r="K254" s="236" t="s">
        <v>222</v>
      </c>
      <c r="L254" s="73"/>
      <c r="M254" s="241" t="s">
        <v>21</v>
      </c>
      <c r="N254" s="242" t="s">
        <v>43</v>
      </c>
      <c r="O254" s="48"/>
      <c r="P254" s="243">
        <f>O254*H254</f>
        <v>0</v>
      </c>
      <c r="Q254" s="243">
        <v>0.00296</v>
      </c>
      <c r="R254" s="243">
        <f>Q254*H254</f>
        <v>0.008879999999999999</v>
      </c>
      <c r="S254" s="243">
        <v>0</v>
      </c>
      <c r="T254" s="244">
        <f>S254*H254</f>
        <v>0</v>
      </c>
      <c r="AR254" s="25" t="s">
        <v>232</v>
      </c>
      <c r="AT254" s="25" t="s">
        <v>218</v>
      </c>
      <c r="AU254" s="25" t="s">
        <v>82</v>
      </c>
      <c r="AY254" s="25" t="s">
        <v>215</v>
      </c>
      <c r="BE254" s="245">
        <f>IF(N254="základní",J254,0)</f>
        <v>0</v>
      </c>
      <c r="BF254" s="245">
        <f>IF(N254="snížená",J254,0)</f>
        <v>0</v>
      </c>
      <c r="BG254" s="245">
        <f>IF(N254="zákl. přenesená",J254,0)</f>
        <v>0</v>
      </c>
      <c r="BH254" s="245">
        <f>IF(N254="sníž. přenesená",J254,0)</f>
        <v>0</v>
      </c>
      <c r="BI254" s="245">
        <f>IF(N254="nulová",J254,0)</f>
        <v>0</v>
      </c>
      <c r="BJ254" s="25" t="s">
        <v>80</v>
      </c>
      <c r="BK254" s="245">
        <f>ROUND(I254*H254,2)</f>
        <v>0</v>
      </c>
      <c r="BL254" s="25" t="s">
        <v>232</v>
      </c>
      <c r="BM254" s="25" t="s">
        <v>3324</v>
      </c>
    </row>
    <row r="255" s="14" customFormat="1">
      <c r="B255" s="288"/>
      <c r="C255" s="289"/>
      <c r="D255" s="246" t="s">
        <v>422</v>
      </c>
      <c r="E255" s="290" t="s">
        <v>21</v>
      </c>
      <c r="F255" s="291" t="s">
        <v>3325</v>
      </c>
      <c r="G255" s="289"/>
      <c r="H255" s="290" t="s">
        <v>21</v>
      </c>
      <c r="I255" s="292"/>
      <c r="J255" s="289"/>
      <c r="K255" s="289"/>
      <c r="L255" s="293"/>
      <c r="M255" s="294"/>
      <c r="N255" s="295"/>
      <c r="O255" s="295"/>
      <c r="P255" s="295"/>
      <c r="Q255" s="295"/>
      <c r="R255" s="295"/>
      <c r="S255" s="295"/>
      <c r="T255" s="296"/>
      <c r="AT255" s="297" t="s">
        <v>422</v>
      </c>
      <c r="AU255" s="297" t="s">
        <v>82</v>
      </c>
      <c r="AV255" s="14" t="s">
        <v>80</v>
      </c>
      <c r="AW255" s="14" t="s">
        <v>35</v>
      </c>
      <c r="AX255" s="14" t="s">
        <v>72</v>
      </c>
      <c r="AY255" s="297" t="s">
        <v>215</v>
      </c>
    </row>
    <row r="256" s="12" customFormat="1">
      <c r="B256" s="252"/>
      <c r="C256" s="253"/>
      <c r="D256" s="246" t="s">
        <v>422</v>
      </c>
      <c r="E256" s="254" t="s">
        <v>21</v>
      </c>
      <c r="F256" s="255" t="s">
        <v>227</v>
      </c>
      <c r="G256" s="253"/>
      <c r="H256" s="256">
        <v>3</v>
      </c>
      <c r="I256" s="257"/>
      <c r="J256" s="253"/>
      <c r="K256" s="253"/>
      <c r="L256" s="258"/>
      <c r="M256" s="259"/>
      <c r="N256" s="260"/>
      <c r="O256" s="260"/>
      <c r="P256" s="260"/>
      <c r="Q256" s="260"/>
      <c r="R256" s="260"/>
      <c r="S256" s="260"/>
      <c r="T256" s="261"/>
      <c r="AT256" s="262" t="s">
        <v>422</v>
      </c>
      <c r="AU256" s="262" t="s">
        <v>82</v>
      </c>
      <c r="AV256" s="12" t="s">
        <v>82</v>
      </c>
      <c r="AW256" s="12" t="s">
        <v>35</v>
      </c>
      <c r="AX256" s="12" t="s">
        <v>80</v>
      </c>
      <c r="AY256" s="262" t="s">
        <v>215</v>
      </c>
    </row>
    <row r="257" s="1" customFormat="1" ht="25.5" customHeight="1">
      <c r="B257" s="47"/>
      <c r="C257" s="274" t="s">
        <v>613</v>
      </c>
      <c r="D257" s="274" t="s">
        <v>470</v>
      </c>
      <c r="E257" s="275" t="s">
        <v>3326</v>
      </c>
      <c r="F257" s="276" t="s">
        <v>3327</v>
      </c>
      <c r="G257" s="277" t="s">
        <v>298</v>
      </c>
      <c r="H257" s="278">
        <v>1</v>
      </c>
      <c r="I257" s="279"/>
      <c r="J257" s="280">
        <f>ROUND(I257*H257,2)</f>
        <v>0</v>
      </c>
      <c r="K257" s="276" t="s">
        <v>222</v>
      </c>
      <c r="L257" s="281"/>
      <c r="M257" s="282" t="s">
        <v>21</v>
      </c>
      <c r="N257" s="283" t="s">
        <v>43</v>
      </c>
      <c r="O257" s="48"/>
      <c r="P257" s="243">
        <f>O257*H257</f>
        <v>0</v>
      </c>
      <c r="Q257" s="243">
        <v>0.0212</v>
      </c>
      <c r="R257" s="243">
        <f>Q257*H257</f>
        <v>0.0212</v>
      </c>
      <c r="S257" s="243">
        <v>0</v>
      </c>
      <c r="T257" s="244">
        <f>S257*H257</f>
        <v>0</v>
      </c>
      <c r="AR257" s="25" t="s">
        <v>405</v>
      </c>
      <c r="AT257" s="25" t="s">
        <v>470</v>
      </c>
      <c r="AU257" s="25" t="s">
        <v>82</v>
      </c>
      <c r="AY257" s="25" t="s">
        <v>215</v>
      </c>
      <c r="BE257" s="245">
        <f>IF(N257="základní",J257,0)</f>
        <v>0</v>
      </c>
      <c r="BF257" s="245">
        <f>IF(N257="snížená",J257,0)</f>
        <v>0</v>
      </c>
      <c r="BG257" s="245">
        <f>IF(N257="zákl. přenesená",J257,0)</f>
        <v>0</v>
      </c>
      <c r="BH257" s="245">
        <f>IF(N257="sníž. přenesená",J257,0)</f>
        <v>0</v>
      </c>
      <c r="BI257" s="245">
        <f>IF(N257="nulová",J257,0)</f>
        <v>0</v>
      </c>
      <c r="BJ257" s="25" t="s">
        <v>80</v>
      </c>
      <c r="BK257" s="245">
        <f>ROUND(I257*H257,2)</f>
        <v>0</v>
      </c>
      <c r="BL257" s="25" t="s">
        <v>232</v>
      </c>
      <c r="BM257" s="25" t="s">
        <v>3328</v>
      </c>
    </row>
    <row r="258" s="1" customFormat="1" ht="16.5" customHeight="1">
      <c r="B258" s="47"/>
      <c r="C258" s="274" t="s">
        <v>618</v>
      </c>
      <c r="D258" s="274" t="s">
        <v>470</v>
      </c>
      <c r="E258" s="275" t="s">
        <v>3329</v>
      </c>
      <c r="F258" s="276" t="s">
        <v>3330</v>
      </c>
      <c r="G258" s="277" t="s">
        <v>298</v>
      </c>
      <c r="H258" s="278">
        <v>3</v>
      </c>
      <c r="I258" s="279"/>
      <c r="J258" s="280">
        <f>ROUND(I258*H258,2)</f>
        <v>0</v>
      </c>
      <c r="K258" s="276" t="s">
        <v>222</v>
      </c>
      <c r="L258" s="281"/>
      <c r="M258" s="282" t="s">
        <v>21</v>
      </c>
      <c r="N258" s="283" t="s">
        <v>43</v>
      </c>
      <c r="O258" s="48"/>
      <c r="P258" s="243">
        <f>O258*H258</f>
        <v>0</v>
      </c>
      <c r="Q258" s="243">
        <v>0.040500000000000001</v>
      </c>
      <c r="R258" s="243">
        <f>Q258*H258</f>
        <v>0.1215</v>
      </c>
      <c r="S258" s="243">
        <v>0</v>
      </c>
      <c r="T258" s="244">
        <f>S258*H258</f>
        <v>0</v>
      </c>
      <c r="AR258" s="25" t="s">
        <v>405</v>
      </c>
      <c r="AT258" s="25" t="s">
        <v>470</v>
      </c>
      <c r="AU258" s="25" t="s">
        <v>82</v>
      </c>
      <c r="AY258" s="25" t="s">
        <v>215</v>
      </c>
      <c r="BE258" s="245">
        <f>IF(N258="základní",J258,0)</f>
        <v>0</v>
      </c>
      <c r="BF258" s="245">
        <f>IF(N258="snížená",J258,0)</f>
        <v>0</v>
      </c>
      <c r="BG258" s="245">
        <f>IF(N258="zákl. přenesená",J258,0)</f>
        <v>0</v>
      </c>
      <c r="BH258" s="245">
        <f>IF(N258="sníž. přenesená",J258,0)</f>
        <v>0</v>
      </c>
      <c r="BI258" s="245">
        <f>IF(N258="nulová",J258,0)</f>
        <v>0</v>
      </c>
      <c r="BJ258" s="25" t="s">
        <v>80</v>
      </c>
      <c r="BK258" s="245">
        <f>ROUND(I258*H258,2)</f>
        <v>0</v>
      </c>
      <c r="BL258" s="25" t="s">
        <v>232</v>
      </c>
      <c r="BM258" s="25" t="s">
        <v>3331</v>
      </c>
    </row>
    <row r="259" s="12" customFormat="1">
      <c r="B259" s="252"/>
      <c r="C259" s="253"/>
      <c r="D259" s="246" t="s">
        <v>422</v>
      </c>
      <c r="E259" s="254" t="s">
        <v>21</v>
      </c>
      <c r="F259" s="255" t="s">
        <v>227</v>
      </c>
      <c r="G259" s="253"/>
      <c r="H259" s="256">
        <v>3</v>
      </c>
      <c r="I259" s="257"/>
      <c r="J259" s="253"/>
      <c r="K259" s="253"/>
      <c r="L259" s="258"/>
      <c r="M259" s="259"/>
      <c r="N259" s="260"/>
      <c r="O259" s="260"/>
      <c r="P259" s="260"/>
      <c r="Q259" s="260"/>
      <c r="R259" s="260"/>
      <c r="S259" s="260"/>
      <c r="T259" s="261"/>
      <c r="AT259" s="262" t="s">
        <v>422</v>
      </c>
      <c r="AU259" s="262" t="s">
        <v>82</v>
      </c>
      <c r="AV259" s="12" t="s">
        <v>82</v>
      </c>
      <c r="AW259" s="12" t="s">
        <v>35</v>
      </c>
      <c r="AX259" s="12" t="s">
        <v>80</v>
      </c>
      <c r="AY259" s="262" t="s">
        <v>215</v>
      </c>
    </row>
    <row r="260" s="1" customFormat="1" ht="16.5" customHeight="1">
      <c r="B260" s="47"/>
      <c r="C260" s="274" t="s">
        <v>624</v>
      </c>
      <c r="D260" s="274" t="s">
        <v>470</v>
      </c>
      <c r="E260" s="275" t="s">
        <v>3332</v>
      </c>
      <c r="F260" s="276" t="s">
        <v>3333</v>
      </c>
      <c r="G260" s="277" t="s">
        <v>298</v>
      </c>
      <c r="H260" s="278">
        <v>3</v>
      </c>
      <c r="I260" s="279"/>
      <c r="J260" s="280">
        <f>ROUND(I260*H260,2)</f>
        <v>0</v>
      </c>
      <c r="K260" s="276" t="s">
        <v>222</v>
      </c>
      <c r="L260" s="281"/>
      <c r="M260" s="282" t="s">
        <v>21</v>
      </c>
      <c r="N260" s="283" t="s">
        <v>43</v>
      </c>
      <c r="O260" s="48"/>
      <c r="P260" s="243">
        <f>O260*H260</f>
        <v>0</v>
      </c>
      <c r="Q260" s="243">
        <v>0.0040000000000000001</v>
      </c>
      <c r="R260" s="243">
        <f>Q260*H260</f>
        <v>0.012</v>
      </c>
      <c r="S260" s="243">
        <v>0</v>
      </c>
      <c r="T260" s="244">
        <f>S260*H260</f>
        <v>0</v>
      </c>
      <c r="AR260" s="25" t="s">
        <v>405</v>
      </c>
      <c r="AT260" s="25" t="s">
        <v>470</v>
      </c>
      <c r="AU260" s="25" t="s">
        <v>82</v>
      </c>
      <c r="AY260" s="25" t="s">
        <v>215</v>
      </c>
      <c r="BE260" s="245">
        <f>IF(N260="základní",J260,0)</f>
        <v>0</v>
      </c>
      <c r="BF260" s="245">
        <f>IF(N260="snížená",J260,0)</f>
        <v>0</v>
      </c>
      <c r="BG260" s="245">
        <f>IF(N260="zákl. přenesená",J260,0)</f>
        <v>0</v>
      </c>
      <c r="BH260" s="245">
        <f>IF(N260="sníž. přenesená",J260,0)</f>
        <v>0</v>
      </c>
      <c r="BI260" s="245">
        <f>IF(N260="nulová",J260,0)</f>
        <v>0</v>
      </c>
      <c r="BJ260" s="25" t="s">
        <v>80</v>
      </c>
      <c r="BK260" s="245">
        <f>ROUND(I260*H260,2)</f>
        <v>0</v>
      </c>
      <c r="BL260" s="25" t="s">
        <v>232</v>
      </c>
      <c r="BM260" s="25" t="s">
        <v>3334</v>
      </c>
    </row>
    <row r="261" s="12" customFormat="1">
      <c r="B261" s="252"/>
      <c r="C261" s="253"/>
      <c r="D261" s="246" t="s">
        <v>422</v>
      </c>
      <c r="E261" s="254" t="s">
        <v>21</v>
      </c>
      <c r="F261" s="255" t="s">
        <v>227</v>
      </c>
      <c r="G261" s="253"/>
      <c r="H261" s="256">
        <v>3</v>
      </c>
      <c r="I261" s="257"/>
      <c r="J261" s="253"/>
      <c r="K261" s="253"/>
      <c r="L261" s="258"/>
      <c r="M261" s="259"/>
      <c r="N261" s="260"/>
      <c r="O261" s="260"/>
      <c r="P261" s="260"/>
      <c r="Q261" s="260"/>
      <c r="R261" s="260"/>
      <c r="S261" s="260"/>
      <c r="T261" s="261"/>
      <c r="AT261" s="262" t="s">
        <v>422</v>
      </c>
      <c r="AU261" s="262" t="s">
        <v>82</v>
      </c>
      <c r="AV261" s="12" t="s">
        <v>82</v>
      </c>
      <c r="AW261" s="12" t="s">
        <v>35</v>
      </c>
      <c r="AX261" s="12" t="s">
        <v>80</v>
      </c>
      <c r="AY261" s="262" t="s">
        <v>215</v>
      </c>
    </row>
    <row r="262" s="1" customFormat="1" ht="16.5" customHeight="1">
      <c r="B262" s="47"/>
      <c r="C262" s="234" t="s">
        <v>1577</v>
      </c>
      <c r="D262" s="234" t="s">
        <v>218</v>
      </c>
      <c r="E262" s="235" t="s">
        <v>3335</v>
      </c>
      <c r="F262" s="236" t="s">
        <v>3336</v>
      </c>
      <c r="G262" s="237" t="s">
        <v>298</v>
      </c>
      <c r="H262" s="238">
        <v>1</v>
      </c>
      <c r="I262" s="239"/>
      <c r="J262" s="240">
        <f>ROUND(I262*H262,2)</f>
        <v>0</v>
      </c>
      <c r="K262" s="236" t="s">
        <v>21</v>
      </c>
      <c r="L262" s="73"/>
      <c r="M262" s="241" t="s">
        <v>21</v>
      </c>
      <c r="N262" s="242" t="s">
        <v>43</v>
      </c>
      <c r="O262" s="48"/>
      <c r="P262" s="243">
        <f>O262*H262</f>
        <v>0</v>
      </c>
      <c r="Q262" s="243">
        <v>0</v>
      </c>
      <c r="R262" s="243">
        <f>Q262*H262</f>
        <v>0</v>
      </c>
      <c r="S262" s="243">
        <v>0.73253000000000001</v>
      </c>
      <c r="T262" s="244">
        <f>S262*H262</f>
        <v>0.73253000000000001</v>
      </c>
      <c r="AR262" s="25" t="s">
        <v>232</v>
      </c>
      <c r="AT262" s="25" t="s">
        <v>218</v>
      </c>
      <c r="AU262" s="25" t="s">
        <v>82</v>
      </c>
      <c r="AY262" s="25" t="s">
        <v>215</v>
      </c>
      <c r="BE262" s="245">
        <f>IF(N262="základní",J262,0)</f>
        <v>0</v>
      </c>
      <c r="BF262" s="245">
        <f>IF(N262="snížená",J262,0)</f>
        <v>0</v>
      </c>
      <c r="BG262" s="245">
        <f>IF(N262="zákl. přenesená",J262,0)</f>
        <v>0</v>
      </c>
      <c r="BH262" s="245">
        <f>IF(N262="sníž. přenesená",J262,0)</f>
        <v>0</v>
      </c>
      <c r="BI262" s="245">
        <f>IF(N262="nulová",J262,0)</f>
        <v>0</v>
      </c>
      <c r="BJ262" s="25" t="s">
        <v>80</v>
      </c>
      <c r="BK262" s="245">
        <f>ROUND(I262*H262,2)</f>
        <v>0</v>
      </c>
      <c r="BL262" s="25" t="s">
        <v>232</v>
      </c>
      <c r="BM262" s="25" t="s">
        <v>3337</v>
      </c>
    </row>
    <row r="263" s="1" customFormat="1">
      <c r="B263" s="47"/>
      <c r="C263" s="75"/>
      <c r="D263" s="246" t="s">
        <v>225</v>
      </c>
      <c r="E263" s="75"/>
      <c r="F263" s="247" t="s">
        <v>3338</v>
      </c>
      <c r="G263" s="75"/>
      <c r="H263" s="75"/>
      <c r="I263" s="204"/>
      <c r="J263" s="75"/>
      <c r="K263" s="75"/>
      <c r="L263" s="73"/>
      <c r="M263" s="248"/>
      <c r="N263" s="48"/>
      <c r="O263" s="48"/>
      <c r="P263" s="48"/>
      <c r="Q263" s="48"/>
      <c r="R263" s="48"/>
      <c r="S263" s="48"/>
      <c r="T263" s="96"/>
      <c r="AT263" s="25" t="s">
        <v>225</v>
      </c>
      <c r="AU263" s="25" t="s">
        <v>82</v>
      </c>
    </row>
    <row r="264" s="1" customFormat="1" ht="16.5" customHeight="1">
      <c r="B264" s="47"/>
      <c r="C264" s="234" t="s">
        <v>630</v>
      </c>
      <c r="D264" s="234" t="s">
        <v>218</v>
      </c>
      <c r="E264" s="235" t="s">
        <v>3339</v>
      </c>
      <c r="F264" s="236" t="s">
        <v>3340</v>
      </c>
      <c r="G264" s="237" t="s">
        <v>452</v>
      </c>
      <c r="H264" s="238">
        <v>60.020000000000003</v>
      </c>
      <c r="I264" s="239"/>
      <c r="J264" s="240">
        <f>ROUND(I264*H264,2)</f>
        <v>0</v>
      </c>
      <c r="K264" s="236" t="s">
        <v>222</v>
      </c>
      <c r="L264" s="73"/>
      <c r="M264" s="241" t="s">
        <v>21</v>
      </c>
      <c r="N264" s="242" t="s">
        <v>43</v>
      </c>
      <c r="O264" s="48"/>
      <c r="P264" s="243">
        <f>O264*H264</f>
        <v>0</v>
      </c>
      <c r="Q264" s="243">
        <v>0</v>
      </c>
      <c r="R264" s="243">
        <f>Q264*H264</f>
        <v>0</v>
      </c>
      <c r="S264" s="243">
        <v>0</v>
      </c>
      <c r="T264" s="244">
        <f>S264*H264</f>
        <v>0</v>
      </c>
      <c r="AR264" s="25" t="s">
        <v>232</v>
      </c>
      <c r="AT264" s="25" t="s">
        <v>218</v>
      </c>
      <c r="AU264" s="25" t="s">
        <v>82</v>
      </c>
      <c r="AY264" s="25" t="s">
        <v>215</v>
      </c>
      <c r="BE264" s="245">
        <f>IF(N264="základní",J264,0)</f>
        <v>0</v>
      </c>
      <c r="BF264" s="245">
        <f>IF(N264="snížená",J264,0)</f>
        <v>0</v>
      </c>
      <c r="BG264" s="245">
        <f>IF(N264="zákl. přenesená",J264,0)</f>
        <v>0</v>
      </c>
      <c r="BH264" s="245">
        <f>IF(N264="sníž. přenesená",J264,0)</f>
        <v>0</v>
      </c>
      <c r="BI264" s="245">
        <f>IF(N264="nulová",J264,0)</f>
        <v>0</v>
      </c>
      <c r="BJ264" s="25" t="s">
        <v>80</v>
      </c>
      <c r="BK264" s="245">
        <f>ROUND(I264*H264,2)</f>
        <v>0</v>
      </c>
      <c r="BL264" s="25" t="s">
        <v>232</v>
      </c>
      <c r="BM264" s="25" t="s">
        <v>3341</v>
      </c>
    </row>
    <row r="265" s="12" customFormat="1">
      <c r="B265" s="252"/>
      <c r="C265" s="253"/>
      <c r="D265" s="246" t="s">
        <v>422</v>
      </c>
      <c r="E265" s="254" t="s">
        <v>21</v>
      </c>
      <c r="F265" s="255" t="s">
        <v>3285</v>
      </c>
      <c r="G265" s="253"/>
      <c r="H265" s="256">
        <v>60.020000000000003</v>
      </c>
      <c r="I265" s="257"/>
      <c r="J265" s="253"/>
      <c r="K265" s="253"/>
      <c r="L265" s="258"/>
      <c r="M265" s="259"/>
      <c r="N265" s="260"/>
      <c r="O265" s="260"/>
      <c r="P265" s="260"/>
      <c r="Q265" s="260"/>
      <c r="R265" s="260"/>
      <c r="S265" s="260"/>
      <c r="T265" s="261"/>
      <c r="AT265" s="262" t="s">
        <v>422</v>
      </c>
      <c r="AU265" s="262" t="s">
        <v>82</v>
      </c>
      <c r="AV265" s="12" t="s">
        <v>82</v>
      </c>
      <c r="AW265" s="12" t="s">
        <v>35</v>
      </c>
      <c r="AX265" s="12" t="s">
        <v>80</v>
      </c>
      <c r="AY265" s="262" t="s">
        <v>215</v>
      </c>
    </row>
    <row r="266" s="1" customFormat="1" ht="16.5" customHeight="1">
      <c r="B266" s="47"/>
      <c r="C266" s="274" t="s">
        <v>636</v>
      </c>
      <c r="D266" s="274" t="s">
        <v>470</v>
      </c>
      <c r="E266" s="275" t="s">
        <v>3342</v>
      </c>
      <c r="F266" s="276" t="s">
        <v>3343</v>
      </c>
      <c r="G266" s="277" t="s">
        <v>298</v>
      </c>
      <c r="H266" s="278">
        <v>3</v>
      </c>
      <c r="I266" s="279"/>
      <c r="J266" s="280">
        <f>ROUND(I266*H266,2)</f>
        <v>0</v>
      </c>
      <c r="K266" s="276" t="s">
        <v>21</v>
      </c>
      <c r="L266" s="281"/>
      <c r="M266" s="282" t="s">
        <v>21</v>
      </c>
      <c r="N266" s="283" t="s">
        <v>43</v>
      </c>
      <c r="O266" s="48"/>
      <c r="P266" s="243">
        <f>O266*H266</f>
        <v>0</v>
      </c>
      <c r="Q266" s="243">
        <v>0.0068999999999999999</v>
      </c>
      <c r="R266" s="243">
        <f>Q266*H266</f>
        <v>0.0207</v>
      </c>
      <c r="S266" s="243">
        <v>0</v>
      </c>
      <c r="T266" s="244">
        <f>S266*H266</f>
        <v>0</v>
      </c>
      <c r="AR266" s="25" t="s">
        <v>405</v>
      </c>
      <c r="AT266" s="25" t="s">
        <v>470</v>
      </c>
      <c r="AU266" s="25" t="s">
        <v>82</v>
      </c>
      <c r="AY266" s="25" t="s">
        <v>215</v>
      </c>
      <c r="BE266" s="245">
        <f>IF(N266="základní",J266,0)</f>
        <v>0</v>
      </c>
      <c r="BF266" s="245">
        <f>IF(N266="snížená",J266,0)</f>
        <v>0</v>
      </c>
      <c r="BG266" s="245">
        <f>IF(N266="zákl. přenesená",J266,0)</f>
        <v>0</v>
      </c>
      <c r="BH266" s="245">
        <f>IF(N266="sníž. přenesená",J266,0)</f>
        <v>0</v>
      </c>
      <c r="BI266" s="245">
        <f>IF(N266="nulová",J266,0)</f>
        <v>0</v>
      </c>
      <c r="BJ266" s="25" t="s">
        <v>80</v>
      </c>
      <c r="BK266" s="245">
        <f>ROUND(I266*H266,2)</f>
        <v>0</v>
      </c>
      <c r="BL266" s="25" t="s">
        <v>232</v>
      </c>
      <c r="BM266" s="25" t="s">
        <v>3344</v>
      </c>
    </row>
    <row r="267" s="1" customFormat="1">
      <c r="B267" s="47"/>
      <c r="C267" s="75"/>
      <c r="D267" s="246" t="s">
        <v>225</v>
      </c>
      <c r="E267" s="75"/>
      <c r="F267" s="247" t="s">
        <v>3345</v>
      </c>
      <c r="G267" s="75"/>
      <c r="H267" s="75"/>
      <c r="I267" s="204"/>
      <c r="J267" s="75"/>
      <c r="K267" s="75"/>
      <c r="L267" s="73"/>
      <c r="M267" s="248"/>
      <c r="N267" s="48"/>
      <c r="O267" s="48"/>
      <c r="P267" s="48"/>
      <c r="Q267" s="48"/>
      <c r="R267" s="48"/>
      <c r="S267" s="48"/>
      <c r="T267" s="96"/>
      <c r="AT267" s="25" t="s">
        <v>225</v>
      </c>
      <c r="AU267" s="25" t="s">
        <v>82</v>
      </c>
    </row>
    <row r="268" s="12" customFormat="1">
      <c r="B268" s="252"/>
      <c r="C268" s="253"/>
      <c r="D268" s="246" t="s">
        <v>422</v>
      </c>
      <c r="E268" s="254" t="s">
        <v>21</v>
      </c>
      <c r="F268" s="255" t="s">
        <v>227</v>
      </c>
      <c r="G268" s="253"/>
      <c r="H268" s="256">
        <v>3</v>
      </c>
      <c r="I268" s="257"/>
      <c r="J268" s="253"/>
      <c r="K268" s="253"/>
      <c r="L268" s="258"/>
      <c r="M268" s="259"/>
      <c r="N268" s="260"/>
      <c r="O268" s="260"/>
      <c r="P268" s="260"/>
      <c r="Q268" s="260"/>
      <c r="R268" s="260"/>
      <c r="S268" s="260"/>
      <c r="T268" s="261"/>
      <c r="AT268" s="262" t="s">
        <v>422</v>
      </c>
      <c r="AU268" s="262" t="s">
        <v>82</v>
      </c>
      <c r="AV268" s="12" t="s">
        <v>82</v>
      </c>
      <c r="AW268" s="12" t="s">
        <v>35</v>
      </c>
      <c r="AX268" s="12" t="s">
        <v>80</v>
      </c>
      <c r="AY268" s="262" t="s">
        <v>215</v>
      </c>
    </row>
    <row r="269" s="1" customFormat="1" ht="16.5" customHeight="1">
      <c r="B269" s="47"/>
      <c r="C269" s="234" t="s">
        <v>646</v>
      </c>
      <c r="D269" s="234" t="s">
        <v>218</v>
      </c>
      <c r="E269" s="235" t="s">
        <v>3346</v>
      </c>
      <c r="F269" s="236" t="s">
        <v>3347</v>
      </c>
      <c r="G269" s="237" t="s">
        <v>298</v>
      </c>
      <c r="H269" s="238">
        <v>3</v>
      </c>
      <c r="I269" s="239"/>
      <c r="J269" s="240">
        <f>ROUND(I269*H269,2)</f>
        <v>0</v>
      </c>
      <c r="K269" s="236" t="s">
        <v>222</v>
      </c>
      <c r="L269" s="73"/>
      <c r="M269" s="241" t="s">
        <v>21</v>
      </c>
      <c r="N269" s="242" t="s">
        <v>43</v>
      </c>
      <c r="O269" s="48"/>
      <c r="P269" s="243">
        <f>O269*H269</f>
        <v>0</v>
      </c>
      <c r="Q269" s="243">
        <v>0.12303</v>
      </c>
      <c r="R269" s="243">
        <f>Q269*H269</f>
        <v>0.36909000000000003</v>
      </c>
      <c r="S269" s="243">
        <v>0</v>
      </c>
      <c r="T269" s="244">
        <f>S269*H269</f>
        <v>0</v>
      </c>
      <c r="AR269" s="25" t="s">
        <v>232</v>
      </c>
      <c r="AT269" s="25" t="s">
        <v>218</v>
      </c>
      <c r="AU269" s="25" t="s">
        <v>82</v>
      </c>
      <c r="AY269" s="25" t="s">
        <v>215</v>
      </c>
      <c r="BE269" s="245">
        <f>IF(N269="základní",J269,0)</f>
        <v>0</v>
      </c>
      <c r="BF269" s="245">
        <f>IF(N269="snížená",J269,0)</f>
        <v>0</v>
      </c>
      <c r="BG269" s="245">
        <f>IF(N269="zákl. přenesená",J269,0)</f>
        <v>0</v>
      </c>
      <c r="BH269" s="245">
        <f>IF(N269="sníž. přenesená",J269,0)</f>
        <v>0</v>
      </c>
      <c r="BI269" s="245">
        <f>IF(N269="nulová",J269,0)</f>
        <v>0</v>
      </c>
      <c r="BJ269" s="25" t="s">
        <v>80</v>
      </c>
      <c r="BK269" s="245">
        <f>ROUND(I269*H269,2)</f>
        <v>0</v>
      </c>
      <c r="BL269" s="25" t="s">
        <v>232</v>
      </c>
      <c r="BM269" s="25" t="s">
        <v>3348</v>
      </c>
    </row>
    <row r="270" s="12" customFormat="1">
      <c r="B270" s="252"/>
      <c r="C270" s="253"/>
      <c r="D270" s="246" t="s">
        <v>422</v>
      </c>
      <c r="E270" s="254" t="s">
        <v>21</v>
      </c>
      <c r="F270" s="255" t="s">
        <v>227</v>
      </c>
      <c r="G270" s="253"/>
      <c r="H270" s="256">
        <v>3</v>
      </c>
      <c r="I270" s="257"/>
      <c r="J270" s="253"/>
      <c r="K270" s="253"/>
      <c r="L270" s="258"/>
      <c r="M270" s="259"/>
      <c r="N270" s="260"/>
      <c r="O270" s="260"/>
      <c r="P270" s="260"/>
      <c r="Q270" s="260"/>
      <c r="R270" s="260"/>
      <c r="S270" s="260"/>
      <c r="T270" s="261"/>
      <c r="AT270" s="262" t="s">
        <v>422</v>
      </c>
      <c r="AU270" s="262" t="s">
        <v>82</v>
      </c>
      <c r="AV270" s="12" t="s">
        <v>82</v>
      </c>
      <c r="AW270" s="12" t="s">
        <v>35</v>
      </c>
      <c r="AX270" s="12" t="s">
        <v>80</v>
      </c>
      <c r="AY270" s="262" t="s">
        <v>215</v>
      </c>
    </row>
    <row r="271" s="1" customFormat="1" ht="16.5" customHeight="1">
      <c r="B271" s="47"/>
      <c r="C271" s="234" t="s">
        <v>651</v>
      </c>
      <c r="D271" s="234" t="s">
        <v>218</v>
      </c>
      <c r="E271" s="235" t="s">
        <v>3349</v>
      </c>
      <c r="F271" s="236" t="s">
        <v>3350</v>
      </c>
      <c r="G271" s="237" t="s">
        <v>298</v>
      </c>
      <c r="H271" s="238">
        <v>4</v>
      </c>
      <c r="I271" s="239"/>
      <c r="J271" s="240">
        <f>ROUND(I271*H271,2)</f>
        <v>0</v>
      </c>
      <c r="K271" s="236" t="s">
        <v>222</v>
      </c>
      <c r="L271" s="73"/>
      <c r="M271" s="241" t="s">
        <v>21</v>
      </c>
      <c r="N271" s="242" t="s">
        <v>43</v>
      </c>
      <c r="O271" s="48"/>
      <c r="P271" s="243">
        <f>O271*H271</f>
        <v>0</v>
      </c>
      <c r="Q271" s="243">
        <v>0.00016000000000000001</v>
      </c>
      <c r="R271" s="243">
        <f>Q271*H271</f>
        <v>0.00064000000000000005</v>
      </c>
      <c r="S271" s="243">
        <v>0</v>
      </c>
      <c r="T271" s="244">
        <f>S271*H271</f>
        <v>0</v>
      </c>
      <c r="AR271" s="25" t="s">
        <v>232</v>
      </c>
      <c r="AT271" s="25" t="s">
        <v>218</v>
      </c>
      <c r="AU271" s="25" t="s">
        <v>82</v>
      </c>
      <c r="AY271" s="25" t="s">
        <v>215</v>
      </c>
      <c r="BE271" s="245">
        <f>IF(N271="základní",J271,0)</f>
        <v>0</v>
      </c>
      <c r="BF271" s="245">
        <f>IF(N271="snížená",J271,0)</f>
        <v>0</v>
      </c>
      <c r="BG271" s="245">
        <f>IF(N271="zákl. přenesená",J271,0)</f>
        <v>0</v>
      </c>
      <c r="BH271" s="245">
        <f>IF(N271="sníž. přenesená",J271,0)</f>
        <v>0</v>
      </c>
      <c r="BI271" s="245">
        <f>IF(N271="nulová",J271,0)</f>
        <v>0</v>
      </c>
      <c r="BJ271" s="25" t="s">
        <v>80</v>
      </c>
      <c r="BK271" s="245">
        <f>ROUND(I271*H271,2)</f>
        <v>0</v>
      </c>
      <c r="BL271" s="25" t="s">
        <v>232</v>
      </c>
      <c r="BM271" s="25" t="s">
        <v>3351</v>
      </c>
    </row>
    <row r="272" s="14" customFormat="1">
      <c r="B272" s="288"/>
      <c r="C272" s="289"/>
      <c r="D272" s="246" t="s">
        <v>422</v>
      </c>
      <c r="E272" s="290" t="s">
        <v>21</v>
      </c>
      <c r="F272" s="291" t="s">
        <v>3352</v>
      </c>
      <c r="G272" s="289"/>
      <c r="H272" s="290" t="s">
        <v>21</v>
      </c>
      <c r="I272" s="292"/>
      <c r="J272" s="289"/>
      <c r="K272" s="289"/>
      <c r="L272" s="293"/>
      <c r="M272" s="294"/>
      <c r="N272" s="295"/>
      <c r="O272" s="295"/>
      <c r="P272" s="295"/>
      <c r="Q272" s="295"/>
      <c r="R272" s="295"/>
      <c r="S272" s="295"/>
      <c r="T272" s="296"/>
      <c r="AT272" s="297" t="s">
        <v>422</v>
      </c>
      <c r="AU272" s="297" t="s">
        <v>82</v>
      </c>
      <c r="AV272" s="14" t="s">
        <v>80</v>
      </c>
      <c r="AW272" s="14" t="s">
        <v>35</v>
      </c>
      <c r="AX272" s="14" t="s">
        <v>72</v>
      </c>
      <c r="AY272" s="297" t="s">
        <v>215</v>
      </c>
    </row>
    <row r="273" s="12" customFormat="1">
      <c r="B273" s="252"/>
      <c r="C273" s="253"/>
      <c r="D273" s="246" t="s">
        <v>422</v>
      </c>
      <c r="E273" s="254" t="s">
        <v>21</v>
      </c>
      <c r="F273" s="255" t="s">
        <v>232</v>
      </c>
      <c r="G273" s="253"/>
      <c r="H273" s="256">
        <v>4</v>
      </c>
      <c r="I273" s="257"/>
      <c r="J273" s="253"/>
      <c r="K273" s="253"/>
      <c r="L273" s="258"/>
      <c r="M273" s="259"/>
      <c r="N273" s="260"/>
      <c r="O273" s="260"/>
      <c r="P273" s="260"/>
      <c r="Q273" s="260"/>
      <c r="R273" s="260"/>
      <c r="S273" s="260"/>
      <c r="T273" s="261"/>
      <c r="AT273" s="262" t="s">
        <v>422</v>
      </c>
      <c r="AU273" s="262" t="s">
        <v>82</v>
      </c>
      <c r="AV273" s="12" t="s">
        <v>82</v>
      </c>
      <c r="AW273" s="12" t="s">
        <v>35</v>
      </c>
      <c r="AX273" s="12" t="s">
        <v>80</v>
      </c>
      <c r="AY273" s="262" t="s">
        <v>215</v>
      </c>
    </row>
    <row r="274" s="1" customFormat="1" ht="16.5" customHeight="1">
      <c r="B274" s="47"/>
      <c r="C274" s="274" t="s">
        <v>1582</v>
      </c>
      <c r="D274" s="274" t="s">
        <v>470</v>
      </c>
      <c r="E274" s="275" t="s">
        <v>3353</v>
      </c>
      <c r="F274" s="276" t="s">
        <v>3354</v>
      </c>
      <c r="G274" s="277" t="s">
        <v>298</v>
      </c>
      <c r="H274" s="278">
        <v>4</v>
      </c>
      <c r="I274" s="279"/>
      <c r="J274" s="280">
        <f>ROUND(I274*H274,2)</f>
        <v>0</v>
      </c>
      <c r="K274" s="276" t="s">
        <v>21</v>
      </c>
      <c r="L274" s="281"/>
      <c r="M274" s="282" t="s">
        <v>21</v>
      </c>
      <c r="N274" s="283" t="s">
        <v>43</v>
      </c>
      <c r="O274" s="48"/>
      <c r="P274" s="243">
        <f>O274*H274</f>
        <v>0</v>
      </c>
      <c r="Q274" s="243">
        <v>0.0061000000000000004</v>
      </c>
      <c r="R274" s="243">
        <f>Q274*H274</f>
        <v>0.024400000000000002</v>
      </c>
      <c r="S274" s="243">
        <v>0</v>
      </c>
      <c r="T274" s="244">
        <f>S274*H274</f>
        <v>0</v>
      </c>
      <c r="AR274" s="25" t="s">
        <v>405</v>
      </c>
      <c r="AT274" s="25" t="s">
        <v>470</v>
      </c>
      <c r="AU274" s="25" t="s">
        <v>82</v>
      </c>
      <c r="AY274" s="25" t="s">
        <v>215</v>
      </c>
      <c r="BE274" s="245">
        <f>IF(N274="základní",J274,0)</f>
        <v>0</v>
      </c>
      <c r="BF274" s="245">
        <f>IF(N274="snížená",J274,0)</f>
        <v>0</v>
      </c>
      <c r="BG274" s="245">
        <f>IF(N274="zákl. přenesená",J274,0)</f>
        <v>0</v>
      </c>
      <c r="BH274" s="245">
        <f>IF(N274="sníž. přenesená",J274,0)</f>
        <v>0</v>
      </c>
      <c r="BI274" s="245">
        <f>IF(N274="nulová",J274,0)</f>
        <v>0</v>
      </c>
      <c r="BJ274" s="25" t="s">
        <v>80</v>
      </c>
      <c r="BK274" s="245">
        <f>ROUND(I274*H274,2)</f>
        <v>0</v>
      </c>
      <c r="BL274" s="25" t="s">
        <v>232</v>
      </c>
      <c r="BM274" s="25" t="s">
        <v>3355</v>
      </c>
    </row>
    <row r="275" s="1" customFormat="1">
      <c r="B275" s="47"/>
      <c r="C275" s="75"/>
      <c r="D275" s="246" t="s">
        <v>225</v>
      </c>
      <c r="E275" s="75"/>
      <c r="F275" s="247" t="s">
        <v>3356</v>
      </c>
      <c r="G275" s="75"/>
      <c r="H275" s="75"/>
      <c r="I275" s="204"/>
      <c r="J275" s="75"/>
      <c r="K275" s="75"/>
      <c r="L275" s="73"/>
      <c r="M275" s="248"/>
      <c r="N275" s="48"/>
      <c r="O275" s="48"/>
      <c r="P275" s="48"/>
      <c r="Q275" s="48"/>
      <c r="R275" s="48"/>
      <c r="S275" s="48"/>
      <c r="T275" s="96"/>
      <c r="AT275" s="25" t="s">
        <v>225</v>
      </c>
      <c r="AU275" s="25" t="s">
        <v>82</v>
      </c>
    </row>
    <row r="276" s="1" customFormat="1" ht="16.5" customHeight="1">
      <c r="B276" s="47"/>
      <c r="C276" s="274" t="s">
        <v>657</v>
      </c>
      <c r="D276" s="274" t="s">
        <v>470</v>
      </c>
      <c r="E276" s="275" t="s">
        <v>3357</v>
      </c>
      <c r="F276" s="276" t="s">
        <v>3358</v>
      </c>
      <c r="G276" s="277" t="s">
        <v>298</v>
      </c>
      <c r="H276" s="278">
        <v>1</v>
      </c>
      <c r="I276" s="279"/>
      <c r="J276" s="280">
        <f>ROUND(I276*H276,2)</f>
        <v>0</v>
      </c>
      <c r="K276" s="276" t="s">
        <v>21</v>
      </c>
      <c r="L276" s="281"/>
      <c r="M276" s="282" t="s">
        <v>21</v>
      </c>
      <c r="N276" s="283" t="s">
        <v>43</v>
      </c>
      <c r="O276" s="48"/>
      <c r="P276" s="243">
        <f>O276*H276</f>
        <v>0</v>
      </c>
      <c r="Q276" s="243">
        <v>0.10199999999999999</v>
      </c>
      <c r="R276" s="243">
        <f>Q276*H276</f>
        <v>0.10199999999999999</v>
      </c>
      <c r="S276" s="243">
        <v>0</v>
      </c>
      <c r="T276" s="244">
        <f>S276*H276</f>
        <v>0</v>
      </c>
      <c r="AR276" s="25" t="s">
        <v>405</v>
      </c>
      <c r="AT276" s="25" t="s">
        <v>470</v>
      </c>
      <c r="AU276" s="25" t="s">
        <v>82</v>
      </c>
      <c r="AY276" s="25" t="s">
        <v>215</v>
      </c>
      <c r="BE276" s="245">
        <f>IF(N276="základní",J276,0)</f>
        <v>0</v>
      </c>
      <c r="BF276" s="245">
        <f>IF(N276="snížená",J276,0)</f>
        <v>0</v>
      </c>
      <c r="BG276" s="245">
        <f>IF(N276="zákl. přenesená",J276,0)</f>
        <v>0</v>
      </c>
      <c r="BH276" s="245">
        <f>IF(N276="sníž. přenesená",J276,0)</f>
        <v>0</v>
      </c>
      <c r="BI276" s="245">
        <f>IF(N276="nulová",J276,0)</f>
        <v>0</v>
      </c>
      <c r="BJ276" s="25" t="s">
        <v>80</v>
      </c>
      <c r="BK276" s="245">
        <f>ROUND(I276*H276,2)</f>
        <v>0</v>
      </c>
      <c r="BL276" s="25" t="s">
        <v>232</v>
      </c>
      <c r="BM276" s="25" t="s">
        <v>3359</v>
      </c>
    </row>
    <row r="277" s="1" customFormat="1">
      <c r="B277" s="47"/>
      <c r="C277" s="75"/>
      <c r="D277" s="246" t="s">
        <v>225</v>
      </c>
      <c r="E277" s="75"/>
      <c r="F277" s="247" t="s">
        <v>3360</v>
      </c>
      <c r="G277" s="75"/>
      <c r="H277" s="75"/>
      <c r="I277" s="204"/>
      <c r="J277" s="75"/>
      <c r="K277" s="75"/>
      <c r="L277" s="73"/>
      <c r="M277" s="248"/>
      <c r="N277" s="48"/>
      <c r="O277" s="48"/>
      <c r="P277" s="48"/>
      <c r="Q277" s="48"/>
      <c r="R277" s="48"/>
      <c r="S277" s="48"/>
      <c r="T277" s="96"/>
      <c r="AT277" s="25" t="s">
        <v>225</v>
      </c>
      <c r="AU277" s="25" t="s">
        <v>82</v>
      </c>
    </row>
    <row r="278" s="12" customFormat="1">
      <c r="B278" s="252"/>
      <c r="C278" s="253"/>
      <c r="D278" s="246" t="s">
        <v>422</v>
      </c>
      <c r="E278" s="254" t="s">
        <v>21</v>
      </c>
      <c r="F278" s="255" t="s">
        <v>80</v>
      </c>
      <c r="G278" s="253"/>
      <c r="H278" s="256">
        <v>1</v>
      </c>
      <c r="I278" s="257"/>
      <c r="J278" s="253"/>
      <c r="K278" s="253"/>
      <c r="L278" s="258"/>
      <c r="M278" s="259"/>
      <c r="N278" s="260"/>
      <c r="O278" s="260"/>
      <c r="P278" s="260"/>
      <c r="Q278" s="260"/>
      <c r="R278" s="260"/>
      <c r="S278" s="260"/>
      <c r="T278" s="261"/>
      <c r="AT278" s="262" t="s">
        <v>422</v>
      </c>
      <c r="AU278" s="262" t="s">
        <v>82</v>
      </c>
      <c r="AV278" s="12" t="s">
        <v>82</v>
      </c>
      <c r="AW278" s="12" t="s">
        <v>35</v>
      </c>
      <c r="AX278" s="12" t="s">
        <v>80</v>
      </c>
      <c r="AY278" s="262" t="s">
        <v>215</v>
      </c>
    </row>
    <row r="279" s="1" customFormat="1" ht="25.5" customHeight="1">
      <c r="B279" s="47"/>
      <c r="C279" s="274" t="s">
        <v>662</v>
      </c>
      <c r="D279" s="274" t="s">
        <v>470</v>
      </c>
      <c r="E279" s="275" t="s">
        <v>3361</v>
      </c>
      <c r="F279" s="276" t="s">
        <v>3362</v>
      </c>
      <c r="G279" s="277" t="s">
        <v>298</v>
      </c>
      <c r="H279" s="278">
        <v>1</v>
      </c>
      <c r="I279" s="279"/>
      <c r="J279" s="280">
        <f>ROUND(I279*H279,2)</f>
        <v>0</v>
      </c>
      <c r="K279" s="276" t="s">
        <v>222</v>
      </c>
      <c r="L279" s="281"/>
      <c r="M279" s="282" t="s">
        <v>21</v>
      </c>
      <c r="N279" s="283" t="s">
        <v>43</v>
      </c>
      <c r="O279" s="48"/>
      <c r="P279" s="243">
        <f>O279*H279</f>
        <v>0</v>
      </c>
      <c r="Q279" s="243">
        <v>0.0275</v>
      </c>
      <c r="R279" s="243">
        <f>Q279*H279</f>
        <v>0.0275</v>
      </c>
      <c r="S279" s="243">
        <v>0</v>
      </c>
      <c r="T279" s="244">
        <f>S279*H279</f>
        <v>0</v>
      </c>
      <c r="AR279" s="25" t="s">
        <v>405</v>
      </c>
      <c r="AT279" s="25" t="s">
        <v>470</v>
      </c>
      <c r="AU279" s="25" t="s">
        <v>82</v>
      </c>
      <c r="AY279" s="25" t="s">
        <v>215</v>
      </c>
      <c r="BE279" s="245">
        <f>IF(N279="základní",J279,0)</f>
        <v>0</v>
      </c>
      <c r="BF279" s="245">
        <f>IF(N279="snížená",J279,0)</f>
        <v>0</v>
      </c>
      <c r="BG279" s="245">
        <f>IF(N279="zákl. přenesená",J279,0)</f>
        <v>0</v>
      </c>
      <c r="BH279" s="245">
        <f>IF(N279="sníž. přenesená",J279,0)</f>
        <v>0</v>
      </c>
      <c r="BI279" s="245">
        <f>IF(N279="nulová",J279,0)</f>
        <v>0</v>
      </c>
      <c r="BJ279" s="25" t="s">
        <v>80</v>
      </c>
      <c r="BK279" s="245">
        <f>ROUND(I279*H279,2)</f>
        <v>0</v>
      </c>
      <c r="BL279" s="25" t="s">
        <v>232</v>
      </c>
      <c r="BM279" s="25" t="s">
        <v>3363</v>
      </c>
    </row>
    <row r="280" s="1" customFormat="1">
      <c r="B280" s="47"/>
      <c r="C280" s="75"/>
      <c r="D280" s="246" t="s">
        <v>225</v>
      </c>
      <c r="E280" s="75"/>
      <c r="F280" s="247" t="s">
        <v>3364</v>
      </c>
      <c r="G280" s="75"/>
      <c r="H280" s="75"/>
      <c r="I280" s="204"/>
      <c r="J280" s="75"/>
      <c r="K280" s="75"/>
      <c r="L280" s="73"/>
      <c r="M280" s="248"/>
      <c r="N280" s="48"/>
      <c r="O280" s="48"/>
      <c r="P280" s="48"/>
      <c r="Q280" s="48"/>
      <c r="R280" s="48"/>
      <c r="S280" s="48"/>
      <c r="T280" s="96"/>
      <c r="AT280" s="25" t="s">
        <v>225</v>
      </c>
      <c r="AU280" s="25" t="s">
        <v>82</v>
      </c>
    </row>
    <row r="281" s="12" customFormat="1">
      <c r="B281" s="252"/>
      <c r="C281" s="253"/>
      <c r="D281" s="246" t="s">
        <v>422</v>
      </c>
      <c r="E281" s="254" t="s">
        <v>21</v>
      </c>
      <c r="F281" s="255" t="s">
        <v>80</v>
      </c>
      <c r="G281" s="253"/>
      <c r="H281" s="256">
        <v>1</v>
      </c>
      <c r="I281" s="257"/>
      <c r="J281" s="253"/>
      <c r="K281" s="253"/>
      <c r="L281" s="258"/>
      <c r="M281" s="259"/>
      <c r="N281" s="260"/>
      <c r="O281" s="260"/>
      <c r="P281" s="260"/>
      <c r="Q281" s="260"/>
      <c r="R281" s="260"/>
      <c r="S281" s="260"/>
      <c r="T281" s="261"/>
      <c r="AT281" s="262" t="s">
        <v>422</v>
      </c>
      <c r="AU281" s="262" t="s">
        <v>82</v>
      </c>
      <c r="AV281" s="12" t="s">
        <v>82</v>
      </c>
      <c r="AW281" s="12" t="s">
        <v>35</v>
      </c>
      <c r="AX281" s="12" t="s">
        <v>80</v>
      </c>
      <c r="AY281" s="262" t="s">
        <v>215</v>
      </c>
    </row>
    <row r="282" s="1" customFormat="1" ht="16.5" customHeight="1">
      <c r="B282" s="47"/>
      <c r="C282" s="274" t="s">
        <v>668</v>
      </c>
      <c r="D282" s="274" t="s">
        <v>470</v>
      </c>
      <c r="E282" s="275" t="s">
        <v>3365</v>
      </c>
      <c r="F282" s="276" t="s">
        <v>3366</v>
      </c>
      <c r="G282" s="277" t="s">
        <v>298</v>
      </c>
      <c r="H282" s="278">
        <v>10</v>
      </c>
      <c r="I282" s="279"/>
      <c r="J282" s="280">
        <f>ROUND(I282*H282,2)</f>
        <v>0</v>
      </c>
      <c r="K282" s="276" t="s">
        <v>222</v>
      </c>
      <c r="L282" s="281"/>
      <c r="M282" s="282" t="s">
        <v>21</v>
      </c>
      <c r="N282" s="283" t="s">
        <v>43</v>
      </c>
      <c r="O282" s="48"/>
      <c r="P282" s="243">
        <f>O282*H282</f>
        <v>0</v>
      </c>
      <c r="Q282" s="243">
        <v>0.0126</v>
      </c>
      <c r="R282" s="243">
        <f>Q282*H282</f>
        <v>0.126</v>
      </c>
      <c r="S282" s="243">
        <v>0</v>
      </c>
      <c r="T282" s="244">
        <f>S282*H282</f>
        <v>0</v>
      </c>
      <c r="AR282" s="25" t="s">
        <v>405</v>
      </c>
      <c r="AT282" s="25" t="s">
        <v>470</v>
      </c>
      <c r="AU282" s="25" t="s">
        <v>82</v>
      </c>
      <c r="AY282" s="25" t="s">
        <v>215</v>
      </c>
      <c r="BE282" s="245">
        <f>IF(N282="základní",J282,0)</f>
        <v>0</v>
      </c>
      <c r="BF282" s="245">
        <f>IF(N282="snížená",J282,0)</f>
        <v>0</v>
      </c>
      <c r="BG282" s="245">
        <f>IF(N282="zákl. přenesená",J282,0)</f>
        <v>0</v>
      </c>
      <c r="BH282" s="245">
        <f>IF(N282="sníž. přenesená",J282,0)</f>
        <v>0</v>
      </c>
      <c r="BI282" s="245">
        <f>IF(N282="nulová",J282,0)</f>
        <v>0</v>
      </c>
      <c r="BJ282" s="25" t="s">
        <v>80</v>
      </c>
      <c r="BK282" s="245">
        <f>ROUND(I282*H282,2)</f>
        <v>0</v>
      </c>
      <c r="BL282" s="25" t="s">
        <v>232</v>
      </c>
      <c r="BM282" s="25" t="s">
        <v>3367</v>
      </c>
    </row>
    <row r="283" s="14" customFormat="1">
      <c r="B283" s="288"/>
      <c r="C283" s="289"/>
      <c r="D283" s="246" t="s">
        <v>422</v>
      </c>
      <c r="E283" s="290" t="s">
        <v>21</v>
      </c>
      <c r="F283" s="291" t="s">
        <v>3368</v>
      </c>
      <c r="G283" s="289"/>
      <c r="H283" s="290" t="s">
        <v>21</v>
      </c>
      <c r="I283" s="292"/>
      <c r="J283" s="289"/>
      <c r="K283" s="289"/>
      <c r="L283" s="293"/>
      <c r="M283" s="294"/>
      <c r="N283" s="295"/>
      <c r="O283" s="295"/>
      <c r="P283" s="295"/>
      <c r="Q283" s="295"/>
      <c r="R283" s="295"/>
      <c r="S283" s="295"/>
      <c r="T283" s="296"/>
      <c r="AT283" s="297" t="s">
        <v>422</v>
      </c>
      <c r="AU283" s="297" t="s">
        <v>82</v>
      </c>
      <c r="AV283" s="14" t="s">
        <v>80</v>
      </c>
      <c r="AW283" s="14" t="s">
        <v>35</v>
      </c>
      <c r="AX283" s="14" t="s">
        <v>72</v>
      </c>
      <c r="AY283" s="297" t="s">
        <v>215</v>
      </c>
    </row>
    <row r="284" s="12" customFormat="1">
      <c r="B284" s="252"/>
      <c r="C284" s="253"/>
      <c r="D284" s="246" t="s">
        <v>422</v>
      </c>
      <c r="E284" s="254" t="s">
        <v>21</v>
      </c>
      <c r="F284" s="255" t="s">
        <v>214</v>
      </c>
      <c r="G284" s="253"/>
      <c r="H284" s="256">
        <v>5</v>
      </c>
      <c r="I284" s="257"/>
      <c r="J284" s="253"/>
      <c r="K284" s="253"/>
      <c r="L284" s="258"/>
      <c r="M284" s="259"/>
      <c r="N284" s="260"/>
      <c r="O284" s="260"/>
      <c r="P284" s="260"/>
      <c r="Q284" s="260"/>
      <c r="R284" s="260"/>
      <c r="S284" s="260"/>
      <c r="T284" s="261"/>
      <c r="AT284" s="262" t="s">
        <v>422</v>
      </c>
      <c r="AU284" s="262" t="s">
        <v>82</v>
      </c>
      <c r="AV284" s="12" t="s">
        <v>82</v>
      </c>
      <c r="AW284" s="12" t="s">
        <v>35</v>
      </c>
      <c r="AX284" s="12" t="s">
        <v>72</v>
      </c>
      <c r="AY284" s="262" t="s">
        <v>215</v>
      </c>
    </row>
    <row r="285" s="14" customFormat="1">
      <c r="B285" s="288"/>
      <c r="C285" s="289"/>
      <c r="D285" s="246" t="s">
        <v>422</v>
      </c>
      <c r="E285" s="290" t="s">
        <v>21</v>
      </c>
      <c r="F285" s="291" t="s">
        <v>3258</v>
      </c>
      <c r="G285" s="289"/>
      <c r="H285" s="290" t="s">
        <v>21</v>
      </c>
      <c r="I285" s="292"/>
      <c r="J285" s="289"/>
      <c r="K285" s="289"/>
      <c r="L285" s="293"/>
      <c r="M285" s="294"/>
      <c r="N285" s="295"/>
      <c r="O285" s="295"/>
      <c r="P285" s="295"/>
      <c r="Q285" s="295"/>
      <c r="R285" s="295"/>
      <c r="S285" s="295"/>
      <c r="T285" s="296"/>
      <c r="AT285" s="297" t="s">
        <v>422</v>
      </c>
      <c r="AU285" s="297" t="s">
        <v>82</v>
      </c>
      <c r="AV285" s="14" t="s">
        <v>80</v>
      </c>
      <c r="AW285" s="14" t="s">
        <v>35</v>
      </c>
      <c r="AX285" s="14" t="s">
        <v>72</v>
      </c>
      <c r="AY285" s="297" t="s">
        <v>215</v>
      </c>
    </row>
    <row r="286" s="12" customFormat="1">
      <c r="B286" s="252"/>
      <c r="C286" s="253"/>
      <c r="D286" s="246" t="s">
        <v>422</v>
      </c>
      <c r="E286" s="254" t="s">
        <v>21</v>
      </c>
      <c r="F286" s="255" t="s">
        <v>214</v>
      </c>
      <c r="G286" s="253"/>
      <c r="H286" s="256">
        <v>5</v>
      </c>
      <c r="I286" s="257"/>
      <c r="J286" s="253"/>
      <c r="K286" s="253"/>
      <c r="L286" s="258"/>
      <c r="M286" s="259"/>
      <c r="N286" s="260"/>
      <c r="O286" s="260"/>
      <c r="P286" s="260"/>
      <c r="Q286" s="260"/>
      <c r="R286" s="260"/>
      <c r="S286" s="260"/>
      <c r="T286" s="261"/>
      <c r="AT286" s="262" t="s">
        <v>422</v>
      </c>
      <c r="AU286" s="262" t="s">
        <v>82</v>
      </c>
      <c r="AV286" s="12" t="s">
        <v>82</v>
      </c>
      <c r="AW286" s="12" t="s">
        <v>35</v>
      </c>
      <c r="AX286" s="12" t="s">
        <v>72</v>
      </c>
      <c r="AY286" s="262" t="s">
        <v>215</v>
      </c>
    </row>
    <row r="287" s="13" customFormat="1">
      <c r="B287" s="263"/>
      <c r="C287" s="264"/>
      <c r="D287" s="246" t="s">
        <v>422</v>
      </c>
      <c r="E287" s="265" t="s">
        <v>21</v>
      </c>
      <c r="F287" s="266" t="s">
        <v>439</v>
      </c>
      <c r="G287" s="264"/>
      <c r="H287" s="267">
        <v>10</v>
      </c>
      <c r="I287" s="268"/>
      <c r="J287" s="264"/>
      <c r="K287" s="264"/>
      <c r="L287" s="269"/>
      <c r="M287" s="270"/>
      <c r="N287" s="271"/>
      <c r="O287" s="271"/>
      <c r="P287" s="271"/>
      <c r="Q287" s="271"/>
      <c r="R287" s="271"/>
      <c r="S287" s="271"/>
      <c r="T287" s="272"/>
      <c r="AT287" s="273" t="s">
        <v>422</v>
      </c>
      <c r="AU287" s="273" t="s">
        <v>82</v>
      </c>
      <c r="AV287" s="13" t="s">
        <v>232</v>
      </c>
      <c r="AW287" s="13" t="s">
        <v>35</v>
      </c>
      <c r="AX287" s="13" t="s">
        <v>80</v>
      </c>
      <c r="AY287" s="273" t="s">
        <v>215</v>
      </c>
    </row>
    <row r="288" s="1" customFormat="1" ht="16.5" customHeight="1">
      <c r="B288" s="47"/>
      <c r="C288" s="234" t="s">
        <v>673</v>
      </c>
      <c r="D288" s="234" t="s">
        <v>218</v>
      </c>
      <c r="E288" s="235" t="s">
        <v>3369</v>
      </c>
      <c r="F288" s="236" t="s">
        <v>3370</v>
      </c>
      <c r="G288" s="237" t="s">
        <v>452</v>
      </c>
      <c r="H288" s="238">
        <v>60.020000000000003</v>
      </c>
      <c r="I288" s="239"/>
      <c r="J288" s="240">
        <f>ROUND(I288*H288,2)</f>
        <v>0</v>
      </c>
      <c r="K288" s="236" t="s">
        <v>21</v>
      </c>
      <c r="L288" s="73"/>
      <c r="M288" s="241" t="s">
        <v>21</v>
      </c>
      <c r="N288" s="242" t="s">
        <v>43</v>
      </c>
      <c r="O288" s="48"/>
      <c r="P288" s="243">
        <f>O288*H288</f>
        <v>0</v>
      </c>
      <c r="Q288" s="243">
        <v>6.9999999999999994E-05</v>
      </c>
      <c r="R288" s="243">
        <f>Q288*H288</f>
        <v>0.0042014000000000001</v>
      </c>
      <c r="S288" s="243">
        <v>0</v>
      </c>
      <c r="T288" s="244">
        <f>S288*H288</f>
        <v>0</v>
      </c>
      <c r="AR288" s="25" t="s">
        <v>232</v>
      </c>
      <c r="AT288" s="25" t="s">
        <v>218</v>
      </c>
      <c r="AU288" s="25" t="s">
        <v>82</v>
      </c>
      <c r="AY288" s="25" t="s">
        <v>215</v>
      </c>
      <c r="BE288" s="245">
        <f>IF(N288="základní",J288,0)</f>
        <v>0</v>
      </c>
      <c r="BF288" s="245">
        <f>IF(N288="snížená",J288,0)</f>
        <v>0</v>
      </c>
      <c r="BG288" s="245">
        <f>IF(N288="zákl. přenesená",J288,0)</f>
        <v>0</v>
      </c>
      <c r="BH288" s="245">
        <f>IF(N288="sníž. přenesená",J288,0)</f>
        <v>0</v>
      </c>
      <c r="BI288" s="245">
        <f>IF(N288="nulová",J288,0)</f>
        <v>0</v>
      </c>
      <c r="BJ288" s="25" t="s">
        <v>80</v>
      </c>
      <c r="BK288" s="245">
        <f>ROUND(I288*H288,2)</f>
        <v>0</v>
      </c>
      <c r="BL288" s="25" t="s">
        <v>232</v>
      </c>
      <c r="BM288" s="25" t="s">
        <v>3371</v>
      </c>
    </row>
    <row r="289" s="1" customFormat="1">
      <c r="B289" s="47"/>
      <c r="C289" s="75"/>
      <c r="D289" s="246" t="s">
        <v>225</v>
      </c>
      <c r="E289" s="75"/>
      <c r="F289" s="247" t="s">
        <v>3372</v>
      </c>
      <c r="G289" s="75"/>
      <c r="H289" s="75"/>
      <c r="I289" s="204"/>
      <c r="J289" s="75"/>
      <c r="K289" s="75"/>
      <c r="L289" s="73"/>
      <c r="M289" s="248"/>
      <c r="N289" s="48"/>
      <c r="O289" s="48"/>
      <c r="P289" s="48"/>
      <c r="Q289" s="48"/>
      <c r="R289" s="48"/>
      <c r="S289" s="48"/>
      <c r="T289" s="96"/>
      <c r="AT289" s="25" t="s">
        <v>225</v>
      </c>
      <c r="AU289" s="25" t="s">
        <v>82</v>
      </c>
    </row>
    <row r="290" s="12" customFormat="1">
      <c r="B290" s="252"/>
      <c r="C290" s="253"/>
      <c r="D290" s="246" t="s">
        <v>422</v>
      </c>
      <c r="E290" s="254" t="s">
        <v>21</v>
      </c>
      <c r="F290" s="255" t="s">
        <v>3285</v>
      </c>
      <c r="G290" s="253"/>
      <c r="H290" s="256">
        <v>60.020000000000003</v>
      </c>
      <c r="I290" s="257"/>
      <c r="J290" s="253"/>
      <c r="K290" s="253"/>
      <c r="L290" s="258"/>
      <c r="M290" s="259"/>
      <c r="N290" s="260"/>
      <c r="O290" s="260"/>
      <c r="P290" s="260"/>
      <c r="Q290" s="260"/>
      <c r="R290" s="260"/>
      <c r="S290" s="260"/>
      <c r="T290" s="261"/>
      <c r="AT290" s="262" t="s">
        <v>422</v>
      </c>
      <c r="AU290" s="262" t="s">
        <v>82</v>
      </c>
      <c r="AV290" s="12" t="s">
        <v>82</v>
      </c>
      <c r="AW290" s="12" t="s">
        <v>35</v>
      </c>
      <c r="AX290" s="12" t="s">
        <v>72</v>
      </c>
      <c r="AY290" s="262" t="s">
        <v>215</v>
      </c>
    </row>
    <row r="291" s="1" customFormat="1" ht="16.5" customHeight="1">
      <c r="B291" s="47"/>
      <c r="C291" s="274" t="s">
        <v>678</v>
      </c>
      <c r="D291" s="274" t="s">
        <v>470</v>
      </c>
      <c r="E291" s="275" t="s">
        <v>3373</v>
      </c>
      <c r="F291" s="276" t="s">
        <v>3374</v>
      </c>
      <c r="G291" s="277" t="s">
        <v>452</v>
      </c>
      <c r="H291" s="278">
        <v>60.020000000000003</v>
      </c>
      <c r="I291" s="279"/>
      <c r="J291" s="280">
        <f>ROUND(I291*H291,2)</f>
        <v>0</v>
      </c>
      <c r="K291" s="276" t="s">
        <v>21</v>
      </c>
      <c r="L291" s="281"/>
      <c r="M291" s="282" t="s">
        <v>21</v>
      </c>
      <c r="N291" s="283" t="s">
        <v>43</v>
      </c>
      <c r="O291" s="48"/>
      <c r="P291" s="243">
        <f>O291*H291</f>
        <v>0</v>
      </c>
      <c r="Q291" s="243">
        <v>0.00050000000000000001</v>
      </c>
      <c r="R291" s="243">
        <f>Q291*H291</f>
        <v>0.030010000000000002</v>
      </c>
      <c r="S291" s="243">
        <v>0</v>
      </c>
      <c r="T291" s="244">
        <f>S291*H291</f>
        <v>0</v>
      </c>
      <c r="AR291" s="25" t="s">
        <v>405</v>
      </c>
      <c r="AT291" s="25" t="s">
        <v>470</v>
      </c>
      <c r="AU291" s="25" t="s">
        <v>82</v>
      </c>
      <c r="AY291" s="25" t="s">
        <v>215</v>
      </c>
      <c r="BE291" s="245">
        <f>IF(N291="základní",J291,0)</f>
        <v>0</v>
      </c>
      <c r="BF291" s="245">
        <f>IF(N291="snížená",J291,0)</f>
        <v>0</v>
      </c>
      <c r="BG291" s="245">
        <f>IF(N291="zákl. přenesená",J291,0)</f>
        <v>0</v>
      </c>
      <c r="BH291" s="245">
        <f>IF(N291="sníž. přenesená",J291,0)</f>
        <v>0</v>
      </c>
      <c r="BI291" s="245">
        <f>IF(N291="nulová",J291,0)</f>
        <v>0</v>
      </c>
      <c r="BJ291" s="25" t="s">
        <v>80</v>
      </c>
      <c r="BK291" s="245">
        <f>ROUND(I291*H291,2)</f>
        <v>0</v>
      </c>
      <c r="BL291" s="25" t="s">
        <v>232</v>
      </c>
      <c r="BM291" s="25" t="s">
        <v>3375</v>
      </c>
    </row>
    <row r="292" s="14" customFormat="1">
      <c r="B292" s="288"/>
      <c r="C292" s="289"/>
      <c r="D292" s="246" t="s">
        <v>422</v>
      </c>
      <c r="E292" s="290" t="s">
        <v>21</v>
      </c>
      <c r="F292" s="291" t="s">
        <v>3376</v>
      </c>
      <c r="G292" s="289"/>
      <c r="H292" s="290" t="s">
        <v>21</v>
      </c>
      <c r="I292" s="292"/>
      <c r="J292" s="289"/>
      <c r="K292" s="289"/>
      <c r="L292" s="293"/>
      <c r="M292" s="294"/>
      <c r="N292" s="295"/>
      <c r="O292" s="295"/>
      <c r="P292" s="295"/>
      <c r="Q292" s="295"/>
      <c r="R292" s="295"/>
      <c r="S292" s="295"/>
      <c r="T292" s="296"/>
      <c r="AT292" s="297" t="s">
        <v>422</v>
      </c>
      <c r="AU292" s="297" t="s">
        <v>82</v>
      </c>
      <c r="AV292" s="14" t="s">
        <v>80</v>
      </c>
      <c r="AW292" s="14" t="s">
        <v>35</v>
      </c>
      <c r="AX292" s="14" t="s">
        <v>72</v>
      </c>
      <c r="AY292" s="297" t="s">
        <v>215</v>
      </c>
    </row>
    <row r="293" s="12" customFormat="1">
      <c r="B293" s="252"/>
      <c r="C293" s="253"/>
      <c r="D293" s="246" t="s">
        <v>422</v>
      </c>
      <c r="E293" s="254" t="s">
        <v>21</v>
      </c>
      <c r="F293" s="255" t="s">
        <v>3285</v>
      </c>
      <c r="G293" s="253"/>
      <c r="H293" s="256">
        <v>60.020000000000003</v>
      </c>
      <c r="I293" s="257"/>
      <c r="J293" s="253"/>
      <c r="K293" s="253"/>
      <c r="L293" s="258"/>
      <c r="M293" s="259"/>
      <c r="N293" s="260"/>
      <c r="O293" s="260"/>
      <c r="P293" s="260"/>
      <c r="Q293" s="260"/>
      <c r="R293" s="260"/>
      <c r="S293" s="260"/>
      <c r="T293" s="261"/>
      <c r="AT293" s="262" t="s">
        <v>422</v>
      </c>
      <c r="AU293" s="262" t="s">
        <v>82</v>
      </c>
      <c r="AV293" s="12" t="s">
        <v>82</v>
      </c>
      <c r="AW293" s="12" t="s">
        <v>35</v>
      </c>
      <c r="AX293" s="12" t="s">
        <v>80</v>
      </c>
      <c r="AY293" s="262" t="s">
        <v>215</v>
      </c>
    </row>
    <row r="294" s="11" customFormat="1" ht="29.88" customHeight="1">
      <c r="B294" s="218"/>
      <c r="C294" s="219"/>
      <c r="D294" s="220" t="s">
        <v>71</v>
      </c>
      <c r="E294" s="232" t="s">
        <v>251</v>
      </c>
      <c r="F294" s="232" t="s">
        <v>2923</v>
      </c>
      <c r="G294" s="219"/>
      <c r="H294" s="219"/>
      <c r="I294" s="222"/>
      <c r="J294" s="233">
        <f>BK294</f>
        <v>0</v>
      </c>
      <c r="K294" s="219"/>
      <c r="L294" s="224"/>
      <c r="M294" s="225"/>
      <c r="N294" s="226"/>
      <c r="O294" s="226"/>
      <c r="P294" s="227">
        <f>SUM(P295:P310)</f>
        <v>0</v>
      </c>
      <c r="Q294" s="226"/>
      <c r="R294" s="227">
        <f>SUM(R295:R310)</f>
        <v>0</v>
      </c>
      <c r="S294" s="226"/>
      <c r="T294" s="228">
        <f>SUM(T295:T310)</f>
        <v>4.7880000000000003</v>
      </c>
      <c r="AR294" s="229" t="s">
        <v>80</v>
      </c>
      <c r="AT294" s="230" t="s">
        <v>71</v>
      </c>
      <c r="AU294" s="230" t="s">
        <v>80</v>
      </c>
      <c r="AY294" s="229" t="s">
        <v>215</v>
      </c>
      <c r="BK294" s="231">
        <f>SUM(BK295:BK310)</f>
        <v>0</v>
      </c>
    </row>
    <row r="295" s="1" customFormat="1" ht="16.5" customHeight="1">
      <c r="B295" s="47"/>
      <c r="C295" s="234" t="s">
        <v>1528</v>
      </c>
      <c r="D295" s="234" t="s">
        <v>218</v>
      </c>
      <c r="E295" s="235" t="s">
        <v>3377</v>
      </c>
      <c r="F295" s="236" t="s">
        <v>3378</v>
      </c>
      <c r="G295" s="237" t="s">
        <v>376</v>
      </c>
      <c r="H295" s="238">
        <v>3.7559999999999998</v>
      </c>
      <c r="I295" s="239"/>
      <c r="J295" s="240">
        <f>ROUND(I295*H295,2)</f>
        <v>0</v>
      </c>
      <c r="K295" s="236" t="s">
        <v>222</v>
      </c>
      <c r="L295" s="73"/>
      <c r="M295" s="241" t="s">
        <v>21</v>
      </c>
      <c r="N295" s="242" t="s">
        <v>43</v>
      </c>
      <c r="O295" s="48"/>
      <c r="P295" s="243">
        <f>O295*H295</f>
        <v>0</v>
      </c>
      <c r="Q295" s="243">
        <v>0</v>
      </c>
      <c r="R295" s="243">
        <f>Q295*H295</f>
        <v>0</v>
      </c>
      <c r="S295" s="243">
        <v>0</v>
      </c>
      <c r="T295" s="244">
        <f>S295*H295</f>
        <v>0</v>
      </c>
      <c r="AR295" s="25" t="s">
        <v>232</v>
      </c>
      <c r="AT295" s="25" t="s">
        <v>218</v>
      </c>
      <c r="AU295" s="25" t="s">
        <v>82</v>
      </c>
      <c r="AY295" s="25" t="s">
        <v>215</v>
      </c>
      <c r="BE295" s="245">
        <f>IF(N295="základní",J295,0)</f>
        <v>0</v>
      </c>
      <c r="BF295" s="245">
        <f>IF(N295="snížená",J295,0)</f>
        <v>0</v>
      </c>
      <c r="BG295" s="245">
        <f>IF(N295="zákl. přenesená",J295,0)</f>
        <v>0</v>
      </c>
      <c r="BH295" s="245">
        <f>IF(N295="sníž. přenesená",J295,0)</f>
        <v>0</v>
      </c>
      <c r="BI295" s="245">
        <f>IF(N295="nulová",J295,0)</f>
        <v>0</v>
      </c>
      <c r="BJ295" s="25" t="s">
        <v>80</v>
      </c>
      <c r="BK295" s="245">
        <f>ROUND(I295*H295,2)</f>
        <v>0</v>
      </c>
      <c r="BL295" s="25" t="s">
        <v>232</v>
      </c>
      <c r="BM295" s="25" t="s">
        <v>3379</v>
      </c>
    </row>
    <row r="296" s="1" customFormat="1">
      <c r="B296" s="47"/>
      <c r="C296" s="75"/>
      <c r="D296" s="246" t="s">
        <v>225</v>
      </c>
      <c r="E296" s="75"/>
      <c r="F296" s="247" t="s">
        <v>3380</v>
      </c>
      <c r="G296" s="75"/>
      <c r="H296" s="75"/>
      <c r="I296" s="204"/>
      <c r="J296" s="75"/>
      <c r="K296" s="75"/>
      <c r="L296" s="73"/>
      <c r="M296" s="248"/>
      <c r="N296" s="48"/>
      <c r="O296" s="48"/>
      <c r="P296" s="48"/>
      <c r="Q296" s="48"/>
      <c r="R296" s="48"/>
      <c r="S296" s="48"/>
      <c r="T296" s="96"/>
      <c r="AT296" s="25" t="s">
        <v>225</v>
      </c>
      <c r="AU296" s="25" t="s">
        <v>82</v>
      </c>
    </row>
    <row r="297" s="12" customFormat="1">
      <c r="B297" s="252"/>
      <c r="C297" s="253"/>
      <c r="D297" s="246" t="s">
        <v>422</v>
      </c>
      <c r="E297" s="254" t="s">
        <v>21</v>
      </c>
      <c r="F297" s="255" t="s">
        <v>3179</v>
      </c>
      <c r="G297" s="253"/>
      <c r="H297" s="256">
        <v>3.7559999999999998</v>
      </c>
      <c r="I297" s="257"/>
      <c r="J297" s="253"/>
      <c r="K297" s="253"/>
      <c r="L297" s="258"/>
      <c r="M297" s="259"/>
      <c r="N297" s="260"/>
      <c r="O297" s="260"/>
      <c r="P297" s="260"/>
      <c r="Q297" s="260"/>
      <c r="R297" s="260"/>
      <c r="S297" s="260"/>
      <c r="T297" s="261"/>
      <c r="AT297" s="262" t="s">
        <v>422</v>
      </c>
      <c r="AU297" s="262" t="s">
        <v>82</v>
      </c>
      <c r="AV297" s="12" t="s">
        <v>82</v>
      </c>
      <c r="AW297" s="12" t="s">
        <v>35</v>
      </c>
      <c r="AX297" s="12" t="s">
        <v>80</v>
      </c>
      <c r="AY297" s="262" t="s">
        <v>215</v>
      </c>
    </row>
    <row r="298" s="1" customFormat="1" ht="16.5" customHeight="1">
      <c r="B298" s="47"/>
      <c r="C298" s="234" t="s">
        <v>1534</v>
      </c>
      <c r="D298" s="234" t="s">
        <v>218</v>
      </c>
      <c r="E298" s="235" t="s">
        <v>3381</v>
      </c>
      <c r="F298" s="236" t="s">
        <v>3382</v>
      </c>
      <c r="G298" s="237" t="s">
        <v>452</v>
      </c>
      <c r="H298" s="238">
        <v>14</v>
      </c>
      <c r="I298" s="239"/>
      <c r="J298" s="240">
        <f>ROUND(I298*H298,2)</f>
        <v>0</v>
      </c>
      <c r="K298" s="236" t="s">
        <v>222</v>
      </c>
      <c r="L298" s="73"/>
      <c r="M298" s="241" t="s">
        <v>21</v>
      </c>
      <c r="N298" s="242" t="s">
        <v>43</v>
      </c>
      <c r="O298" s="48"/>
      <c r="P298" s="243">
        <f>O298*H298</f>
        <v>0</v>
      </c>
      <c r="Q298" s="243">
        <v>0</v>
      </c>
      <c r="R298" s="243">
        <f>Q298*H298</f>
        <v>0</v>
      </c>
      <c r="S298" s="243">
        <v>0.063</v>
      </c>
      <c r="T298" s="244">
        <f>S298*H298</f>
        <v>0.88200000000000001</v>
      </c>
      <c r="AR298" s="25" t="s">
        <v>232</v>
      </c>
      <c r="AT298" s="25" t="s">
        <v>218</v>
      </c>
      <c r="AU298" s="25" t="s">
        <v>82</v>
      </c>
      <c r="AY298" s="25" t="s">
        <v>215</v>
      </c>
      <c r="BE298" s="245">
        <f>IF(N298="základní",J298,0)</f>
        <v>0</v>
      </c>
      <c r="BF298" s="245">
        <f>IF(N298="snížená",J298,0)</f>
        <v>0</v>
      </c>
      <c r="BG298" s="245">
        <f>IF(N298="zákl. přenesená",J298,0)</f>
        <v>0</v>
      </c>
      <c r="BH298" s="245">
        <f>IF(N298="sníž. přenesená",J298,0)</f>
        <v>0</v>
      </c>
      <c r="BI298" s="245">
        <f>IF(N298="nulová",J298,0)</f>
        <v>0</v>
      </c>
      <c r="BJ298" s="25" t="s">
        <v>80</v>
      </c>
      <c r="BK298" s="245">
        <f>ROUND(I298*H298,2)</f>
        <v>0</v>
      </c>
      <c r="BL298" s="25" t="s">
        <v>232</v>
      </c>
      <c r="BM298" s="25" t="s">
        <v>3383</v>
      </c>
    </row>
    <row r="299" s="1" customFormat="1">
      <c r="B299" s="47"/>
      <c r="C299" s="75"/>
      <c r="D299" s="246" t="s">
        <v>225</v>
      </c>
      <c r="E299" s="75"/>
      <c r="F299" s="247" t="s">
        <v>3384</v>
      </c>
      <c r="G299" s="75"/>
      <c r="H299" s="75"/>
      <c r="I299" s="204"/>
      <c r="J299" s="75"/>
      <c r="K299" s="75"/>
      <c r="L299" s="73"/>
      <c r="M299" s="248"/>
      <c r="N299" s="48"/>
      <c r="O299" s="48"/>
      <c r="P299" s="48"/>
      <c r="Q299" s="48"/>
      <c r="R299" s="48"/>
      <c r="S299" s="48"/>
      <c r="T299" s="96"/>
      <c r="AT299" s="25" t="s">
        <v>225</v>
      </c>
      <c r="AU299" s="25" t="s">
        <v>82</v>
      </c>
    </row>
    <row r="300" s="14" customFormat="1">
      <c r="B300" s="288"/>
      <c r="C300" s="289"/>
      <c r="D300" s="246" t="s">
        <v>422</v>
      </c>
      <c r="E300" s="290" t="s">
        <v>21</v>
      </c>
      <c r="F300" s="291" t="s">
        <v>3385</v>
      </c>
      <c r="G300" s="289"/>
      <c r="H300" s="290" t="s">
        <v>21</v>
      </c>
      <c r="I300" s="292"/>
      <c r="J300" s="289"/>
      <c r="K300" s="289"/>
      <c r="L300" s="293"/>
      <c r="M300" s="294"/>
      <c r="N300" s="295"/>
      <c r="O300" s="295"/>
      <c r="P300" s="295"/>
      <c r="Q300" s="295"/>
      <c r="R300" s="295"/>
      <c r="S300" s="295"/>
      <c r="T300" s="296"/>
      <c r="AT300" s="297" t="s">
        <v>422</v>
      </c>
      <c r="AU300" s="297" t="s">
        <v>82</v>
      </c>
      <c r="AV300" s="14" t="s">
        <v>80</v>
      </c>
      <c r="AW300" s="14" t="s">
        <v>35</v>
      </c>
      <c r="AX300" s="14" t="s">
        <v>72</v>
      </c>
      <c r="AY300" s="297" t="s">
        <v>215</v>
      </c>
    </row>
    <row r="301" s="12" customFormat="1">
      <c r="B301" s="252"/>
      <c r="C301" s="253"/>
      <c r="D301" s="246" t="s">
        <v>422</v>
      </c>
      <c r="E301" s="254" t="s">
        <v>21</v>
      </c>
      <c r="F301" s="255" t="s">
        <v>232</v>
      </c>
      <c r="G301" s="253"/>
      <c r="H301" s="256">
        <v>4</v>
      </c>
      <c r="I301" s="257"/>
      <c r="J301" s="253"/>
      <c r="K301" s="253"/>
      <c r="L301" s="258"/>
      <c r="M301" s="259"/>
      <c r="N301" s="260"/>
      <c r="O301" s="260"/>
      <c r="P301" s="260"/>
      <c r="Q301" s="260"/>
      <c r="R301" s="260"/>
      <c r="S301" s="260"/>
      <c r="T301" s="261"/>
      <c r="AT301" s="262" t="s">
        <v>422</v>
      </c>
      <c r="AU301" s="262" t="s">
        <v>82</v>
      </c>
      <c r="AV301" s="12" t="s">
        <v>82</v>
      </c>
      <c r="AW301" s="12" t="s">
        <v>35</v>
      </c>
      <c r="AX301" s="12" t="s">
        <v>72</v>
      </c>
      <c r="AY301" s="262" t="s">
        <v>215</v>
      </c>
    </row>
    <row r="302" s="14" customFormat="1">
      <c r="B302" s="288"/>
      <c r="C302" s="289"/>
      <c r="D302" s="246" t="s">
        <v>422</v>
      </c>
      <c r="E302" s="290" t="s">
        <v>21</v>
      </c>
      <c r="F302" s="291" t="s">
        <v>3386</v>
      </c>
      <c r="G302" s="289"/>
      <c r="H302" s="290" t="s">
        <v>21</v>
      </c>
      <c r="I302" s="292"/>
      <c r="J302" s="289"/>
      <c r="K302" s="289"/>
      <c r="L302" s="293"/>
      <c r="M302" s="294"/>
      <c r="N302" s="295"/>
      <c r="O302" s="295"/>
      <c r="P302" s="295"/>
      <c r="Q302" s="295"/>
      <c r="R302" s="295"/>
      <c r="S302" s="295"/>
      <c r="T302" s="296"/>
      <c r="AT302" s="297" t="s">
        <v>422</v>
      </c>
      <c r="AU302" s="297" t="s">
        <v>82</v>
      </c>
      <c r="AV302" s="14" t="s">
        <v>80</v>
      </c>
      <c r="AW302" s="14" t="s">
        <v>35</v>
      </c>
      <c r="AX302" s="14" t="s">
        <v>72</v>
      </c>
      <c r="AY302" s="297" t="s">
        <v>215</v>
      </c>
    </row>
    <row r="303" s="12" customFormat="1">
      <c r="B303" s="252"/>
      <c r="C303" s="253"/>
      <c r="D303" s="246" t="s">
        <v>422</v>
      </c>
      <c r="E303" s="254" t="s">
        <v>21</v>
      </c>
      <c r="F303" s="255" t="s">
        <v>256</v>
      </c>
      <c r="G303" s="253"/>
      <c r="H303" s="256">
        <v>10</v>
      </c>
      <c r="I303" s="257"/>
      <c r="J303" s="253"/>
      <c r="K303" s="253"/>
      <c r="L303" s="258"/>
      <c r="M303" s="259"/>
      <c r="N303" s="260"/>
      <c r="O303" s="260"/>
      <c r="P303" s="260"/>
      <c r="Q303" s="260"/>
      <c r="R303" s="260"/>
      <c r="S303" s="260"/>
      <c r="T303" s="261"/>
      <c r="AT303" s="262" t="s">
        <v>422</v>
      </c>
      <c r="AU303" s="262" t="s">
        <v>82</v>
      </c>
      <c r="AV303" s="12" t="s">
        <v>82</v>
      </c>
      <c r="AW303" s="12" t="s">
        <v>35</v>
      </c>
      <c r="AX303" s="12" t="s">
        <v>72</v>
      </c>
      <c r="AY303" s="262" t="s">
        <v>215</v>
      </c>
    </row>
    <row r="304" s="13" customFormat="1">
      <c r="B304" s="263"/>
      <c r="C304" s="264"/>
      <c r="D304" s="246" t="s">
        <v>422</v>
      </c>
      <c r="E304" s="265" t="s">
        <v>21</v>
      </c>
      <c r="F304" s="266" t="s">
        <v>439</v>
      </c>
      <c r="G304" s="264"/>
      <c r="H304" s="267">
        <v>14</v>
      </c>
      <c r="I304" s="268"/>
      <c r="J304" s="264"/>
      <c r="K304" s="264"/>
      <c r="L304" s="269"/>
      <c r="M304" s="270"/>
      <c r="N304" s="271"/>
      <c r="O304" s="271"/>
      <c r="P304" s="271"/>
      <c r="Q304" s="271"/>
      <c r="R304" s="271"/>
      <c r="S304" s="271"/>
      <c r="T304" s="272"/>
      <c r="AT304" s="273" t="s">
        <v>422</v>
      </c>
      <c r="AU304" s="273" t="s">
        <v>82</v>
      </c>
      <c r="AV304" s="13" t="s">
        <v>232</v>
      </c>
      <c r="AW304" s="13" t="s">
        <v>35</v>
      </c>
      <c r="AX304" s="13" t="s">
        <v>80</v>
      </c>
      <c r="AY304" s="273" t="s">
        <v>215</v>
      </c>
    </row>
    <row r="305" s="1" customFormat="1" ht="16.5" customHeight="1">
      <c r="B305" s="47"/>
      <c r="C305" s="234" t="s">
        <v>687</v>
      </c>
      <c r="D305" s="234" t="s">
        <v>218</v>
      </c>
      <c r="E305" s="235" t="s">
        <v>3387</v>
      </c>
      <c r="F305" s="236" t="s">
        <v>3388</v>
      </c>
      <c r="G305" s="237" t="s">
        <v>452</v>
      </c>
      <c r="H305" s="238">
        <v>62</v>
      </c>
      <c r="I305" s="239"/>
      <c r="J305" s="240">
        <f>ROUND(I305*H305,2)</f>
        <v>0</v>
      </c>
      <c r="K305" s="236" t="s">
        <v>21</v>
      </c>
      <c r="L305" s="73"/>
      <c r="M305" s="241" t="s">
        <v>21</v>
      </c>
      <c r="N305" s="242" t="s">
        <v>43</v>
      </c>
      <c r="O305" s="48"/>
      <c r="P305" s="243">
        <f>O305*H305</f>
        <v>0</v>
      </c>
      <c r="Q305" s="243">
        <v>0</v>
      </c>
      <c r="R305" s="243">
        <f>Q305*H305</f>
        <v>0</v>
      </c>
      <c r="S305" s="243">
        <v>0.063</v>
      </c>
      <c r="T305" s="244">
        <f>S305*H305</f>
        <v>3.9060000000000001</v>
      </c>
      <c r="AR305" s="25" t="s">
        <v>232</v>
      </c>
      <c r="AT305" s="25" t="s">
        <v>218</v>
      </c>
      <c r="AU305" s="25" t="s">
        <v>82</v>
      </c>
      <c r="AY305" s="25" t="s">
        <v>215</v>
      </c>
      <c r="BE305" s="245">
        <f>IF(N305="základní",J305,0)</f>
        <v>0</v>
      </c>
      <c r="BF305" s="245">
        <f>IF(N305="snížená",J305,0)</f>
        <v>0</v>
      </c>
      <c r="BG305" s="245">
        <f>IF(N305="zákl. přenesená",J305,0)</f>
        <v>0</v>
      </c>
      <c r="BH305" s="245">
        <f>IF(N305="sníž. přenesená",J305,0)</f>
        <v>0</v>
      </c>
      <c r="BI305" s="245">
        <f>IF(N305="nulová",J305,0)</f>
        <v>0</v>
      </c>
      <c r="BJ305" s="25" t="s">
        <v>80</v>
      </c>
      <c r="BK305" s="245">
        <f>ROUND(I305*H305,2)</f>
        <v>0</v>
      </c>
      <c r="BL305" s="25" t="s">
        <v>232</v>
      </c>
      <c r="BM305" s="25" t="s">
        <v>3389</v>
      </c>
    </row>
    <row r="306" s="14" customFormat="1">
      <c r="B306" s="288"/>
      <c r="C306" s="289"/>
      <c r="D306" s="246" t="s">
        <v>422</v>
      </c>
      <c r="E306" s="290" t="s">
        <v>21</v>
      </c>
      <c r="F306" s="291" t="s">
        <v>3385</v>
      </c>
      <c r="G306" s="289"/>
      <c r="H306" s="290" t="s">
        <v>21</v>
      </c>
      <c r="I306" s="292"/>
      <c r="J306" s="289"/>
      <c r="K306" s="289"/>
      <c r="L306" s="293"/>
      <c r="M306" s="294"/>
      <c r="N306" s="295"/>
      <c r="O306" s="295"/>
      <c r="P306" s="295"/>
      <c r="Q306" s="295"/>
      <c r="R306" s="295"/>
      <c r="S306" s="295"/>
      <c r="T306" s="296"/>
      <c r="AT306" s="297" t="s">
        <v>422</v>
      </c>
      <c r="AU306" s="297" t="s">
        <v>82</v>
      </c>
      <c r="AV306" s="14" t="s">
        <v>80</v>
      </c>
      <c r="AW306" s="14" t="s">
        <v>35</v>
      </c>
      <c r="AX306" s="14" t="s">
        <v>72</v>
      </c>
      <c r="AY306" s="297" t="s">
        <v>215</v>
      </c>
    </row>
    <row r="307" s="12" customFormat="1">
      <c r="B307" s="252"/>
      <c r="C307" s="253"/>
      <c r="D307" s="246" t="s">
        <v>422</v>
      </c>
      <c r="E307" s="254" t="s">
        <v>21</v>
      </c>
      <c r="F307" s="255" t="s">
        <v>251</v>
      </c>
      <c r="G307" s="253"/>
      <c r="H307" s="256">
        <v>9</v>
      </c>
      <c r="I307" s="257"/>
      <c r="J307" s="253"/>
      <c r="K307" s="253"/>
      <c r="L307" s="258"/>
      <c r="M307" s="259"/>
      <c r="N307" s="260"/>
      <c r="O307" s="260"/>
      <c r="P307" s="260"/>
      <c r="Q307" s="260"/>
      <c r="R307" s="260"/>
      <c r="S307" s="260"/>
      <c r="T307" s="261"/>
      <c r="AT307" s="262" t="s">
        <v>422</v>
      </c>
      <c r="AU307" s="262" t="s">
        <v>82</v>
      </c>
      <c r="AV307" s="12" t="s">
        <v>82</v>
      </c>
      <c r="AW307" s="12" t="s">
        <v>35</v>
      </c>
      <c r="AX307" s="12" t="s">
        <v>72</v>
      </c>
      <c r="AY307" s="262" t="s">
        <v>215</v>
      </c>
    </row>
    <row r="308" s="14" customFormat="1">
      <c r="B308" s="288"/>
      <c r="C308" s="289"/>
      <c r="D308" s="246" t="s">
        <v>422</v>
      </c>
      <c r="E308" s="290" t="s">
        <v>21</v>
      </c>
      <c r="F308" s="291" t="s">
        <v>3386</v>
      </c>
      <c r="G308" s="289"/>
      <c r="H308" s="290" t="s">
        <v>21</v>
      </c>
      <c r="I308" s="292"/>
      <c r="J308" s="289"/>
      <c r="K308" s="289"/>
      <c r="L308" s="293"/>
      <c r="M308" s="294"/>
      <c r="N308" s="295"/>
      <c r="O308" s="295"/>
      <c r="P308" s="295"/>
      <c r="Q308" s="295"/>
      <c r="R308" s="295"/>
      <c r="S308" s="295"/>
      <c r="T308" s="296"/>
      <c r="AT308" s="297" t="s">
        <v>422</v>
      </c>
      <c r="AU308" s="297" t="s">
        <v>82</v>
      </c>
      <c r="AV308" s="14" t="s">
        <v>80</v>
      </c>
      <c r="AW308" s="14" t="s">
        <v>35</v>
      </c>
      <c r="AX308" s="14" t="s">
        <v>72</v>
      </c>
      <c r="AY308" s="297" t="s">
        <v>215</v>
      </c>
    </row>
    <row r="309" s="12" customFormat="1">
      <c r="B309" s="252"/>
      <c r="C309" s="253"/>
      <c r="D309" s="246" t="s">
        <v>422</v>
      </c>
      <c r="E309" s="254" t="s">
        <v>21</v>
      </c>
      <c r="F309" s="255" t="s">
        <v>651</v>
      </c>
      <c r="G309" s="253"/>
      <c r="H309" s="256">
        <v>53</v>
      </c>
      <c r="I309" s="257"/>
      <c r="J309" s="253"/>
      <c r="K309" s="253"/>
      <c r="L309" s="258"/>
      <c r="M309" s="259"/>
      <c r="N309" s="260"/>
      <c r="O309" s="260"/>
      <c r="P309" s="260"/>
      <c r="Q309" s="260"/>
      <c r="R309" s="260"/>
      <c r="S309" s="260"/>
      <c r="T309" s="261"/>
      <c r="AT309" s="262" t="s">
        <v>422</v>
      </c>
      <c r="AU309" s="262" t="s">
        <v>82</v>
      </c>
      <c r="AV309" s="12" t="s">
        <v>82</v>
      </c>
      <c r="AW309" s="12" t="s">
        <v>35</v>
      </c>
      <c r="AX309" s="12" t="s">
        <v>72</v>
      </c>
      <c r="AY309" s="262" t="s">
        <v>215</v>
      </c>
    </row>
    <row r="310" s="13" customFormat="1">
      <c r="B310" s="263"/>
      <c r="C310" s="264"/>
      <c r="D310" s="246" t="s">
        <v>422</v>
      </c>
      <c r="E310" s="265" t="s">
        <v>21</v>
      </c>
      <c r="F310" s="266" t="s">
        <v>439</v>
      </c>
      <c r="G310" s="264"/>
      <c r="H310" s="267">
        <v>62</v>
      </c>
      <c r="I310" s="268"/>
      <c r="J310" s="264"/>
      <c r="K310" s="264"/>
      <c r="L310" s="269"/>
      <c r="M310" s="270"/>
      <c r="N310" s="271"/>
      <c r="O310" s="271"/>
      <c r="P310" s="271"/>
      <c r="Q310" s="271"/>
      <c r="R310" s="271"/>
      <c r="S310" s="271"/>
      <c r="T310" s="272"/>
      <c r="AT310" s="273" t="s">
        <v>422</v>
      </c>
      <c r="AU310" s="273" t="s">
        <v>82</v>
      </c>
      <c r="AV310" s="13" t="s">
        <v>232</v>
      </c>
      <c r="AW310" s="13" t="s">
        <v>35</v>
      </c>
      <c r="AX310" s="13" t="s">
        <v>80</v>
      </c>
      <c r="AY310" s="273" t="s">
        <v>215</v>
      </c>
    </row>
    <row r="311" s="11" customFormat="1" ht="29.88" customHeight="1">
      <c r="B311" s="218"/>
      <c r="C311" s="219"/>
      <c r="D311" s="220" t="s">
        <v>71</v>
      </c>
      <c r="E311" s="232" t="s">
        <v>1120</v>
      </c>
      <c r="F311" s="232" t="s">
        <v>1121</v>
      </c>
      <c r="G311" s="219"/>
      <c r="H311" s="219"/>
      <c r="I311" s="222"/>
      <c r="J311" s="233">
        <f>BK311</f>
        <v>0</v>
      </c>
      <c r="K311" s="219"/>
      <c r="L311" s="224"/>
      <c r="M311" s="225"/>
      <c r="N311" s="226"/>
      <c r="O311" s="226"/>
      <c r="P311" s="227">
        <f>SUM(P312:P317)</f>
        <v>0</v>
      </c>
      <c r="Q311" s="226"/>
      <c r="R311" s="227">
        <f>SUM(R312:R317)</f>
        <v>0</v>
      </c>
      <c r="S311" s="226"/>
      <c r="T311" s="228">
        <f>SUM(T312:T317)</f>
        <v>0</v>
      </c>
      <c r="AR311" s="229" t="s">
        <v>80</v>
      </c>
      <c r="AT311" s="230" t="s">
        <v>71</v>
      </c>
      <c r="AU311" s="230" t="s">
        <v>80</v>
      </c>
      <c r="AY311" s="229" t="s">
        <v>215</v>
      </c>
      <c r="BK311" s="231">
        <f>SUM(BK312:BK317)</f>
        <v>0</v>
      </c>
    </row>
    <row r="312" s="1" customFormat="1" ht="16.5" customHeight="1">
      <c r="B312" s="47"/>
      <c r="C312" s="234" t="s">
        <v>1547</v>
      </c>
      <c r="D312" s="234" t="s">
        <v>218</v>
      </c>
      <c r="E312" s="235" t="s">
        <v>3390</v>
      </c>
      <c r="F312" s="236" t="s">
        <v>3391</v>
      </c>
      <c r="G312" s="237" t="s">
        <v>473</v>
      </c>
      <c r="H312" s="238">
        <v>7.4459999999999997</v>
      </c>
      <c r="I312" s="239"/>
      <c r="J312" s="240">
        <f>ROUND(I312*H312,2)</f>
        <v>0</v>
      </c>
      <c r="K312" s="236" t="s">
        <v>222</v>
      </c>
      <c r="L312" s="73"/>
      <c r="M312" s="241" t="s">
        <v>21</v>
      </c>
      <c r="N312" s="242" t="s">
        <v>43</v>
      </c>
      <c r="O312" s="48"/>
      <c r="P312" s="243">
        <f>O312*H312</f>
        <v>0</v>
      </c>
      <c r="Q312" s="243">
        <v>0</v>
      </c>
      <c r="R312" s="243">
        <f>Q312*H312</f>
        <v>0</v>
      </c>
      <c r="S312" s="243">
        <v>0</v>
      </c>
      <c r="T312" s="244">
        <f>S312*H312</f>
        <v>0</v>
      </c>
      <c r="AR312" s="25" t="s">
        <v>286</v>
      </c>
      <c r="AT312" s="25" t="s">
        <v>218</v>
      </c>
      <c r="AU312" s="25" t="s">
        <v>82</v>
      </c>
      <c r="AY312" s="25" t="s">
        <v>215</v>
      </c>
      <c r="BE312" s="245">
        <f>IF(N312="základní",J312,0)</f>
        <v>0</v>
      </c>
      <c r="BF312" s="245">
        <f>IF(N312="snížená",J312,0)</f>
        <v>0</v>
      </c>
      <c r="BG312" s="245">
        <f>IF(N312="zákl. přenesená",J312,0)</f>
        <v>0</v>
      </c>
      <c r="BH312" s="245">
        <f>IF(N312="sníž. přenesená",J312,0)</f>
        <v>0</v>
      </c>
      <c r="BI312" s="245">
        <f>IF(N312="nulová",J312,0)</f>
        <v>0</v>
      </c>
      <c r="BJ312" s="25" t="s">
        <v>80</v>
      </c>
      <c r="BK312" s="245">
        <f>ROUND(I312*H312,2)</f>
        <v>0</v>
      </c>
      <c r="BL312" s="25" t="s">
        <v>286</v>
      </c>
      <c r="BM312" s="25" t="s">
        <v>3392</v>
      </c>
    </row>
    <row r="313" s="14" customFormat="1">
      <c r="B313" s="288"/>
      <c r="C313" s="289"/>
      <c r="D313" s="246" t="s">
        <v>422</v>
      </c>
      <c r="E313" s="290" t="s">
        <v>21</v>
      </c>
      <c r="F313" s="291" t="s">
        <v>3393</v>
      </c>
      <c r="G313" s="289"/>
      <c r="H313" s="290" t="s">
        <v>21</v>
      </c>
      <c r="I313" s="292"/>
      <c r="J313" s="289"/>
      <c r="K313" s="289"/>
      <c r="L313" s="293"/>
      <c r="M313" s="294"/>
      <c r="N313" s="295"/>
      <c r="O313" s="295"/>
      <c r="P313" s="295"/>
      <c r="Q313" s="295"/>
      <c r="R313" s="295"/>
      <c r="S313" s="295"/>
      <c r="T313" s="296"/>
      <c r="AT313" s="297" t="s">
        <v>422</v>
      </c>
      <c r="AU313" s="297" t="s">
        <v>82</v>
      </c>
      <c r="AV313" s="14" t="s">
        <v>80</v>
      </c>
      <c r="AW313" s="14" t="s">
        <v>35</v>
      </c>
      <c r="AX313" s="14" t="s">
        <v>72</v>
      </c>
      <c r="AY313" s="297" t="s">
        <v>215</v>
      </c>
    </row>
    <row r="314" s="12" customFormat="1">
      <c r="B314" s="252"/>
      <c r="C314" s="253"/>
      <c r="D314" s="246" t="s">
        <v>422</v>
      </c>
      <c r="E314" s="254" t="s">
        <v>21</v>
      </c>
      <c r="F314" s="255" t="s">
        <v>3394</v>
      </c>
      <c r="G314" s="253"/>
      <c r="H314" s="256">
        <v>6.835</v>
      </c>
      <c r="I314" s="257"/>
      <c r="J314" s="253"/>
      <c r="K314" s="253"/>
      <c r="L314" s="258"/>
      <c r="M314" s="259"/>
      <c r="N314" s="260"/>
      <c r="O314" s="260"/>
      <c r="P314" s="260"/>
      <c r="Q314" s="260"/>
      <c r="R314" s="260"/>
      <c r="S314" s="260"/>
      <c r="T314" s="261"/>
      <c r="AT314" s="262" t="s">
        <v>422</v>
      </c>
      <c r="AU314" s="262" t="s">
        <v>82</v>
      </c>
      <c r="AV314" s="12" t="s">
        <v>82</v>
      </c>
      <c r="AW314" s="12" t="s">
        <v>35</v>
      </c>
      <c r="AX314" s="12" t="s">
        <v>72</v>
      </c>
      <c r="AY314" s="262" t="s">
        <v>215</v>
      </c>
    </row>
    <row r="315" s="14" customFormat="1">
      <c r="B315" s="288"/>
      <c r="C315" s="289"/>
      <c r="D315" s="246" t="s">
        <v>422</v>
      </c>
      <c r="E315" s="290" t="s">
        <v>21</v>
      </c>
      <c r="F315" s="291" t="s">
        <v>3395</v>
      </c>
      <c r="G315" s="289"/>
      <c r="H315" s="290" t="s">
        <v>21</v>
      </c>
      <c r="I315" s="292"/>
      <c r="J315" s="289"/>
      <c r="K315" s="289"/>
      <c r="L315" s="293"/>
      <c r="M315" s="294"/>
      <c r="N315" s="295"/>
      <c r="O315" s="295"/>
      <c r="P315" s="295"/>
      <c r="Q315" s="295"/>
      <c r="R315" s="295"/>
      <c r="S315" s="295"/>
      <c r="T315" s="296"/>
      <c r="AT315" s="297" t="s">
        <v>422</v>
      </c>
      <c r="AU315" s="297" t="s">
        <v>82</v>
      </c>
      <c r="AV315" s="14" t="s">
        <v>80</v>
      </c>
      <c r="AW315" s="14" t="s">
        <v>35</v>
      </c>
      <c r="AX315" s="14" t="s">
        <v>72</v>
      </c>
      <c r="AY315" s="297" t="s">
        <v>215</v>
      </c>
    </row>
    <row r="316" s="12" customFormat="1">
      <c r="B316" s="252"/>
      <c r="C316" s="253"/>
      <c r="D316" s="246" t="s">
        <v>422</v>
      </c>
      <c r="E316" s="254" t="s">
        <v>21</v>
      </c>
      <c r="F316" s="255" t="s">
        <v>3396</v>
      </c>
      <c r="G316" s="253"/>
      <c r="H316" s="256">
        <v>0.61099999999999999</v>
      </c>
      <c r="I316" s="257"/>
      <c r="J316" s="253"/>
      <c r="K316" s="253"/>
      <c r="L316" s="258"/>
      <c r="M316" s="259"/>
      <c r="N316" s="260"/>
      <c r="O316" s="260"/>
      <c r="P316" s="260"/>
      <c r="Q316" s="260"/>
      <c r="R316" s="260"/>
      <c r="S316" s="260"/>
      <c r="T316" s="261"/>
      <c r="AT316" s="262" t="s">
        <v>422</v>
      </c>
      <c r="AU316" s="262" t="s">
        <v>82</v>
      </c>
      <c r="AV316" s="12" t="s">
        <v>82</v>
      </c>
      <c r="AW316" s="12" t="s">
        <v>35</v>
      </c>
      <c r="AX316" s="12" t="s">
        <v>72</v>
      </c>
      <c r="AY316" s="262" t="s">
        <v>215</v>
      </c>
    </row>
    <row r="317" s="13" customFormat="1">
      <c r="B317" s="263"/>
      <c r="C317" s="264"/>
      <c r="D317" s="246" t="s">
        <v>422</v>
      </c>
      <c r="E317" s="265" t="s">
        <v>21</v>
      </c>
      <c r="F317" s="266" t="s">
        <v>439</v>
      </c>
      <c r="G317" s="264"/>
      <c r="H317" s="267">
        <v>7.4459999999999997</v>
      </c>
      <c r="I317" s="268"/>
      <c r="J317" s="264"/>
      <c r="K317" s="264"/>
      <c r="L317" s="269"/>
      <c r="M317" s="270"/>
      <c r="N317" s="271"/>
      <c r="O317" s="271"/>
      <c r="P317" s="271"/>
      <c r="Q317" s="271"/>
      <c r="R317" s="271"/>
      <c r="S317" s="271"/>
      <c r="T317" s="272"/>
      <c r="AT317" s="273" t="s">
        <v>422</v>
      </c>
      <c r="AU317" s="273" t="s">
        <v>82</v>
      </c>
      <c r="AV317" s="13" t="s">
        <v>232</v>
      </c>
      <c r="AW317" s="13" t="s">
        <v>35</v>
      </c>
      <c r="AX317" s="13" t="s">
        <v>80</v>
      </c>
      <c r="AY317" s="273" t="s">
        <v>215</v>
      </c>
    </row>
    <row r="318" s="11" customFormat="1" ht="37.44" customHeight="1">
      <c r="B318" s="218"/>
      <c r="C318" s="219"/>
      <c r="D318" s="220" t="s">
        <v>71</v>
      </c>
      <c r="E318" s="221" t="s">
        <v>470</v>
      </c>
      <c r="F318" s="221" t="s">
        <v>933</v>
      </c>
      <c r="G318" s="219"/>
      <c r="H318" s="219"/>
      <c r="I318" s="222"/>
      <c r="J318" s="223">
        <f>BK318</f>
        <v>0</v>
      </c>
      <c r="K318" s="219"/>
      <c r="L318" s="224"/>
      <c r="M318" s="225"/>
      <c r="N318" s="226"/>
      <c r="O318" s="226"/>
      <c r="P318" s="227">
        <f>P319+P322</f>
        <v>0</v>
      </c>
      <c r="Q318" s="226"/>
      <c r="R318" s="227">
        <f>R319+R322</f>
        <v>0</v>
      </c>
      <c r="S318" s="226"/>
      <c r="T318" s="228">
        <f>T319+T322</f>
        <v>0</v>
      </c>
      <c r="AR318" s="229" t="s">
        <v>227</v>
      </c>
      <c r="AT318" s="230" t="s">
        <v>71</v>
      </c>
      <c r="AU318" s="230" t="s">
        <v>72</v>
      </c>
      <c r="AY318" s="229" t="s">
        <v>215</v>
      </c>
      <c r="BK318" s="231">
        <f>BK319+BK322</f>
        <v>0</v>
      </c>
    </row>
    <row r="319" s="11" customFormat="1" ht="19.92" customHeight="1">
      <c r="B319" s="218"/>
      <c r="C319" s="219"/>
      <c r="D319" s="220" t="s">
        <v>71</v>
      </c>
      <c r="E319" s="232" t="s">
        <v>3397</v>
      </c>
      <c r="F319" s="232" t="s">
        <v>3398</v>
      </c>
      <c r="G319" s="219"/>
      <c r="H319" s="219"/>
      <c r="I319" s="222"/>
      <c r="J319" s="233">
        <f>BK319</f>
        <v>0</v>
      </c>
      <c r="K319" s="219"/>
      <c r="L319" s="224"/>
      <c r="M319" s="225"/>
      <c r="N319" s="226"/>
      <c r="O319" s="226"/>
      <c r="P319" s="227">
        <f>SUM(P320:P321)</f>
        <v>0</v>
      </c>
      <c r="Q319" s="226"/>
      <c r="R319" s="227">
        <f>SUM(R320:R321)</f>
        <v>0</v>
      </c>
      <c r="S319" s="226"/>
      <c r="T319" s="228">
        <f>SUM(T320:T321)</f>
        <v>0</v>
      </c>
      <c r="AR319" s="229" t="s">
        <v>227</v>
      </c>
      <c r="AT319" s="230" t="s">
        <v>71</v>
      </c>
      <c r="AU319" s="230" t="s">
        <v>80</v>
      </c>
      <c r="AY319" s="229" t="s">
        <v>215</v>
      </c>
      <c r="BK319" s="231">
        <f>SUM(BK320:BK321)</f>
        <v>0</v>
      </c>
    </row>
    <row r="320" s="1" customFormat="1" ht="16.5" customHeight="1">
      <c r="B320" s="47"/>
      <c r="C320" s="234" t="s">
        <v>455</v>
      </c>
      <c r="D320" s="234" t="s">
        <v>218</v>
      </c>
      <c r="E320" s="235" t="s">
        <v>3399</v>
      </c>
      <c r="F320" s="236" t="s">
        <v>3400</v>
      </c>
      <c r="G320" s="237" t="s">
        <v>452</v>
      </c>
      <c r="H320" s="238">
        <v>60.020000000000003</v>
      </c>
      <c r="I320" s="239"/>
      <c r="J320" s="240">
        <f>ROUND(I320*H320,2)</f>
        <v>0</v>
      </c>
      <c r="K320" s="236" t="s">
        <v>222</v>
      </c>
      <c r="L320" s="73"/>
      <c r="M320" s="241" t="s">
        <v>21</v>
      </c>
      <c r="N320" s="242" t="s">
        <v>43</v>
      </c>
      <c r="O320" s="48"/>
      <c r="P320" s="243">
        <f>O320*H320</f>
        <v>0</v>
      </c>
      <c r="Q320" s="243">
        <v>0</v>
      </c>
      <c r="R320" s="243">
        <f>Q320*H320</f>
        <v>0</v>
      </c>
      <c r="S320" s="243">
        <v>0</v>
      </c>
      <c r="T320" s="244">
        <f>S320*H320</f>
        <v>0</v>
      </c>
      <c r="AR320" s="25" t="s">
        <v>478</v>
      </c>
      <c r="AT320" s="25" t="s">
        <v>218</v>
      </c>
      <c r="AU320" s="25" t="s">
        <v>82</v>
      </c>
      <c r="AY320" s="25" t="s">
        <v>215</v>
      </c>
      <c r="BE320" s="245">
        <f>IF(N320="základní",J320,0)</f>
        <v>0</v>
      </c>
      <c r="BF320" s="245">
        <f>IF(N320="snížená",J320,0)</f>
        <v>0</v>
      </c>
      <c r="BG320" s="245">
        <f>IF(N320="zákl. přenesená",J320,0)</f>
        <v>0</v>
      </c>
      <c r="BH320" s="245">
        <f>IF(N320="sníž. přenesená",J320,0)</f>
        <v>0</v>
      </c>
      <c r="BI320" s="245">
        <f>IF(N320="nulová",J320,0)</f>
        <v>0</v>
      </c>
      <c r="BJ320" s="25" t="s">
        <v>80</v>
      </c>
      <c r="BK320" s="245">
        <f>ROUND(I320*H320,2)</f>
        <v>0</v>
      </c>
      <c r="BL320" s="25" t="s">
        <v>478</v>
      </c>
      <c r="BM320" s="25" t="s">
        <v>3401</v>
      </c>
    </row>
    <row r="321" s="12" customFormat="1">
      <c r="B321" s="252"/>
      <c r="C321" s="253"/>
      <c r="D321" s="246" t="s">
        <v>422</v>
      </c>
      <c r="E321" s="254" t="s">
        <v>21</v>
      </c>
      <c r="F321" s="255" t="s">
        <v>3402</v>
      </c>
      <c r="G321" s="253"/>
      <c r="H321" s="256">
        <v>60.020000000000003</v>
      </c>
      <c r="I321" s="257"/>
      <c r="J321" s="253"/>
      <c r="K321" s="253"/>
      <c r="L321" s="258"/>
      <c r="M321" s="259"/>
      <c r="N321" s="260"/>
      <c r="O321" s="260"/>
      <c r="P321" s="260"/>
      <c r="Q321" s="260"/>
      <c r="R321" s="260"/>
      <c r="S321" s="260"/>
      <c r="T321" s="261"/>
      <c r="AT321" s="262" t="s">
        <v>422</v>
      </c>
      <c r="AU321" s="262" t="s">
        <v>82</v>
      </c>
      <c r="AV321" s="12" t="s">
        <v>82</v>
      </c>
      <c r="AW321" s="12" t="s">
        <v>35</v>
      </c>
      <c r="AX321" s="12" t="s">
        <v>80</v>
      </c>
      <c r="AY321" s="262" t="s">
        <v>215</v>
      </c>
    </row>
    <row r="322" s="11" customFormat="1" ht="29.88" customHeight="1">
      <c r="B322" s="218"/>
      <c r="C322" s="219"/>
      <c r="D322" s="220" t="s">
        <v>71</v>
      </c>
      <c r="E322" s="232" t="s">
        <v>314</v>
      </c>
      <c r="F322" s="232" t="s">
        <v>315</v>
      </c>
      <c r="G322" s="219"/>
      <c r="H322" s="219"/>
      <c r="I322" s="222"/>
      <c r="J322" s="233">
        <f>BK322</f>
        <v>0</v>
      </c>
      <c r="K322" s="219"/>
      <c r="L322" s="224"/>
      <c r="M322" s="225"/>
      <c r="N322" s="226"/>
      <c r="O322" s="226"/>
      <c r="P322" s="227">
        <f>SUM(P323:P326)</f>
        <v>0</v>
      </c>
      <c r="Q322" s="226"/>
      <c r="R322" s="227">
        <f>SUM(R323:R326)</f>
        <v>0</v>
      </c>
      <c r="S322" s="226"/>
      <c r="T322" s="228">
        <f>SUM(T323:T326)</f>
        <v>0</v>
      </c>
      <c r="AR322" s="229" t="s">
        <v>214</v>
      </c>
      <c r="AT322" s="230" t="s">
        <v>71</v>
      </c>
      <c r="AU322" s="230" t="s">
        <v>80</v>
      </c>
      <c r="AY322" s="229" t="s">
        <v>215</v>
      </c>
      <c r="BK322" s="231">
        <f>SUM(BK323:BK326)</f>
        <v>0</v>
      </c>
    </row>
    <row r="323" s="1" customFormat="1" ht="16.5" customHeight="1">
      <c r="B323" s="47"/>
      <c r="C323" s="234" t="s">
        <v>692</v>
      </c>
      <c r="D323" s="234" t="s">
        <v>218</v>
      </c>
      <c r="E323" s="235" t="s">
        <v>327</v>
      </c>
      <c r="F323" s="236" t="s">
        <v>328</v>
      </c>
      <c r="G323" s="237" t="s">
        <v>3403</v>
      </c>
      <c r="H323" s="238">
        <v>1</v>
      </c>
      <c r="I323" s="239"/>
      <c r="J323" s="240">
        <f>ROUND(I323*H323,2)</f>
        <v>0</v>
      </c>
      <c r="K323" s="236" t="s">
        <v>21</v>
      </c>
      <c r="L323" s="73"/>
      <c r="M323" s="241" t="s">
        <v>21</v>
      </c>
      <c r="N323" s="242" t="s">
        <v>43</v>
      </c>
      <c r="O323" s="48"/>
      <c r="P323" s="243">
        <f>O323*H323</f>
        <v>0</v>
      </c>
      <c r="Q323" s="243">
        <v>0</v>
      </c>
      <c r="R323" s="243">
        <f>Q323*H323</f>
        <v>0</v>
      </c>
      <c r="S323" s="243">
        <v>0</v>
      </c>
      <c r="T323" s="244">
        <f>S323*H323</f>
        <v>0</v>
      </c>
      <c r="AR323" s="25" t="s">
        <v>223</v>
      </c>
      <c r="AT323" s="25" t="s">
        <v>218</v>
      </c>
      <c r="AU323" s="25" t="s">
        <v>82</v>
      </c>
      <c r="AY323" s="25" t="s">
        <v>215</v>
      </c>
      <c r="BE323" s="245">
        <f>IF(N323="základní",J323,0)</f>
        <v>0</v>
      </c>
      <c r="BF323" s="245">
        <f>IF(N323="snížená",J323,0)</f>
        <v>0</v>
      </c>
      <c r="BG323" s="245">
        <f>IF(N323="zákl. přenesená",J323,0)</f>
        <v>0</v>
      </c>
      <c r="BH323" s="245">
        <f>IF(N323="sníž. přenesená",J323,0)</f>
        <v>0</v>
      </c>
      <c r="BI323" s="245">
        <f>IF(N323="nulová",J323,0)</f>
        <v>0</v>
      </c>
      <c r="BJ323" s="25" t="s">
        <v>80</v>
      </c>
      <c r="BK323" s="245">
        <f>ROUND(I323*H323,2)</f>
        <v>0</v>
      </c>
      <c r="BL323" s="25" t="s">
        <v>223</v>
      </c>
      <c r="BM323" s="25" t="s">
        <v>3404</v>
      </c>
    </row>
    <row r="324" s="1" customFormat="1">
      <c r="B324" s="47"/>
      <c r="C324" s="75"/>
      <c r="D324" s="246" t="s">
        <v>225</v>
      </c>
      <c r="E324" s="75"/>
      <c r="F324" s="247" t="s">
        <v>3405</v>
      </c>
      <c r="G324" s="75"/>
      <c r="H324" s="75"/>
      <c r="I324" s="204"/>
      <c r="J324" s="75"/>
      <c r="K324" s="75"/>
      <c r="L324" s="73"/>
      <c r="M324" s="248"/>
      <c r="N324" s="48"/>
      <c r="O324" s="48"/>
      <c r="P324" s="48"/>
      <c r="Q324" s="48"/>
      <c r="R324" s="48"/>
      <c r="S324" s="48"/>
      <c r="T324" s="96"/>
      <c r="AT324" s="25" t="s">
        <v>225</v>
      </c>
      <c r="AU324" s="25" t="s">
        <v>82</v>
      </c>
    </row>
    <row r="325" s="12" customFormat="1">
      <c r="B325" s="252"/>
      <c r="C325" s="253"/>
      <c r="D325" s="246" t="s">
        <v>422</v>
      </c>
      <c r="E325" s="254" t="s">
        <v>21</v>
      </c>
      <c r="F325" s="255" t="s">
        <v>80</v>
      </c>
      <c r="G325" s="253"/>
      <c r="H325" s="256">
        <v>1</v>
      </c>
      <c r="I325" s="257"/>
      <c r="J325" s="253"/>
      <c r="K325" s="253"/>
      <c r="L325" s="258"/>
      <c r="M325" s="259"/>
      <c r="N325" s="260"/>
      <c r="O325" s="260"/>
      <c r="P325" s="260"/>
      <c r="Q325" s="260"/>
      <c r="R325" s="260"/>
      <c r="S325" s="260"/>
      <c r="T325" s="261"/>
      <c r="AT325" s="262" t="s">
        <v>422</v>
      </c>
      <c r="AU325" s="262" t="s">
        <v>82</v>
      </c>
      <c r="AV325" s="12" t="s">
        <v>82</v>
      </c>
      <c r="AW325" s="12" t="s">
        <v>35</v>
      </c>
      <c r="AX325" s="12" t="s">
        <v>72</v>
      </c>
      <c r="AY325" s="262" t="s">
        <v>215</v>
      </c>
    </row>
    <row r="326" s="13" customFormat="1">
      <c r="B326" s="263"/>
      <c r="C326" s="264"/>
      <c r="D326" s="246" t="s">
        <v>422</v>
      </c>
      <c r="E326" s="265" t="s">
        <v>21</v>
      </c>
      <c r="F326" s="266" t="s">
        <v>439</v>
      </c>
      <c r="G326" s="264"/>
      <c r="H326" s="267">
        <v>1</v>
      </c>
      <c r="I326" s="268"/>
      <c r="J326" s="264"/>
      <c r="K326" s="264"/>
      <c r="L326" s="269"/>
      <c r="M326" s="298"/>
      <c r="N326" s="299"/>
      <c r="O326" s="299"/>
      <c r="P326" s="299"/>
      <c r="Q326" s="299"/>
      <c r="R326" s="299"/>
      <c r="S326" s="299"/>
      <c r="T326" s="300"/>
      <c r="AT326" s="273" t="s">
        <v>422</v>
      </c>
      <c r="AU326" s="273" t="s">
        <v>82</v>
      </c>
      <c r="AV326" s="13" t="s">
        <v>232</v>
      </c>
      <c r="AW326" s="13" t="s">
        <v>35</v>
      </c>
      <c r="AX326" s="13" t="s">
        <v>80</v>
      </c>
      <c r="AY326" s="273" t="s">
        <v>215</v>
      </c>
    </row>
    <row r="327" s="1" customFormat="1" ht="6.96" customHeight="1">
      <c r="B327" s="68"/>
      <c r="C327" s="69"/>
      <c r="D327" s="69"/>
      <c r="E327" s="69"/>
      <c r="F327" s="69"/>
      <c r="G327" s="69"/>
      <c r="H327" s="69"/>
      <c r="I327" s="179"/>
      <c r="J327" s="69"/>
      <c r="K327" s="69"/>
      <c r="L327" s="73"/>
    </row>
  </sheetData>
  <sheetProtection sheet="1" autoFilter="0" formatColumns="0" formatRows="0" objects="1" scenarios="1" spinCount="100000" saltValue="jjFpSTf8FQeLEani2wixZJARK/eGnddKMFItZqNIlS5YSVy4cZG56cr/GdrgxEGRikDvB7lIzkUBYOdANWN8jw==" hashValue="671VCmzDPoaRuHG0+aqKph0U2SvoLTi0mxfNQ7pqJKgziQqeFj9b7YkvSWJGEGKkrpH1dT9AkB2L/IMkfwoHwA==" algorithmName="SHA-512" password="CC35"/>
  <autoFilter ref="C86:K326"/>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131</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3406</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ROUND(J85,2)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ROUND(SUM(BE85:BE225), 2)</f>
        <v>0</v>
      </c>
      <c r="G30" s="48"/>
      <c r="H30" s="48"/>
      <c r="I30" s="171">
        <v>0.20999999999999999</v>
      </c>
      <c r="J30" s="170">
        <f>ROUND(ROUND((SUM(BE85:BE225)), 2)*I30, 2)</f>
        <v>0</v>
      </c>
      <c r="K30" s="52"/>
    </row>
    <row r="31" s="1" customFormat="1" ht="14.4" customHeight="1">
      <c r="B31" s="47"/>
      <c r="C31" s="48"/>
      <c r="D31" s="48"/>
      <c r="E31" s="56" t="s">
        <v>44</v>
      </c>
      <c r="F31" s="170">
        <f>ROUND(SUM(BF85:BF225), 2)</f>
        <v>0</v>
      </c>
      <c r="G31" s="48"/>
      <c r="H31" s="48"/>
      <c r="I31" s="171">
        <v>0.14999999999999999</v>
      </c>
      <c r="J31" s="170">
        <f>ROUND(ROUND((SUM(BF85:BF225)), 2)*I31, 2)</f>
        <v>0</v>
      </c>
      <c r="K31" s="52"/>
    </row>
    <row r="32" hidden="1" s="1" customFormat="1" ht="14.4" customHeight="1">
      <c r="B32" s="47"/>
      <c r="C32" s="48"/>
      <c r="D32" s="48"/>
      <c r="E32" s="56" t="s">
        <v>45</v>
      </c>
      <c r="F32" s="170">
        <f>ROUND(SUM(BG85:BG225), 2)</f>
        <v>0</v>
      </c>
      <c r="G32" s="48"/>
      <c r="H32" s="48"/>
      <c r="I32" s="171">
        <v>0.20999999999999999</v>
      </c>
      <c r="J32" s="170">
        <v>0</v>
      </c>
      <c r="K32" s="52"/>
    </row>
    <row r="33" hidden="1" s="1" customFormat="1" ht="14.4" customHeight="1">
      <c r="B33" s="47"/>
      <c r="C33" s="48"/>
      <c r="D33" s="48"/>
      <c r="E33" s="56" t="s">
        <v>46</v>
      </c>
      <c r="F33" s="170">
        <f>ROUND(SUM(BH85:BH225), 2)</f>
        <v>0</v>
      </c>
      <c r="G33" s="48"/>
      <c r="H33" s="48"/>
      <c r="I33" s="171">
        <v>0.14999999999999999</v>
      </c>
      <c r="J33" s="170">
        <v>0</v>
      </c>
      <c r="K33" s="52"/>
    </row>
    <row r="34" hidden="1" s="1" customFormat="1" ht="14.4" customHeight="1">
      <c r="B34" s="47"/>
      <c r="C34" s="48"/>
      <c r="D34" s="48"/>
      <c r="E34" s="56" t="s">
        <v>47</v>
      </c>
      <c r="F34" s="170">
        <f>ROUND(SUM(BI85:BI225),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352 - Přípojka vodovodu k fontáně</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J85</f>
        <v>0</v>
      </c>
      <c r="K56" s="52"/>
      <c r="AU56" s="25" t="s">
        <v>193</v>
      </c>
    </row>
    <row r="57" s="8" customFormat="1" ht="24.96" customHeight="1">
      <c r="B57" s="190"/>
      <c r="C57" s="191"/>
      <c r="D57" s="192" t="s">
        <v>364</v>
      </c>
      <c r="E57" s="193"/>
      <c r="F57" s="193"/>
      <c r="G57" s="193"/>
      <c r="H57" s="193"/>
      <c r="I57" s="194"/>
      <c r="J57" s="195">
        <f>J86</f>
        <v>0</v>
      </c>
      <c r="K57" s="196"/>
    </row>
    <row r="58" s="9" customFormat="1" ht="19.92" customHeight="1">
      <c r="B58" s="197"/>
      <c r="C58" s="198"/>
      <c r="D58" s="199" t="s">
        <v>365</v>
      </c>
      <c r="E58" s="200"/>
      <c r="F58" s="200"/>
      <c r="G58" s="200"/>
      <c r="H58" s="200"/>
      <c r="I58" s="201"/>
      <c r="J58" s="202">
        <f>J87</f>
        <v>0</v>
      </c>
      <c r="K58" s="203"/>
    </row>
    <row r="59" s="9" customFormat="1" ht="19.92" customHeight="1">
      <c r="B59" s="197"/>
      <c r="C59" s="198"/>
      <c r="D59" s="199" t="s">
        <v>1244</v>
      </c>
      <c r="E59" s="200"/>
      <c r="F59" s="200"/>
      <c r="G59" s="200"/>
      <c r="H59" s="200"/>
      <c r="I59" s="201"/>
      <c r="J59" s="202">
        <f>J129</f>
        <v>0</v>
      </c>
      <c r="K59" s="203"/>
    </row>
    <row r="60" s="9" customFormat="1" ht="19.92" customHeight="1">
      <c r="B60" s="197"/>
      <c r="C60" s="198"/>
      <c r="D60" s="199" t="s">
        <v>853</v>
      </c>
      <c r="E60" s="200"/>
      <c r="F60" s="200"/>
      <c r="G60" s="200"/>
      <c r="H60" s="200"/>
      <c r="I60" s="201"/>
      <c r="J60" s="202">
        <f>J137</f>
        <v>0</v>
      </c>
      <c r="K60" s="203"/>
    </row>
    <row r="61" s="9" customFormat="1" ht="19.92" customHeight="1">
      <c r="B61" s="197"/>
      <c r="C61" s="198"/>
      <c r="D61" s="199" t="s">
        <v>943</v>
      </c>
      <c r="E61" s="200"/>
      <c r="F61" s="200"/>
      <c r="G61" s="200"/>
      <c r="H61" s="200"/>
      <c r="I61" s="201"/>
      <c r="J61" s="202">
        <f>J213</f>
        <v>0</v>
      </c>
      <c r="K61" s="203"/>
    </row>
    <row r="62" s="8" customFormat="1" ht="24.96" customHeight="1">
      <c r="B62" s="190"/>
      <c r="C62" s="191"/>
      <c r="D62" s="192" t="s">
        <v>854</v>
      </c>
      <c r="E62" s="193"/>
      <c r="F62" s="193"/>
      <c r="G62" s="193"/>
      <c r="H62" s="193"/>
      <c r="I62" s="194"/>
      <c r="J62" s="195">
        <f>J215</f>
        <v>0</v>
      </c>
      <c r="K62" s="196"/>
    </row>
    <row r="63" s="9" customFormat="1" ht="19.92" customHeight="1">
      <c r="B63" s="197"/>
      <c r="C63" s="198"/>
      <c r="D63" s="199" t="s">
        <v>3407</v>
      </c>
      <c r="E63" s="200"/>
      <c r="F63" s="200"/>
      <c r="G63" s="200"/>
      <c r="H63" s="200"/>
      <c r="I63" s="201"/>
      <c r="J63" s="202">
        <f>J216</f>
        <v>0</v>
      </c>
      <c r="K63" s="203"/>
    </row>
    <row r="64" s="8" customFormat="1" ht="24.96" customHeight="1">
      <c r="B64" s="190"/>
      <c r="C64" s="191"/>
      <c r="D64" s="192" t="s">
        <v>856</v>
      </c>
      <c r="E64" s="193"/>
      <c r="F64" s="193"/>
      <c r="G64" s="193"/>
      <c r="H64" s="193"/>
      <c r="I64" s="194"/>
      <c r="J64" s="195">
        <f>J220</f>
        <v>0</v>
      </c>
      <c r="K64" s="196"/>
    </row>
    <row r="65" s="9" customFormat="1" ht="19.92" customHeight="1">
      <c r="B65" s="197"/>
      <c r="C65" s="198"/>
      <c r="D65" s="199" t="s">
        <v>197</v>
      </c>
      <c r="E65" s="200"/>
      <c r="F65" s="200"/>
      <c r="G65" s="200"/>
      <c r="H65" s="200"/>
      <c r="I65" s="201"/>
      <c r="J65" s="202">
        <f>J221</f>
        <v>0</v>
      </c>
      <c r="K65" s="203"/>
    </row>
    <row r="66" s="1" customFormat="1" ht="21.84" customHeight="1">
      <c r="B66" s="47"/>
      <c r="C66" s="48"/>
      <c r="D66" s="48"/>
      <c r="E66" s="48"/>
      <c r="F66" s="48"/>
      <c r="G66" s="48"/>
      <c r="H66" s="48"/>
      <c r="I66" s="157"/>
      <c r="J66" s="48"/>
      <c r="K66" s="52"/>
    </row>
    <row r="67" s="1" customFormat="1" ht="6.96" customHeight="1">
      <c r="B67" s="68"/>
      <c r="C67" s="69"/>
      <c r="D67" s="69"/>
      <c r="E67" s="69"/>
      <c r="F67" s="69"/>
      <c r="G67" s="69"/>
      <c r="H67" s="69"/>
      <c r="I67" s="179"/>
      <c r="J67" s="69"/>
      <c r="K67" s="70"/>
    </row>
    <row r="71" s="1" customFormat="1" ht="6.96" customHeight="1">
      <c r="B71" s="71"/>
      <c r="C71" s="72"/>
      <c r="D71" s="72"/>
      <c r="E71" s="72"/>
      <c r="F71" s="72"/>
      <c r="G71" s="72"/>
      <c r="H71" s="72"/>
      <c r="I71" s="182"/>
      <c r="J71" s="72"/>
      <c r="K71" s="72"/>
      <c r="L71" s="73"/>
    </row>
    <row r="72" s="1" customFormat="1" ht="36.96" customHeight="1">
      <c r="B72" s="47"/>
      <c r="C72" s="74" t="s">
        <v>199</v>
      </c>
      <c r="D72" s="75"/>
      <c r="E72" s="75"/>
      <c r="F72" s="75"/>
      <c r="G72" s="75"/>
      <c r="H72" s="75"/>
      <c r="I72" s="204"/>
      <c r="J72" s="75"/>
      <c r="K72" s="75"/>
      <c r="L72" s="73"/>
    </row>
    <row r="73" s="1" customFormat="1" ht="6.96" customHeight="1">
      <c r="B73" s="47"/>
      <c r="C73" s="75"/>
      <c r="D73" s="75"/>
      <c r="E73" s="75"/>
      <c r="F73" s="75"/>
      <c r="G73" s="75"/>
      <c r="H73" s="75"/>
      <c r="I73" s="204"/>
      <c r="J73" s="75"/>
      <c r="K73" s="75"/>
      <c r="L73" s="73"/>
    </row>
    <row r="74" s="1" customFormat="1" ht="14.4" customHeight="1">
      <c r="B74" s="47"/>
      <c r="C74" s="77" t="s">
        <v>18</v>
      </c>
      <c r="D74" s="75"/>
      <c r="E74" s="75"/>
      <c r="F74" s="75"/>
      <c r="G74" s="75"/>
      <c r="H74" s="75"/>
      <c r="I74" s="204"/>
      <c r="J74" s="75"/>
      <c r="K74" s="75"/>
      <c r="L74" s="73"/>
    </row>
    <row r="75" s="1" customFormat="1" ht="16.5" customHeight="1">
      <c r="B75" s="47"/>
      <c r="C75" s="75"/>
      <c r="D75" s="75"/>
      <c r="E75" s="205" t="str">
        <f>E7</f>
        <v>Revitalizace centra města Kopřivnice - projektová dokumentace II.</v>
      </c>
      <c r="F75" s="77"/>
      <c r="G75" s="77"/>
      <c r="H75" s="77"/>
      <c r="I75" s="204"/>
      <c r="J75" s="75"/>
      <c r="K75" s="75"/>
      <c r="L75" s="73"/>
    </row>
    <row r="76" s="1" customFormat="1" ht="14.4" customHeight="1">
      <c r="B76" s="47"/>
      <c r="C76" s="77" t="s">
        <v>186</v>
      </c>
      <c r="D76" s="75"/>
      <c r="E76" s="75"/>
      <c r="F76" s="75"/>
      <c r="G76" s="75"/>
      <c r="H76" s="75"/>
      <c r="I76" s="204"/>
      <c r="J76" s="75"/>
      <c r="K76" s="75"/>
      <c r="L76" s="73"/>
    </row>
    <row r="77" s="1" customFormat="1" ht="17.25" customHeight="1">
      <c r="B77" s="47"/>
      <c r="C77" s="75"/>
      <c r="D77" s="75"/>
      <c r="E77" s="83" t="str">
        <f>E9</f>
        <v>SO 352 - Přípojka vodovodu k fontáně</v>
      </c>
      <c r="F77" s="75"/>
      <c r="G77" s="75"/>
      <c r="H77" s="75"/>
      <c r="I77" s="204"/>
      <c r="J77" s="75"/>
      <c r="K77" s="75"/>
      <c r="L77" s="73"/>
    </row>
    <row r="78" s="1" customFormat="1" ht="6.96" customHeight="1">
      <c r="B78" s="47"/>
      <c r="C78" s="75"/>
      <c r="D78" s="75"/>
      <c r="E78" s="75"/>
      <c r="F78" s="75"/>
      <c r="G78" s="75"/>
      <c r="H78" s="75"/>
      <c r="I78" s="204"/>
      <c r="J78" s="75"/>
      <c r="K78" s="75"/>
      <c r="L78" s="73"/>
    </row>
    <row r="79" s="1" customFormat="1" ht="18" customHeight="1">
      <c r="B79" s="47"/>
      <c r="C79" s="77" t="s">
        <v>23</v>
      </c>
      <c r="D79" s="75"/>
      <c r="E79" s="75"/>
      <c r="F79" s="206" t="str">
        <f>F12</f>
        <v xml:space="preserve"> </v>
      </c>
      <c r="G79" s="75"/>
      <c r="H79" s="75"/>
      <c r="I79" s="207" t="s">
        <v>25</v>
      </c>
      <c r="J79" s="86" t="str">
        <f>IF(J12="","",J12)</f>
        <v>14. 1. 2019</v>
      </c>
      <c r="K79" s="75"/>
      <c r="L79" s="73"/>
    </row>
    <row r="80" s="1" customFormat="1" ht="6.96" customHeight="1">
      <c r="B80" s="47"/>
      <c r="C80" s="75"/>
      <c r="D80" s="75"/>
      <c r="E80" s="75"/>
      <c r="F80" s="75"/>
      <c r="G80" s="75"/>
      <c r="H80" s="75"/>
      <c r="I80" s="204"/>
      <c r="J80" s="75"/>
      <c r="K80" s="75"/>
      <c r="L80" s="73"/>
    </row>
    <row r="81" s="1" customFormat="1">
      <c r="B81" s="47"/>
      <c r="C81" s="77" t="s">
        <v>27</v>
      </c>
      <c r="D81" s="75"/>
      <c r="E81" s="75"/>
      <c r="F81" s="206" t="str">
        <f>E15</f>
        <v>Město Kopřivnice</v>
      </c>
      <c r="G81" s="75"/>
      <c r="H81" s="75"/>
      <c r="I81" s="207" t="s">
        <v>33</v>
      </c>
      <c r="J81" s="206" t="str">
        <f>E21</f>
        <v>Dopravoprojekt Ostrava a.s.</v>
      </c>
      <c r="K81" s="75"/>
      <c r="L81" s="73"/>
    </row>
    <row r="82" s="1" customFormat="1" ht="14.4" customHeight="1">
      <c r="B82" s="47"/>
      <c r="C82" s="77" t="s">
        <v>31</v>
      </c>
      <c r="D82" s="75"/>
      <c r="E82" s="75"/>
      <c r="F82" s="206" t="str">
        <f>IF(E18="","",E18)</f>
        <v/>
      </c>
      <c r="G82" s="75"/>
      <c r="H82" s="75"/>
      <c r="I82" s="204"/>
      <c r="J82" s="75"/>
      <c r="K82" s="75"/>
      <c r="L82" s="73"/>
    </row>
    <row r="83" s="1" customFormat="1" ht="10.32" customHeight="1">
      <c r="B83" s="47"/>
      <c r="C83" s="75"/>
      <c r="D83" s="75"/>
      <c r="E83" s="75"/>
      <c r="F83" s="75"/>
      <c r="G83" s="75"/>
      <c r="H83" s="75"/>
      <c r="I83" s="204"/>
      <c r="J83" s="75"/>
      <c r="K83" s="75"/>
      <c r="L83" s="73"/>
    </row>
    <row r="84" s="10" customFormat="1" ht="29.28" customHeight="1">
      <c r="B84" s="208"/>
      <c r="C84" s="209" t="s">
        <v>200</v>
      </c>
      <c r="D84" s="210" t="s">
        <v>57</v>
      </c>
      <c r="E84" s="210" t="s">
        <v>53</v>
      </c>
      <c r="F84" s="210" t="s">
        <v>201</v>
      </c>
      <c r="G84" s="210" t="s">
        <v>202</v>
      </c>
      <c r="H84" s="210" t="s">
        <v>203</v>
      </c>
      <c r="I84" s="211" t="s">
        <v>204</v>
      </c>
      <c r="J84" s="210" t="s">
        <v>191</v>
      </c>
      <c r="K84" s="212" t="s">
        <v>205</v>
      </c>
      <c r="L84" s="213"/>
      <c r="M84" s="103" t="s">
        <v>206</v>
      </c>
      <c r="N84" s="104" t="s">
        <v>42</v>
      </c>
      <c r="O84" s="104" t="s">
        <v>207</v>
      </c>
      <c r="P84" s="104" t="s">
        <v>208</v>
      </c>
      <c r="Q84" s="104" t="s">
        <v>209</v>
      </c>
      <c r="R84" s="104" t="s">
        <v>210</v>
      </c>
      <c r="S84" s="104" t="s">
        <v>211</v>
      </c>
      <c r="T84" s="105" t="s">
        <v>212</v>
      </c>
    </row>
    <row r="85" s="1" customFormat="1" ht="29.28" customHeight="1">
      <c r="B85" s="47"/>
      <c r="C85" s="109" t="s">
        <v>192</v>
      </c>
      <c r="D85" s="75"/>
      <c r="E85" s="75"/>
      <c r="F85" s="75"/>
      <c r="G85" s="75"/>
      <c r="H85" s="75"/>
      <c r="I85" s="204"/>
      <c r="J85" s="214">
        <f>BK85</f>
        <v>0</v>
      </c>
      <c r="K85" s="75"/>
      <c r="L85" s="73"/>
      <c r="M85" s="106"/>
      <c r="N85" s="107"/>
      <c r="O85" s="107"/>
      <c r="P85" s="215">
        <f>P86+P215+P220</f>
        <v>0</v>
      </c>
      <c r="Q85" s="107"/>
      <c r="R85" s="215">
        <f>R86+R215+R220</f>
        <v>15.257938530000001</v>
      </c>
      <c r="S85" s="107"/>
      <c r="T85" s="216">
        <f>T86+T215+T220</f>
        <v>0</v>
      </c>
      <c r="AT85" s="25" t="s">
        <v>71</v>
      </c>
      <c r="AU85" s="25" t="s">
        <v>193</v>
      </c>
      <c r="BK85" s="217">
        <f>BK86+BK215+BK220</f>
        <v>0</v>
      </c>
    </row>
    <row r="86" s="11" customFormat="1" ht="37.44" customHeight="1">
      <c r="B86" s="218"/>
      <c r="C86" s="219"/>
      <c r="D86" s="220" t="s">
        <v>71</v>
      </c>
      <c r="E86" s="221" t="s">
        <v>371</v>
      </c>
      <c r="F86" s="221" t="s">
        <v>372</v>
      </c>
      <c r="G86" s="219"/>
      <c r="H86" s="219"/>
      <c r="I86" s="222"/>
      <c r="J86" s="223">
        <f>BK86</f>
        <v>0</v>
      </c>
      <c r="K86" s="219"/>
      <c r="L86" s="224"/>
      <c r="M86" s="225"/>
      <c r="N86" s="226"/>
      <c r="O86" s="226"/>
      <c r="P86" s="227">
        <f>P87+P129+P137+P213</f>
        <v>0</v>
      </c>
      <c r="Q86" s="226"/>
      <c r="R86" s="227">
        <f>R87+R129+R137+R213</f>
        <v>15.257938530000001</v>
      </c>
      <c r="S86" s="226"/>
      <c r="T86" s="228">
        <f>T87+T129+T137+T213</f>
        <v>0</v>
      </c>
      <c r="AR86" s="229" t="s">
        <v>80</v>
      </c>
      <c r="AT86" s="230" t="s">
        <v>71</v>
      </c>
      <c r="AU86" s="230" t="s">
        <v>72</v>
      </c>
      <c r="AY86" s="229" t="s">
        <v>215</v>
      </c>
      <c r="BK86" s="231">
        <f>BK87+BK129+BK137+BK213</f>
        <v>0</v>
      </c>
    </row>
    <row r="87" s="11" customFormat="1" ht="19.92" customHeight="1">
      <c r="B87" s="218"/>
      <c r="C87" s="219"/>
      <c r="D87" s="220" t="s">
        <v>71</v>
      </c>
      <c r="E87" s="232" t="s">
        <v>80</v>
      </c>
      <c r="F87" s="232" t="s">
        <v>373</v>
      </c>
      <c r="G87" s="219"/>
      <c r="H87" s="219"/>
      <c r="I87" s="222"/>
      <c r="J87" s="233">
        <f>BK87</f>
        <v>0</v>
      </c>
      <c r="K87" s="219"/>
      <c r="L87" s="224"/>
      <c r="M87" s="225"/>
      <c r="N87" s="226"/>
      <c r="O87" s="226"/>
      <c r="P87" s="227">
        <f>SUM(P88:P128)</f>
        <v>0</v>
      </c>
      <c r="Q87" s="226"/>
      <c r="R87" s="227">
        <f>SUM(R88:R128)</f>
        <v>14.70108815</v>
      </c>
      <c r="S87" s="226"/>
      <c r="T87" s="228">
        <f>SUM(T88:T128)</f>
        <v>0</v>
      </c>
      <c r="AR87" s="229" t="s">
        <v>80</v>
      </c>
      <c r="AT87" s="230" t="s">
        <v>71</v>
      </c>
      <c r="AU87" s="230" t="s">
        <v>80</v>
      </c>
      <c r="AY87" s="229" t="s">
        <v>215</v>
      </c>
      <c r="BK87" s="231">
        <f>SUM(BK88:BK128)</f>
        <v>0</v>
      </c>
    </row>
    <row r="88" s="1" customFormat="1" ht="16.5" customHeight="1">
      <c r="B88" s="47"/>
      <c r="C88" s="234" t="s">
        <v>80</v>
      </c>
      <c r="D88" s="234" t="s">
        <v>218</v>
      </c>
      <c r="E88" s="235" t="s">
        <v>870</v>
      </c>
      <c r="F88" s="236" t="s">
        <v>871</v>
      </c>
      <c r="G88" s="237" t="s">
        <v>872</v>
      </c>
      <c r="H88" s="238">
        <v>5</v>
      </c>
      <c r="I88" s="239"/>
      <c r="J88" s="240">
        <f>ROUND(I88*H88,2)</f>
        <v>0</v>
      </c>
      <c r="K88" s="236" t="s">
        <v>222</v>
      </c>
      <c r="L88" s="73"/>
      <c r="M88" s="241" t="s">
        <v>21</v>
      </c>
      <c r="N88" s="242" t="s">
        <v>43</v>
      </c>
      <c r="O88" s="48"/>
      <c r="P88" s="243">
        <f>O88*H88</f>
        <v>0</v>
      </c>
      <c r="Q88" s="243">
        <v>0</v>
      </c>
      <c r="R88" s="243">
        <f>Q88*H88</f>
        <v>0</v>
      </c>
      <c r="S88" s="243">
        <v>0</v>
      </c>
      <c r="T88" s="244">
        <f>S88*H88</f>
        <v>0</v>
      </c>
      <c r="AR88" s="25" t="s">
        <v>232</v>
      </c>
      <c r="AT88" s="25" t="s">
        <v>218</v>
      </c>
      <c r="AU88" s="25" t="s">
        <v>82</v>
      </c>
      <c r="AY88" s="25" t="s">
        <v>215</v>
      </c>
      <c r="BE88" s="245">
        <f>IF(N88="základní",J88,0)</f>
        <v>0</v>
      </c>
      <c r="BF88" s="245">
        <f>IF(N88="snížená",J88,0)</f>
        <v>0</v>
      </c>
      <c r="BG88" s="245">
        <f>IF(N88="zákl. přenesená",J88,0)</f>
        <v>0</v>
      </c>
      <c r="BH88" s="245">
        <f>IF(N88="sníž. přenesená",J88,0)</f>
        <v>0</v>
      </c>
      <c r="BI88" s="245">
        <f>IF(N88="nulová",J88,0)</f>
        <v>0</v>
      </c>
      <c r="BJ88" s="25" t="s">
        <v>80</v>
      </c>
      <c r="BK88" s="245">
        <f>ROUND(I88*H88,2)</f>
        <v>0</v>
      </c>
      <c r="BL88" s="25" t="s">
        <v>232</v>
      </c>
      <c r="BM88" s="25" t="s">
        <v>3180</v>
      </c>
    </row>
    <row r="89" s="12" customFormat="1">
      <c r="B89" s="252"/>
      <c r="C89" s="253"/>
      <c r="D89" s="246" t="s">
        <v>422</v>
      </c>
      <c r="E89" s="254" t="s">
        <v>21</v>
      </c>
      <c r="F89" s="255" t="s">
        <v>214</v>
      </c>
      <c r="G89" s="253"/>
      <c r="H89" s="256">
        <v>5</v>
      </c>
      <c r="I89" s="257"/>
      <c r="J89" s="253"/>
      <c r="K89" s="253"/>
      <c r="L89" s="258"/>
      <c r="M89" s="259"/>
      <c r="N89" s="260"/>
      <c r="O89" s="260"/>
      <c r="P89" s="260"/>
      <c r="Q89" s="260"/>
      <c r="R89" s="260"/>
      <c r="S89" s="260"/>
      <c r="T89" s="261"/>
      <c r="AT89" s="262" t="s">
        <v>422</v>
      </c>
      <c r="AU89" s="262" t="s">
        <v>82</v>
      </c>
      <c r="AV89" s="12" t="s">
        <v>82</v>
      </c>
      <c r="AW89" s="12" t="s">
        <v>35</v>
      </c>
      <c r="AX89" s="12" t="s">
        <v>72</v>
      </c>
      <c r="AY89" s="262" t="s">
        <v>215</v>
      </c>
    </row>
    <row r="90" s="1" customFormat="1" ht="16.5" customHeight="1">
      <c r="B90" s="47"/>
      <c r="C90" s="234" t="s">
        <v>82</v>
      </c>
      <c r="D90" s="234" t="s">
        <v>218</v>
      </c>
      <c r="E90" s="235" t="s">
        <v>3181</v>
      </c>
      <c r="F90" s="236" t="s">
        <v>3182</v>
      </c>
      <c r="G90" s="237" t="s">
        <v>381</v>
      </c>
      <c r="H90" s="238">
        <v>28.158000000000001</v>
      </c>
      <c r="I90" s="239"/>
      <c r="J90" s="240">
        <f>ROUND(I90*H90,2)</f>
        <v>0</v>
      </c>
      <c r="K90" s="236" t="s">
        <v>21</v>
      </c>
      <c r="L90" s="73"/>
      <c r="M90" s="241" t="s">
        <v>21</v>
      </c>
      <c r="N90" s="242" t="s">
        <v>43</v>
      </c>
      <c r="O90" s="48"/>
      <c r="P90" s="243">
        <f>O90*H90</f>
        <v>0</v>
      </c>
      <c r="Q90" s="243">
        <v>0</v>
      </c>
      <c r="R90" s="243">
        <f>Q90*H90</f>
        <v>0</v>
      </c>
      <c r="S90" s="243">
        <v>0</v>
      </c>
      <c r="T90" s="244">
        <f>S90*H90</f>
        <v>0</v>
      </c>
      <c r="AR90" s="25" t="s">
        <v>232</v>
      </c>
      <c r="AT90" s="25" t="s">
        <v>218</v>
      </c>
      <c r="AU90" s="25" t="s">
        <v>82</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3183</v>
      </c>
    </row>
    <row r="91" s="13" customFormat="1">
      <c r="B91" s="263"/>
      <c r="C91" s="264"/>
      <c r="D91" s="246" t="s">
        <v>422</v>
      </c>
      <c r="E91" s="265" t="s">
        <v>21</v>
      </c>
      <c r="F91" s="266" t="s">
        <v>439</v>
      </c>
      <c r="G91" s="264"/>
      <c r="H91" s="267">
        <v>28.158000000000001</v>
      </c>
      <c r="I91" s="268"/>
      <c r="J91" s="264"/>
      <c r="K91" s="264"/>
      <c r="L91" s="269"/>
      <c r="M91" s="270"/>
      <c r="N91" s="271"/>
      <c r="O91" s="271"/>
      <c r="P91" s="271"/>
      <c r="Q91" s="271"/>
      <c r="R91" s="271"/>
      <c r="S91" s="271"/>
      <c r="T91" s="272"/>
      <c r="AT91" s="273" t="s">
        <v>422</v>
      </c>
      <c r="AU91" s="273" t="s">
        <v>82</v>
      </c>
      <c r="AV91" s="13" t="s">
        <v>232</v>
      </c>
      <c r="AW91" s="13" t="s">
        <v>35</v>
      </c>
      <c r="AX91" s="13" t="s">
        <v>72</v>
      </c>
      <c r="AY91" s="273" t="s">
        <v>215</v>
      </c>
    </row>
    <row r="92" s="1" customFormat="1" ht="16.5" customHeight="1">
      <c r="B92" s="47"/>
      <c r="C92" s="234" t="s">
        <v>227</v>
      </c>
      <c r="D92" s="234" t="s">
        <v>218</v>
      </c>
      <c r="E92" s="235" t="s">
        <v>1298</v>
      </c>
      <c r="F92" s="236" t="s">
        <v>1299</v>
      </c>
      <c r="G92" s="237" t="s">
        <v>381</v>
      </c>
      <c r="H92" s="238">
        <v>14.079000000000001</v>
      </c>
      <c r="I92" s="239"/>
      <c r="J92" s="240">
        <f>ROUND(I92*H92,2)</f>
        <v>0</v>
      </c>
      <c r="K92" s="236" t="s">
        <v>222</v>
      </c>
      <c r="L92" s="73"/>
      <c r="M92" s="241" t="s">
        <v>21</v>
      </c>
      <c r="N92" s="242" t="s">
        <v>43</v>
      </c>
      <c r="O92" s="48"/>
      <c r="P92" s="243">
        <f>O92*H92</f>
        <v>0</v>
      </c>
      <c r="Q92" s="243">
        <v>0</v>
      </c>
      <c r="R92" s="243">
        <f>Q92*H92</f>
        <v>0</v>
      </c>
      <c r="S92" s="243">
        <v>0</v>
      </c>
      <c r="T92" s="244">
        <f>S92*H92</f>
        <v>0</v>
      </c>
      <c r="AR92" s="25" t="s">
        <v>232</v>
      </c>
      <c r="AT92" s="25" t="s">
        <v>218</v>
      </c>
      <c r="AU92" s="25" t="s">
        <v>82</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3184</v>
      </c>
    </row>
    <row r="93" s="12" customFormat="1">
      <c r="B93" s="252"/>
      <c r="C93" s="253"/>
      <c r="D93" s="246" t="s">
        <v>422</v>
      </c>
      <c r="E93" s="254" t="s">
        <v>21</v>
      </c>
      <c r="F93" s="255" t="s">
        <v>3408</v>
      </c>
      <c r="G93" s="253"/>
      <c r="H93" s="256">
        <v>28.158000000000001</v>
      </c>
      <c r="I93" s="257"/>
      <c r="J93" s="253"/>
      <c r="K93" s="253"/>
      <c r="L93" s="258"/>
      <c r="M93" s="259"/>
      <c r="N93" s="260"/>
      <c r="O93" s="260"/>
      <c r="P93" s="260"/>
      <c r="Q93" s="260"/>
      <c r="R93" s="260"/>
      <c r="S93" s="260"/>
      <c r="T93" s="261"/>
      <c r="AT93" s="262" t="s">
        <v>422</v>
      </c>
      <c r="AU93" s="262" t="s">
        <v>82</v>
      </c>
      <c r="AV93" s="12" t="s">
        <v>82</v>
      </c>
      <c r="AW93" s="12" t="s">
        <v>35</v>
      </c>
      <c r="AX93" s="12" t="s">
        <v>72</v>
      </c>
      <c r="AY93" s="262" t="s">
        <v>215</v>
      </c>
    </row>
    <row r="94" s="12" customFormat="1">
      <c r="B94" s="252"/>
      <c r="C94" s="253"/>
      <c r="D94" s="246" t="s">
        <v>422</v>
      </c>
      <c r="E94" s="253"/>
      <c r="F94" s="255" t="s">
        <v>3409</v>
      </c>
      <c r="G94" s="253"/>
      <c r="H94" s="256">
        <v>14.079000000000001</v>
      </c>
      <c r="I94" s="257"/>
      <c r="J94" s="253"/>
      <c r="K94" s="253"/>
      <c r="L94" s="258"/>
      <c r="M94" s="259"/>
      <c r="N94" s="260"/>
      <c r="O94" s="260"/>
      <c r="P94" s="260"/>
      <c r="Q94" s="260"/>
      <c r="R94" s="260"/>
      <c r="S94" s="260"/>
      <c r="T94" s="261"/>
      <c r="AT94" s="262" t="s">
        <v>422</v>
      </c>
      <c r="AU94" s="262" t="s">
        <v>82</v>
      </c>
      <c r="AV94" s="12" t="s">
        <v>82</v>
      </c>
      <c r="AW94" s="12" t="s">
        <v>6</v>
      </c>
      <c r="AX94" s="12" t="s">
        <v>80</v>
      </c>
      <c r="AY94" s="262" t="s">
        <v>215</v>
      </c>
    </row>
    <row r="95" s="1" customFormat="1" ht="16.5" customHeight="1">
      <c r="B95" s="47"/>
      <c r="C95" s="234" t="s">
        <v>232</v>
      </c>
      <c r="D95" s="234" t="s">
        <v>218</v>
      </c>
      <c r="E95" s="235" t="s">
        <v>2657</v>
      </c>
      <c r="F95" s="236" t="s">
        <v>2658</v>
      </c>
      <c r="G95" s="237" t="s">
        <v>376</v>
      </c>
      <c r="H95" s="238">
        <v>68.338999999999999</v>
      </c>
      <c r="I95" s="239"/>
      <c r="J95" s="240">
        <f>ROUND(I95*H95,2)</f>
        <v>0</v>
      </c>
      <c r="K95" s="236" t="s">
        <v>222</v>
      </c>
      <c r="L95" s="73"/>
      <c r="M95" s="241" t="s">
        <v>21</v>
      </c>
      <c r="N95" s="242" t="s">
        <v>43</v>
      </c>
      <c r="O95" s="48"/>
      <c r="P95" s="243">
        <f>O95*H95</f>
        <v>0</v>
      </c>
      <c r="Q95" s="243">
        <v>0.00084999999999999995</v>
      </c>
      <c r="R95" s="243">
        <f>Q95*H95</f>
        <v>0.058088149999999998</v>
      </c>
      <c r="S95" s="243">
        <v>0</v>
      </c>
      <c r="T95" s="244">
        <f>S95*H95</f>
        <v>0</v>
      </c>
      <c r="AR95" s="25" t="s">
        <v>232</v>
      </c>
      <c r="AT95" s="25" t="s">
        <v>218</v>
      </c>
      <c r="AU95" s="25" t="s">
        <v>82</v>
      </c>
      <c r="AY95" s="25" t="s">
        <v>215</v>
      </c>
      <c r="BE95" s="245">
        <f>IF(N95="základní",J95,0)</f>
        <v>0</v>
      </c>
      <c r="BF95" s="245">
        <f>IF(N95="snížená",J95,0)</f>
        <v>0</v>
      </c>
      <c r="BG95" s="245">
        <f>IF(N95="zákl. přenesená",J95,0)</f>
        <v>0</v>
      </c>
      <c r="BH95" s="245">
        <f>IF(N95="sníž. přenesená",J95,0)</f>
        <v>0</v>
      </c>
      <c r="BI95" s="245">
        <f>IF(N95="nulová",J95,0)</f>
        <v>0</v>
      </c>
      <c r="BJ95" s="25" t="s">
        <v>80</v>
      </c>
      <c r="BK95" s="245">
        <f>ROUND(I95*H95,2)</f>
        <v>0</v>
      </c>
      <c r="BL95" s="25" t="s">
        <v>232</v>
      </c>
      <c r="BM95" s="25" t="s">
        <v>3187</v>
      </c>
    </row>
    <row r="96" s="13" customFormat="1">
      <c r="B96" s="263"/>
      <c r="C96" s="264"/>
      <c r="D96" s="246" t="s">
        <v>422</v>
      </c>
      <c r="E96" s="265" t="s">
        <v>21</v>
      </c>
      <c r="F96" s="266" t="s">
        <v>439</v>
      </c>
      <c r="G96" s="264"/>
      <c r="H96" s="267">
        <v>68.338999999999999</v>
      </c>
      <c r="I96" s="268"/>
      <c r="J96" s="264"/>
      <c r="K96" s="264"/>
      <c r="L96" s="269"/>
      <c r="M96" s="270"/>
      <c r="N96" s="271"/>
      <c r="O96" s="271"/>
      <c r="P96" s="271"/>
      <c r="Q96" s="271"/>
      <c r="R96" s="271"/>
      <c r="S96" s="271"/>
      <c r="T96" s="272"/>
      <c r="AT96" s="273" t="s">
        <v>422</v>
      </c>
      <c r="AU96" s="273" t="s">
        <v>82</v>
      </c>
      <c r="AV96" s="13" t="s">
        <v>232</v>
      </c>
      <c r="AW96" s="13" t="s">
        <v>35</v>
      </c>
      <c r="AX96" s="13" t="s">
        <v>72</v>
      </c>
      <c r="AY96" s="273" t="s">
        <v>215</v>
      </c>
    </row>
    <row r="97" s="1" customFormat="1" ht="16.5" customHeight="1">
      <c r="B97" s="47"/>
      <c r="C97" s="234" t="s">
        <v>214</v>
      </c>
      <c r="D97" s="234" t="s">
        <v>218</v>
      </c>
      <c r="E97" s="235" t="s">
        <v>2660</v>
      </c>
      <c r="F97" s="236" t="s">
        <v>2661</v>
      </c>
      <c r="G97" s="237" t="s">
        <v>376</v>
      </c>
      <c r="H97" s="238">
        <v>68.329999999999998</v>
      </c>
      <c r="I97" s="239"/>
      <c r="J97" s="240">
        <f>ROUND(I97*H97,2)</f>
        <v>0</v>
      </c>
      <c r="K97" s="236" t="s">
        <v>222</v>
      </c>
      <c r="L97" s="73"/>
      <c r="M97" s="241" t="s">
        <v>21</v>
      </c>
      <c r="N97" s="242" t="s">
        <v>43</v>
      </c>
      <c r="O97" s="48"/>
      <c r="P97" s="243">
        <f>O97*H97</f>
        <v>0</v>
      </c>
      <c r="Q97" s="243">
        <v>0</v>
      </c>
      <c r="R97" s="243">
        <f>Q97*H97</f>
        <v>0</v>
      </c>
      <c r="S97" s="243">
        <v>0</v>
      </c>
      <c r="T97" s="244">
        <f>S97*H97</f>
        <v>0</v>
      </c>
      <c r="AR97" s="25" t="s">
        <v>232</v>
      </c>
      <c r="AT97" s="25" t="s">
        <v>218</v>
      </c>
      <c r="AU97" s="25" t="s">
        <v>82</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3190</v>
      </c>
    </row>
    <row r="98" s="14" customFormat="1">
      <c r="B98" s="288"/>
      <c r="C98" s="289"/>
      <c r="D98" s="246" t="s">
        <v>422</v>
      </c>
      <c r="E98" s="290" t="s">
        <v>21</v>
      </c>
      <c r="F98" s="291" t="s">
        <v>3191</v>
      </c>
      <c r="G98" s="289"/>
      <c r="H98" s="290" t="s">
        <v>21</v>
      </c>
      <c r="I98" s="292"/>
      <c r="J98" s="289"/>
      <c r="K98" s="289"/>
      <c r="L98" s="293"/>
      <c r="M98" s="294"/>
      <c r="N98" s="295"/>
      <c r="O98" s="295"/>
      <c r="P98" s="295"/>
      <c r="Q98" s="295"/>
      <c r="R98" s="295"/>
      <c r="S98" s="295"/>
      <c r="T98" s="296"/>
      <c r="AT98" s="297" t="s">
        <v>422</v>
      </c>
      <c r="AU98" s="297" t="s">
        <v>82</v>
      </c>
      <c r="AV98" s="14" t="s">
        <v>80</v>
      </c>
      <c r="AW98" s="14" t="s">
        <v>35</v>
      </c>
      <c r="AX98" s="14" t="s">
        <v>72</v>
      </c>
      <c r="AY98" s="297" t="s">
        <v>215</v>
      </c>
    </row>
    <row r="99" s="12" customFormat="1">
      <c r="B99" s="252"/>
      <c r="C99" s="253"/>
      <c r="D99" s="246" t="s">
        <v>422</v>
      </c>
      <c r="E99" s="254" t="s">
        <v>21</v>
      </c>
      <c r="F99" s="255" t="s">
        <v>3410</v>
      </c>
      <c r="G99" s="253"/>
      <c r="H99" s="256">
        <v>68.329999999999998</v>
      </c>
      <c r="I99" s="257"/>
      <c r="J99" s="253"/>
      <c r="K99" s="253"/>
      <c r="L99" s="258"/>
      <c r="M99" s="259"/>
      <c r="N99" s="260"/>
      <c r="O99" s="260"/>
      <c r="P99" s="260"/>
      <c r="Q99" s="260"/>
      <c r="R99" s="260"/>
      <c r="S99" s="260"/>
      <c r="T99" s="261"/>
      <c r="AT99" s="262" t="s">
        <v>422</v>
      </c>
      <c r="AU99" s="262" t="s">
        <v>82</v>
      </c>
      <c r="AV99" s="12" t="s">
        <v>82</v>
      </c>
      <c r="AW99" s="12" t="s">
        <v>35</v>
      </c>
      <c r="AX99" s="12" t="s">
        <v>72</v>
      </c>
      <c r="AY99" s="262" t="s">
        <v>215</v>
      </c>
    </row>
    <row r="100" s="1" customFormat="1" ht="16.5" customHeight="1">
      <c r="B100" s="47"/>
      <c r="C100" s="234" t="s">
        <v>241</v>
      </c>
      <c r="D100" s="234" t="s">
        <v>218</v>
      </c>
      <c r="E100" s="235" t="s">
        <v>1322</v>
      </c>
      <c r="F100" s="236" t="s">
        <v>1323</v>
      </c>
      <c r="G100" s="237" t="s">
        <v>381</v>
      </c>
      <c r="H100" s="238">
        <v>28.158000000000001</v>
      </c>
      <c r="I100" s="239"/>
      <c r="J100" s="240">
        <f>ROUND(I100*H100,2)</f>
        <v>0</v>
      </c>
      <c r="K100" s="236" t="s">
        <v>222</v>
      </c>
      <c r="L100" s="73"/>
      <c r="M100" s="241" t="s">
        <v>21</v>
      </c>
      <c r="N100" s="242" t="s">
        <v>43</v>
      </c>
      <c r="O100" s="48"/>
      <c r="P100" s="243">
        <f>O100*H100</f>
        <v>0</v>
      </c>
      <c r="Q100" s="243">
        <v>0</v>
      </c>
      <c r="R100" s="243">
        <f>Q100*H100</f>
        <v>0</v>
      </c>
      <c r="S100" s="243">
        <v>0</v>
      </c>
      <c r="T100" s="244">
        <f>S100*H100</f>
        <v>0</v>
      </c>
      <c r="AR100" s="25" t="s">
        <v>232</v>
      </c>
      <c r="AT100" s="25" t="s">
        <v>218</v>
      </c>
      <c r="AU100" s="25" t="s">
        <v>82</v>
      </c>
      <c r="AY100" s="25" t="s">
        <v>215</v>
      </c>
      <c r="BE100" s="245">
        <f>IF(N100="základní",J100,0)</f>
        <v>0</v>
      </c>
      <c r="BF100" s="245">
        <f>IF(N100="snížená",J100,0)</f>
        <v>0</v>
      </c>
      <c r="BG100" s="245">
        <f>IF(N100="zákl. přenesená",J100,0)</f>
        <v>0</v>
      </c>
      <c r="BH100" s="245">
        <f>IF(N100="sníž. přenesená",J100,0)</f>
        <v>0</v>
      </c>
      <c r="BI100" s="245">
        <f>IF(N100="nulová",J100,0)</f>
        <v>0</v>
      </c>
      <c r="BJ100" s="25" t="s">
        <v>80</v>
      </c>
      <c r="BK100" s="245">
        <f>ROUND(I100*H100,2)</f>
        <v>0</v>
      </c>
      <c r="BL100" s="25" t="s">
        <v>232</v>
      </c>
      <c r="BM100" s="25" t="s">
        <v>3193</v>
      </c>
    </row>
    <row r="101" s="12" customFormat="1">
      <c r="B101" s="252"/>
      <c r="C101" s="253"/>
      <c r="D101" s="246" t="s">
        <v>422</v>
      </c>
      <c r="E101" s="254" t="s">
        <v>21</v>
      </c>
      <c r="F101" s="255" t="s">
        <v>3408</v>
      </c>
      <c r="G101" s="253"/>
      <c r="H101" s="256">
        <v>28.158000000000001</v>
      </c>
      <c r="I101" s="257"/>
      <c r="J101" s="253"/>
      <c r="K101" s="253"/>
      <c r="L101" s="258"/>
      <c r="M101" s="259"/>
      <c r="N101" s="260"/>
      <c r="O101" s="260"/>
      <c r="P101" s="260"/>
      <c r="Q101" s="260"/>
      <c r="R101" s="260"/>
      <c r="S101" s="260"/>
      <c r="T101" s="261"/>
      <c r="AT101" s="262" t="s">
        <v>422</v>
      </c>
      <c r="AU101" s="262" t="s">
        <v>82</v>
      </c>
      <c r="AV101" s="12" t="s">
        <v>82</v>
      </c>
      <c r="AW101" s="12" t="s">
        <v>35</v>
      </c>
      <c r="AX101" s="12" t="s">
        <v>72</v>
      </c>
      <c r="AY101" s="262" t="s">
        <v>215</v>
      </c>
    </row>
    <row r="102" s="1" customFormat="1" ht="16.5" customHeight="1">
      <c r="B102" s="47"/>
      <c r="C102" s="234" t="s">
        <v>630</v>
      </c>
      <c r="D102" s="234" t="s">
        <v>218</v>
      </c>
      <c r="E102" s="235" t="s">
        <v>516</v>
      </c>
      <c r="F102" s="236" t="s">
        <v>517</v>
      </c>
      <c r="G102" s="237" t="s">
        <v>381</v>
      </c>
      <c r="H102" s="238">
        <v>28.158000000000001</v>
      </c>
      <c r="I102" s="239"/>
      <c r="J102" s="240">
        <f>ROUND(I102*H102,2)</f>
        <v>0</v>
      </c>
      <c r="K102" s="236" t="s">
        <v>222</v>
      </c>
      <c r="L102" s="73"/>
      <c r="M102" s="241" t="s">
        <v>21</v>
      </c>
      <c r="N102" s="242" t="s">
        <v>43</v>
      </c>
      <c r="O102" s="48"/>
      <c r="P102" s="243">
        <f>O102*H102</f>
        <v>0</v>
      </c>
      <c r="Q102" s="243">
        <v>0</v>
      </c>
      <c r="R102" s="243">
        <f>Q102*H102</f>
        <v>0</v>
      </c>
      <c r="S102" s="243">
        <v>0</v>
      </c>
      <c r="T102" s="244">
        <f>S102*H102</f>
        <v>0</v>
      </c>
      <c r="AR102" s="25" t="s">
        <v>232</v>
      </c>
      <c r="AT102" s="25" t="s">
        <v>218</v>
      </c>
      <c r="AU102" s="25" t="s">
        <v>82</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3411</v>
      </c>
    </row>
    <row r="103" s="14" customFormat="1">
      <c r="B103" s="288"/>
      <c r="C103" s="289"/>
      <c r="D103" s="246" t="s">
        <v>422</v>
      </c>
      <c r="E103" s="290" t="s">
        <v>21</v>
      </c>
      <c r="F103" s="291" t="s">
        <v>2690</v>
      </c>
      <c r="G103" s="289"/>
      <c r="H103" s="290" t="s">
        <v>21</v>
      </c>
      <c r="I103" s="292"/>
      <c r="J103" s="289"/>
      <c r="K103" s="289"/>
      <c r="L103" s="293"/>
      <c r="M103" s="294"/>
      <c r="N103" s="295"/>
      <c r="O103" s="295"/>
      <c r="P103" s="295"/>
      <c r="Q103" s="295"/>
      <c r="R103" s="295"/>
      <c r="S103" s="295"/>
      <c r="T103" s="296"/>
      <c r="AT103" s="297" t="s">
        <v>422</v>
      </c>
      <c r="AU103" s="297" t="s">
        <v>82</v>
      </c>
      <c r="AV103" s="14" t="s">
        <v>80</v>
      </c>
      <c r="AW103" s="14" t="s">
        <v>35</v>
      </c>
      <c r="AX103" s="14" t="s">
        <v>72</v>
      </c>
      <c r="AY103" s="297" t="s">
        <v>215</v>
      </c>
    </row>
    <row r="104" s="12" customFormat="1">
      <c r="B104" s="252"/>
      <c r="C104" s="253"/>
      <c r="D104" s="246" t="s">
        <v>422</v>
      </c>
      <c r="E104" s="254" t="s">
        <v>21</v>
      </c>
      <c r="F104" s="255" t="s">
        <v>3408</v>
      </c>
      <c r="G104" s="253"/>
      <c r="H104" s="256">
        <v>28.158000000000001</v>
      </c>
      <c r="I104" s="257"/>
      <c r="J104" s="253"/>
      <c r="K104" s="253"/>
      <c r="L104" s="258"/>
      <c r="M104" s="259"/>
      <c r="N104" s="260"/>
      <c r="O104" s="260"/>
      <c r="P104" s="260"/>
      <c r="Q104" s="260"/>
      <c r="R104" s="260"/>
      <c r="S104" s="260"/>
      <c r="T104" s="261"/>
      <c r="AT104" s="262" t="s">
        <v>422</v>
      </c>
      <c r="AU104" s="262" t="s">
        <v>82</v>
      </c>
      <c r="AV104" s="12" t="s">
        <v>82</v>
      </c>
      <c r="AW104" s="12" t="s">
        <v>35</v>
      </c>
      <c r="AX104" s="12" t="s">
        <v>80</v>
      </c>
      <c r="AY104" s="262" t="s">
        <v>215</v>
      </c>
    </row>
    <row r="105" s="1" customFormat="1" ht="16.5" customHeight="1">
      <c r="B105" s="47"/>
      <c r="C105" s="234" t="s">
        <v>251</v>
      </c>
      <c r="D105" s="234" t="s">
        <v>218</v>
      </c>
      <c r="E105" s="235" t="s">
        <v>886</v>
      </c>
      <c r="F105" s="236" t="s">
        <v>887</v>
      </c>
      <c r="G105" s="237" t="s">
        <v>381</v>
      </c>
      <c r="H105" s="238">
        <v>28.158000000000001</v>
      </c>
      <c r="I105" s="239"/>
      <c r="J105" s="240">
        <f>ROUND(I105*H105,2)</f>
        <v>0</v>
      </c>
      <c r="K105" s="236" t="s">
        <v>222</v>
      </c>
      <c r="L105" s="73"/>
      <c r="M105" s="241" t="s">
        <v>21</v>
      </c>
      <c r="N105" s="242" t="s">
        <v>43</v>
      </c>
      <c r="O105" s="48"/>
      <c r="P105" s="243">
        <f>O105*H105</f>
        <v>0</v>
      </c>
      <c r="Q105" s="243">
        <v>0</v>
      </c>
      <c r="R105" s="243">
        <f>Q105*H105</f>
        <v>0</v>
      </c>
      <c r="S105" s="243">
        <v>0</v>
      </c>
      <c r="T105" s="244">
        <f>S105*H105</f>
        <v>0</v>
      </c>
      <c r="AR105" s="25" t="s">
        <v>232</v>
      </c>
      <c r="AT105" s="25" t="s">
        <v>218</v>
      </c>
      <c r="AU105" s="25" t="s">
        <v>82</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3412</v>
      </c>
    </row>
    <row r="106" s="14" customFormat="1">
      <c r="B106" s="288"/>
      <c r="C106" s="289"/>
      <c r="D106" s="246" t="s">
        <v>422</v>
      </c>
      <c r="E106" s="290" t="s">
        <v>21</v>
      </c>
      <c r="F106" s="291" t="s">
        <v>3413</v>
      </c>
      <c r="G106" s="289"/>
      <c r="H106" s="290" t="s">
        <v>21</v>
      </c>
      <c r="I106" s="292"/>
      <c r="J106" s="289"/>
      <c r="K106" s="289"/>
      <c r="L106" s="293"/>
      <c r="M106" s="294"/>
      <c r="N106" s="295"/>
      <c r="O106" s="295"/>
      <c r="P106" s="295"/>
      <c r="Q106" s="295"/>
      <c r="R106" s="295"/>
      <c r="S106" s="295"/>
      <c r="T106" s="296"/>
      <c r="AT106" s="297" t="s">
        <v>422</v>
      </c>
      <c r="AU106" s="297" t="s">
        <v>82</v>
      </c>
      <c r="AV106" s="14" t="s">
        <v>80</v>
      </c>
      <c r="AW106" s="14" t="s">
        <v>35</v>
      </c>
      <c r="AX106" s="14" t="s">
        <v>72</v>
      </c>
      <c r="AY106" s="297" t="s">
        <v>215</v>
      </c>
    </row>
    <row r="107" s="12" customFormat="1">
      <c r="B107" s="252"/>
      <c r="C107" s="253"/>
      <c r="D107" s="246" t="s">
        <v>422</v>
      </c>
      <c r="E107" s="254" t="s">
        <v>21</v>
      </c>
      <c r="F107" s="255" t="s">
        <v>3408</v>
      </c>
      <c r="G107" s="253"/>
      <c r="H107" s="256">
        <v>28.158000000000001</v>
      </c>
      <c r="I107" s="257"/>
      <c r="J107" s="253"/>
      <c r="K107" s="253"/>
      <c r="L107" s="258"/>
      <c r="M107" s="259"/>
      <c r="N107" s="260"/>
      <c r="O107" s="260"/>
      <c r="P107" s="260"/>
      <c r="Q107" s="260"/>
      <c r="R107" s="260"/>
      <c r="S107" s="260"/>
      <c r="T107" s="261"/>
      <c r="AT107" s="262" t="s">
        <v>422</v>
      </c>
      <c r="AU107" s="262" t="s">
        <v>82</v>
      </c>
      <c r="AV107" s="12" t="s">
        <v>82</v>
      </c>
      <c r="AW107" s="12" t="s">
        <v>35</v>
      </c>
      <c r="AX107" s="12" t="s">
        <v>80</v>
      </c>
      <c r="AY107" s="262" t="s">
        <v>215</v>
      </c>
    </row>
    <row r="108" s="1" customFormat="1" ht="16.5" customHeight="1">
      <c r="B108" s="47"/>
      <c r="C108" s="234" t="s">
        <v>256</v>
      </c>
      <c r="D108" s="234" t="s">
        <v>218</v>
      </c>
      <c r="E108" s="235" t="s">
        <v>988</v>
      </c>
      <c r="F108" s="236" t="s">
        <v>989</v>
      </c>
      <c r="G108" s="237" t="s">
        <v>381</v>
      </c>
      <c r="H108" s="238">
        <v>14.488</v>
      </c>
      <c r="I108" s="239"/>
      <c r="J108" s="240">
        <f>ROUND(I108*H108,2)</f>
        <v>0</v>
      </c>
      <c r="K108" s="236" t="s">
        <v>222</v>
      </c>
      <c r="L108" s="73"/>
      <c r="M108" s="241" t="s">
        <v>21</v>
      </c>
      <c r="N108" s="242" t="s">
        <v>43</v>
      </c>
      <c r="O108" s="48"/>
      <c r="P108" s="243">
        <f>O108*H108</f>
        <v>0</v>
      </c>
      <c r="Q108" s="243">
        <v>0</v>
      </c>
      <c r="R108" s="243">
        <f>Q108*H108</f>
        <v>0</v>
      </c>
      <c r="S108" s="243">
        <v>0</v>
      </c>
      <c r="T108" s="244">
        <f>S108*H108</f>
        <v>0</v>
      </c>
      <c r="AR108" s="25" t="s">
        <v>232</v>
      </c>
      <c r="AT108" s="25" t="s">
        <v>218</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3197</v>
      </c>
    </row>
    <row r="109" s="12" customFormat="1">
      <c r="B109" s="252"/>
      <c r="C109" s="253"/>
      <c r="D109" s="246" t="s">
        <v>422</v>
      </c>
      <c r="E109" s="254" t="s">
        <v>21</v>
      </c>
      <c r="F109" s="255" t="s">
        <v>3414</v>
      </c>
      <c r="G109" s="253"/>
      <c r="H109" s="256">
        <v>14.488</v>
      </c>
      <c r="I109" s="257"/>
      <c r="J109" s="253"/>
      <c r="K109" s="253"/>
      <c r="L109" s="258"/>
      <c r="M109" s="259"/>
      <c r="N109" s="260"/>
      <c r="O109" s="260"/>
      <c r="P109" s="260"/>
      <c r="Q109" s="260"/>
      <c r="R109" s="260"/>
      <c r="S109" s="260"/>
      <c r="T109" s="261"/>
      <c r="AT109" s="262" t="s">
        <v>422</v>
      </c>
      <c r="AU109" s="262" t="s">
        <v>82</v>
      </c>
      <c r="AV109" s="12" t="s">
        <v>82</v>
      </c>
      <c r="AW109" s="12" t="s">
        <v>35</v>
      </c>
      <c r="AX109" s="12" t="s">
        <v>72</v>
      </c>
      <c r="AY109" s="262" t="s">
        <v>215</v>
      </c>
    </row>
    <row r="110" s="1" customFormat="1" ht="16.5" customHeight="1">
      <c r="B110" s="47"/>
      <c r="C110" s="234" t="s">
        <v>260</v>
      </c>
      <c r="D110" s="234" t="s">
        <v>218</v>
      </c>
      <c r="E110" s="235" t="s">
        <v>993</v>
      </c>
      <c r="F110" s="236" t="s">
        <v>1341</v>
      </c>
      <c r="G110" s="237" t="s">
        <v>473</v>
      </c>
      <c r="H110" s="238">
        <v>27.527000000000001</v>
      </c>
      <c r="I110" s="239"/>
      <c r="J110" s="240">
        <f>ROUND(I110*H110,2)</f>
        <v>0</v>
      </c>
      <c r="K110" s="236" t="s">
        <v>222</v>
      </c>
      <c r="L110" s="73"/>
      <c r="M110" s="241" t="s">
        <v>21</v>
      </c>
      <c r="N110" s="242" t="s">
        <v>43</v>
      </c>
      <c r="O110" s="48"/>
      <c r="P110" s="243">
        <f>O110*H110</f>
        <v>0</v>
      </c>
      <c r="Q110" s="243">
        <v>0</v>
      </c>
      <c r="R110" s="243">
        <f>Q110*H110</f>
        <v>0</v>
      </c>
      <c r="S110" s="243">
        <v>0</v>
      </c>
      <c r="T110" s="244">
        <f>S110*H110</f>
        <v>0</v>
      </c>
      <c r="AR110" s="25" t="s">
        <v>232</v>
      </c>
      <c r="AT110" s="25" t="s">
        <v>218</v>
      </c>
      <c r="AU110" s="25" t="s">
        <v>82</v>
      </c>
      <c r="AY110" s="25" t="s">
        <v>215</v>
      </c>
      <c r="BE110" s="245">
        <f>IF(N110="základní",J110,0)</f>
        <v>0</v>
      </c>
      <c r="BF110" s="245">
        <f>IF(N110="snížená",J110,0)</f>
        <v>0</v>
      </c>
      <c r="BG110" s="245">
        <f>IF(N110="zákl. přenesená",J110,0)</f>
        <v>0</v>
      </c>
      <c r="BH110" s="245">
        <f>IF(N110="sníž. přenesená",J110,0)</f>
        <v>0</v>
      </c>
      <c r="BI110" s="245">
        <f>IF(N110="nulová",J110,0)</f>
        <v>0</v>
      </c>
      <c r="BJ110" s="25" t="s">
        <v>80</v>
      </c>
      <c r="BK110" s="245">
        <f>ROUND(I110*H110,2)</f>
        <v>0</v>
      </c>
      <c r="BL110" s="25" t="s">
        <v>232</v>
      </c>
      <c r="BM110" s="25" t="s">
        <v>3199</v>
      </c>
    </row>
    <row r="111" s="1" customFormat="1">
      <c r="B111" s="47"/>
      <c r="C111" s="75"/>
      <c r="D111" s="246" t="s">
        <v>225</v>
      </c>
      <c r="E111" s="75"/>
      <c r="F111" s="247" t="s">
        <v>672</v>
      </c>
      <c r="G111" s="75"/>
      <c r="H111" s="75"/>
      <c r="I111" s="204"/>
      <c r="J111" s="75"/>
      <c r="K111" s="75"/>
      <c r="L111" s="73"/>
      <c r="M111" s="248"/>
      <c r="N111" s="48"/>
      <c r="O111" s="48"/>
      <c r="P111" s="48"/>
      <c r="Q111" s="48"/>
      <c r="R111" s="48"/>
      <c r="S111" s="48"/>
      <c r="T111" s="96"/>
      <c r="AT111" s="25" t="s">
        <v>225</v>
      </c>
      <c r="AU111" s="25" t="s">
        <v>82</v>
      </c>
    </row>
    <row r="112" s="12" customFormat="1">
      <c r="B112" s="252"/>
      <c r="C112" s="253"/>
      <c r="D112" s="246" t="s">
        <v>422</v>
      </c>
      <c r="E112" s="254" t="s">
        <v>21</v>
      </c>
      <c r="F112" s="255" t="s">
        <v>3415</v>
      </c>
      <c r="G112" s="253"/>
      <c r="H112" s="256">
        <v>27.527000000000001</v>
      </c>
      <c r="I112" s="257"/>
      <c r="J112" s="253"/>
      <c r="K112" s="253"/>
      <c r="L112" s="258"/>
      <c r="M112" s="259"/>
      <c r="N112" s="260"/>
      <c r="O112" s="260"/>
      <c r="P112" s="260"/>
      <c r="Q112" s="260"/>
      <c r="R112" s="260"/>
      <c r="S112" s="260"/>
      <c r="T112" s="261"/>
      <c r="AT112" s="262" t="s">
        <v>422</v>
      </c>
      <c r="AU112" s="262" t="s">
        <v>82</v>
      </c>
      <c r="AV112" s="12" t="s">
        <v>82</v>
      </c>
      <c r="AW112" s="12" t="s">
        <v>35</v>
      </c>
      <c r="AX112" s="12" t="s">
        <v>72</v>
      </c>
      <c r="AY112" s="262" t="s">
        <v>215</v>
      </c>
    </row>
    <row r="113" s="1" customFormat="1" ht="16.5" customHeight="1">
      <c r="B113" s="47"/>
      <c r="C113" s="234" t="s">
        <v>267</v>
      </c>
      <c r="D113" s="234" t="s">
        <v>218</v>
      </c>
      <c r="E113" s="235" t="s">
        <v>890</v>
      </c>
      <c r="F113" s="236" t="s">
        <v>891</v>
      </c>
      <c r="G113" s="237" t="s">
        <v>381</v>
      </c>
      <c r="H113" s="238">
        <v>16.239999999999998</v>
      </c>
      <c r="I113" s="239"/>
      <c r="J113" s="240">
        <f>ROUND(I113*H113,2)</f>
        <v>0</v>
      </c>
      <c r="K113" s="236" t="s">
        <v>21</v>
      </c>
      <c r="L113" s="73"/>
      <c r="M113" s="241" t="s">
        <v>21</v>
      </c>
      <c r="N113" s="242" t="s">
        <v>43</v>
      </c>
      <c r="O113" s="48"/>
      <c r="P113" s="243">
        <f>O113*H113</f>
        <v>0</v>
      </c>
      <c r="Q113" s="243">
        <v>0</v>
      </c>
      <c r="R113" s="243">
        <f>Q113*H113</f>
        <v>0</v>
      </c>
      <c r="S113" s="243">
        <v>0</v>
      </c>
      <c r="T113" s="244">
        <f>S113*H113</f>
        <v>0</v>
      </c>
      <c r="AR113" s="25" t="s">
        <v>232</v>
      </c>
      <c r="AT113" s="25" t="s">
        <v>218</v>
      </c>
      <c r="AU113" s="25" t="s">
        <v>82</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3200</v>
      </c>
    </row>
    <row r="114" s="14" customFormat="1">
      <c r="B114" s="288"/>
      <c r="C114" s="289"/>
      <c r="D114" s="246" t="s">
        <v>422</v>
      </c>
      <c r="E114" s="290" t="s">
        <v>21</v>
      </c>
      <c r="F114" s="291" t="s">
        <v>3416</v>
      </c>
      <c r="G114" s="289"/>
      <c r="H114" s="290" t="s">
        <v>21</v>
      </c>
      <c r="I114" s="292"/>
      <c r="J114" s="289"/>
      <c r="K114" s="289"/>
      <c r="L114" s="293"/>
      <c r="M114" s="294"/>
      <c r="N114" s="295"/>
      <c r="O114" s="295"/>
      <c r="P114" s="295"/>
      <c r="Q114" s="295"/>
      <c r="R114" s="295"/>
      <c r="S114" s="295"/>
      <c r="T114" s="296"/>
      <c r="AT114" s="297" t="s">
        <v>422</v>
      </c>
      <c r="AU114" s="297" t="s">
        <v>82</v>
      </c>
      <c r="AV114" s="14" t="s">
        <v>80</v>
      </c>
      <c r="AW114" s="14" t="s">
        <v>35</v>
      </c>
      <c r="AX114" s="14" t="s">
        <v>72</v>
      </c>
      <c r="AY114" s="297" t="s">
        <v>215</v>
      </c>
    </row>
    <row r="115" s="14" customFormat="1">
      <c r="B115" s="288"/>
      <c r="C115" s="289"/>
      <c r="D115" s="246" t="s">
        <v>422</v>
      </c>
      <c r="E115" s="290" t="s">
        <v>21</v>
      </c>
      <c r="F115" s="291" t="s">
        <v>3417</v>
      </c>
      <c r="G115" s="289"/>
      <c r="H115" s="290" t="s">
        <v>21</v>
      </c>
      <c r="I115" s="292"/>
      <c r="J115" s="289"/>
      <c r="K115" s="289"/>
      <c r="L115" s="293"/>
      <c r="M115" s="294"/>
      <c r="N115" s="295"/>
      <c r="O115" s="295"/>
      <c r="P115" s="295"/>
      <c r="Q115" s="295"/>
      <c r="R115" s="295"/>
      <c r="S115" s="295"/>
      <c r="T115" s="296"/>
      <c r="AT115" s="297" t="s">
        <v>422</v>
      </c>
      <c r="AU115" s="297" t="s">
        <v>82</v>
      </c>
      <c r="AV115" s="14" t="s">
        <v>80</v>
      </c>
      <c r="AW115" s="14" t="s">
        <v>35</v>
      </c>
      <c r="AX115" s="14" t="s">
        <v>72</v>
      </c>
      <c r="AY115" s="297" t="s">
        <v>215</v>
      </c>
    </row>
    <row r="116" s="12" customFormat="1">
      <c r="B116" s="252"/>
      <c r="C116" s="253"/>
      <c r="D116" s="246" t="s">
        <v>422</v>
      </c>
      <c r="E116" s="254" t="s">
        <v>21</v>
      </c>
      <c r="F116" s="255" t="s">
        <v>3418</v>
      </c>
      <c r="G116" s="253"/>
      <c r="H116" s="256">
        <v>10.93</v>
      </c>
      <c r="I116" s="257"/>
      <c r="J116" s="253"/>
      <c r="K116" s="253"/>
      <c r="L116" s="258"/>
      <c r="M116" s="259"/>
      <c r="N116" s="260"/>
      <c r="O116" s="260"/>
      <c r="P116" s="260"/>
      <c r="Q116" s="260"/>
      <c r="R116" s="260"/>
      <c r="S116" s="260"/>
      <c r="T116" s="261"/>
      <c r="AT116" s="262" t="s">
        <v>422</v>
      </c>
      <c r="AU116" s="262" t="s">
        <v>82</v>
      </c>
      <c r="AV116" s="12" t="s">
        <v>82</v>
      </c>
      <c r="AW116" s="12" t="s">
        <v>35</v>
      </c>
      <c r="AX116" s="12" t="s">
        <v>72</v>
      </c>
      <c r="AY116" s="262" t="s">
        <v>215</v>
      </c>
    </row>
    <row r="117" s="14" customFormat="1">
      <c r="B117" s="288"/>
      <c r="C117" s="289"/>
      <c r="D117" s="246" t="s">
        <v>422</v>
      </c>
      <c r="E117" s="290" t="s">
        <v>21</v>
      </c>
      <c r="F117" s="291" t="s">
        <v>3419</v>
      </c>
      <c r="G117" s="289"/>
      <c r="H117" s="290" t="s">
        <v>21</v>
      </c>
      <c r="I117" s="292"/>
      <c r="J117" s="289"/>
      <c r="K117" s="289"/>
      <c r="L117" s="293"/>
      <c r="M117" s="294"/>
      <c r="N117" s="295"/>
      <c r="O117" s="295"/>
      <c r="P117" s="295"/>
      <c r="Q117" s="295"/>
      <c r="R117" s="295"/>
      <c r="S117" s="295"/>
      <c r="T117" s="296"/>
      <c r="AT117" s="297" t="s">
        <v>422</v>
      </c>
      <c r="AU117" s="297" t="s">
        <v>82</v>
      </c>
      <c r="AV117" s="14" t="s">
        <v>80</v>
      </c>
      <c r="AW117" s="14" t="s">
        <v>35</v>
      </c>
      <c r="AX117" s="14" t="s">
        <v>72</v>
      </c>
      <c r="AY117" s="297" t="s">
        <v>215</v>
      </c>
    </row>
    <row r="118" s="12" customFormat="1">
      <c r="B118" s="252"/>
      <c r="C118" s="253"/>
      <c r="D118" s="246" t="s">
        <v>422</v>
      </c>
      <c r="E118" s="254" t="s">
        <v>21</v>
      </c>
      <c r="F118" s="255" t="s">
        <v>3420</v>
      </c>
      <c r="G118" s="253"/>
      <c r="H118" s="256">
        <v>2.7400000000000002</v>
      </c>
      <c r="I118" s="257"/>
      <c r="J118" s="253"/>
      <c r="K118" s="253"/>
      <c r="L118" s="258"/>
      <c r="M118" s="259"/>
      <c r="N118" s="260"/>
      <c r="O118" s="260"/>
      <c r="P118" s="260"/>
      <c r="Q118" s="260"/>
      <c r="R118" s="260"/>
      <c r="S118" s="260"/>
      <c r="T118" s="261"/>
      <c r="AT118" s="262" t="s">
        <v>422</v>
      </c>
      <c r="AU118" s="262" t="s">
        <v>82</v>
      </c>
      <c r="AV118" s="12" t="s">
        <v>82</v>
      </c>
      <c r="AW118" s="12" t="s">
        <v>35</v>
      </c>
      <c r="AX118" s="12" t="s">
        <v>72</v>
      </c>
      <c r="AY118" s="262" t="s">
        <v>215</v>
      </c>
    </row>
    <row r="119" s="14" customFormat="1">
      <c r="B119" s="288"/>
      <c r="C119" s="289"/>
      <c r="D119" s="246" t="s">
        <v>422</v>
      </c>
      <c r="E119" s="290" t="s">
        <v>21</v>
      </c>
      <c r="F119" s="291" t="s">
        <v>3421</v>
      </c>
      <c r="G119" s="289"/>
      <c r="H119" s="290" t="s">
        <v>21</v>
      </c>
      <c r="I119" s="292"/>
      <c r="J119" s="289"/>
      <c r="K119" s="289"/>
      <c r="L119" s="293"/>
      <c r="M119" s="294"/>
      <c r="N119" s="295"/>
      <c r="O119" s="295"/>
      <c r="P119" s="295"/>
      <c r="Q119" s="295"/>
      <c r="R119" s="295"/>
      <c r="S119" s="295"/>
      <c r="T119" s="296"/>
      <c r="AT119" s="297" t="s">
        <v>422</v>
      </c>
      <c r="AU119" s="297" t="s">
        <v>82</v>
      </c>
      <c r="AV119" s="14" t="s">
        <v>80</v>
      </c>
      <c r="AW119" s="14" t="s">
        <v>35</v>
      </c>
      <c r="AX119" s="14" t="s">
        <v>72</v>
      </c>
      <c r="AY119" s="297" t="s">
        <v>215</v>
      </c>
    </row>
    <row r="120" s="12" customFormat="1">
      <c r="B120" s="252"/>
      <c r="C120" s="253"/>
      <c r="D120" s="246" t="s">
        <v>422</v>
      </c>
      <c r="E120" s="254" t="s">
        <v>21</v>
      </c>
      <c r="F120" s="255" t="s">
        <v>3422</v>
      </c>
      <c r="G120" s="253"/>
      <c r="H120" s="256">
        <v>2.5699999999999998</v>
      </c>
      <c r="I120" s="257"/>
      <c r="J120" s="253"/>
      <c r="K120" s="253"/>
      <c r="L120" s="258"/>
      <c r="M120" s="259"/>
      <c r="N120" s="260"/>
      <c r="O120" s="260"/>
      <c r="P120" s="260"/>
      <c r="Q120" s="260"/>
      <c r="R120" s="260"/>
      <c r="S120" s="260"/>
      <c r="T120" s="261"/>
      <c r="AT120" s="262" t="s">
        <v>422</v>
      </c>
      <c r="AU120" s="262" t="s">
        <v>82</v>
      </c>
      <c r="AV120" s="12" t="s">
        <v>82</v>
      </c>
      <c r="AW120" s="12" t="s">
        <v>35</v>
      </c>
      <c r="AX120" s="12" t="s">
        <v>72</v>
      </c>
      <c r="AY120" s="262" t="s">
        <v>215</v>
      </c>
    </row>
    <row r="121" s="1" customFormat="1" ht="25.5" customHeight="1">
      <c r="B121" s="47"/>
      <c r="C121" s="234" t="s">
        <v>272</v>
      </c>
      <c r="D121" s="234" t="s">
        <v>218</v>
      </c>
      <c r="E121" s="235" t="s">
        <v>2889</v>
      </c>
      <c r="F121" s="236" t="s">
        <v>2890</v>
      </c>
      <c r="G121" s="237" t="s">
        <v>381</v>
      </c>
      <c r="H121" s="238">
        <v>5.7549999999999999</v>
      </c>
      <c r="I121" s="239"/>
      <c r="J121" s="240">
        <f>ROUND(I121*H121,2)</f>
        <v>0</v>
      </c>
      <c r="K121" s="236" t="s">
        <v>222</v>
      </c>
      <c r="L121" s="73"/>
      <c r="M121" s="241" t="s">
        <v>21</v>
      </c>
      <c r="N121" s="242" t="s">
        <v>43</v>
      </c>
      <c r="O121" s="48"/>
      <c r="P121" s="243">
        <f>O121*H121</f>
        <v>0</v>
      </c>
      <c r="Q121" s="243">
        <v>0</v>
      </c>
      <c r="R121" s="243">
        <f>Q121*H121</f>
        <v>0</v>
      </c>
      <c r="S121" s="243">
        <v>0</v>
      </c>
      <c r="T121" s="244">
        <f>S121*H121</f>
        <v>0</v>
      </c>
      <c r="AR121" s="25" t="s">
        <v>232</v>
      </c>
      <c r="AT121" s="25" t="s">
        <v>218</v>
      </c>
      <c r="AU121" s="25" t="s">
        <v>82</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3201</v>
      </c>
    </row>
    <row r="122" s="14" customFormat="1">
      <c r="B122" s="288"/>
      <c r="C122" s="289"/>
      <c r="D122" s="246" t="s">
        <v>422</v>
      </c>
      <c r="E122" s="290" t="s">
        <v>21</v>
      </c>
      <c r="F122" s="291" t="s">
        <v>3423</v>
      </c>
      <c r="G122" s="289"/>
      <c r="H122" s="290" t="s">
        <v>21</v>
      </c>
      <c r="I122" s="292"/>
      <c r="J122" s="289"/>
      <c r="K122" s="289"/>
      <c r="L122" s="293"/>
      <c r="M122" s="294"/>
      <c r="N122" s="295"/>
      <c r="O122" s="295"/>
      <c r="P122" s="295"/>
      <c r="Q122" s="295"/>
      <c r="R122" s="295"/>
      <c r="S122" s="295"/>
      <c r="T122" s="296"/>
      <c r="AT122" s="297" t="s">
        <v>422</v>
      </c>
      <c r="AU122" s="297" t="s">
        <v>82</v>
      </c>
      <c r="AV122" s="14" t="s">
        <v>80</v>
      </c>
      <c r="AW122" s="14" t="s">
        <v>35</v>
      </c>
      <c r="AX122" s="14" t="s">
        <v>72</v>
      </c>
      <c r="AY122" s="297" t="s">
        <v>215</v>
      </c>
    </row>
    <row r="123" s="12" customFormat="1">
      <c r="B123" s="252"/>
      <c r="C123" s="253"/>
      <c r="D123" s="246" t="s">
        <v>422</v>
      </c>
      <c r="E123" s="254" t="s">
        <v>21</v>
      </c>
      <c r="F123" s="255" t="s">
        <v>3424</v>
      </c>
      <c r="G123" s="253"/>
      <c r="H123" s="256">
        <v>5.7549999999999999</v>
      </c>
      <c r="I123" s="257"/>
      <c r="J123" s="253"/>
      <c r="K123" s="253"/>
      <c r="L123" s="258"/>
      <c r="M123" s="259"/>
      <c r="N123" s="260"/>
      <c r="O123" s="260"/>
      <c r="P123" s="260"/>
      <c r="Q123" s="260"/>
      <c r="R123" s="260"/>
      <c r="S123" s="260"/>
      <c r="T123" s="261"/>
      <c r="AT123" s="262" t="s">
        <v>422</v>
      </c>
      <c r="AU123" s="262" t="s">
        <v>82</v>
      </c>
      <c r="AV123" s="12" t="s">
        <v>82</v>
      </c>
      <c r="AW123" s="12" t="s">
        <v>35</v>
      </c>
      <c r="AX123" s="12" t="s">
        <v>72</v>
      </c>
      <c r="AY123" s="262" t="s">
        <v>215</v>
      </c>
    </row>
    <row r="124" s="13" customFormat="1">
      <c r="B124" s="263"/>
      <c r="C124" s="264"/>
      <c r="D124" s="246" t="s">
        <v>422</v>
      </c>
      <c r="E124" s="265" t="s">
        <v>21</v>
      </c>
      <c r="F124" s="266" t="s">
        <v>439</v>
      </c>
      <c r="G124" s="264"/>
      <c r="H124" s="267">
        <v>5.7549999999999999</v>
      </c>
      <c r="I124" s="268"/>
      <c r="J124" s="264"/>
      <c r="K124" s="264"/>
      <c r="L124" s="269"/>
      <c r="M124" s="270"/>
      <c r="N124" s="271"/>
      <c r="O124" s="271"/>
      <c r="P124" s="271"/>
      <c r="Q124" s="271"/>
      <c r="R124" s="271"/>
      <c r="S124" s="271"/>
      <c r="T124" s="272"/>
      <c r="AT124" s="273" t="s">
        <v>422</v>
      </c>
      <c r="AU124" s="273" t="s">
        <v>82</v>
      </c>
      <c r="AV124" s="13" t="s">
        <v>232</v>
      </c>
      <c r="AW124" s="13" t="s">
        <v>35</v>
      </c>
      <c r="AX124" s="13" t="s">
        <v>80</v>
      </c>
      <c r="AY124" s="273" t="s">
        <v>215</v>
      </c>
    </row>
    <row r="125" s="1" customFormat="1" ht="16.5" customHeight="1">
      <c r="B125" s="47"/>
      <c r="C125" s="274" t="s">
        <v>277</v>
      </c>
      <c r="D125" s="274" t="s">
        <v>470</v>
      </c>
      <c r="E125" s="275" t="s">
        <v>2723</v>
      </c>
      <c r="F125" s="276" t="s">
        <v>2724</v>
      </c>
      <c r="G125" s="277" t="s">
        <v>473</v>
      </c>
      <c r="H125" s="278">
        <v>14.643000000000001</v>
      </c>
      <c r="I125" s="279"/>
      <c r="J125" s="280">
        <f>ROUND(I125*H125,2)</f>
        <v>0</v>
      </c>
      <c r="K125" s="276" t="s">
        <v>222</v>
      </c>
      <c r="L125" s="281"/>
      <c r="M125" s="282" t="s">
        <v>21</v>
      </c>
      <c r="N125" s="283" t="s">
        <v>43</v>
      </c>
      <c r="O125" s="48"/>
      <c r="P125" s="243">
        <f>O125*H125</f>
        <v>0</v>
      </c>
      <c r="Q125" s="243">
        <v>1</v>
      </c>
      <c r="R125" s="243">
        <f>Q125*H125</f>
        <v>14.643000000000001</v>
      </c>
      <c r="S125" s="243">
        <v>0</v>
      </c>
      <c r="T125" s="244">
        <f>S125*H125</f>
        <v>0</v>
      </c>
      <c r="AR125" s="25" t="s">
        <v>405</v>
      </c>
      <c r="AT125" s="25" t="s">
        <v>470</v>
      </c>
      <c r="AU125" s="25" t="s">
        <v>82</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232</v>
      </c>
      <c r="BM125" s="25" t="s">
        <v>3205</v>
      </c>
    </row>
    <row r="126" s="12" customFormat="1">
      <c r="B126" s="252"/>
      <c r="C126" s="253"/>
      <c r="D126" s="246" t="s">
        <v>422</v>
      </c>
      <c r="E126" s="254" t="s">
        <v>21</v>
      </c>
      <c r="F126" s="255" t="s">
        <v>3425</v>
      </c>
      <c r="G126" s="253"/>
      <c r="H126" s="256">
        <v>10.119999999999999</v>
      </c>
      <c r="I126" s="257"/>
      <c r="J126" s="253"/>
      <c r="K126" s="253"/>
      <c r="L126" s="258"/>
      <c r="M126" s="259"/>
      <c r="N126" s="260"/>
      <c r="O126" s="260"/>
      <c r="P126" s="260"/>
      <c r="Q126" s="260"/>
      <c r="R126" s="260"/>
      <c r="S126" s="260"/>
      <c r="T126" s="261"/>
      <c r="AT126" s="262" t="s">
        <v>422</v>
      </c>
      <c r="AU126" s="262" t="s">
        <v>82</v>
      </c>
      <c r="AV126" s="12" t="s">
        <v>82</v>
      </c>
      <c r="AW126" s="12" t="s">
        <v>35</v>
      </c>
      <c r="AX126" s="12" t="s">
        <v>72</v>
      </c>
      <c r="AY126" s="262" t="s">
        <v>215</v>
      </c>
    </row>
    <row r="127" s="14" customFormat="1">
      <c r="B127" s="288"/>
      <c r="C127" s="289"/>
      <c r="D127" s="246" t="s">
        <v>422</v>
      </c>
      <c r="E127" s="290" t="s">
        <v>21</v>
      </c>
      <c r="F127" s="291" t="s">
        <v>3426</v>
      </c>
      <c r="G127" s="289"/>
      <c r="H127" s="290" t="s">
        <v>21</v>
      </c>
      <c r="I127" s="292"/>
      <c r="J127" s="289"/>
      <c r="K127" s="289"/>
      <c r="L127" s="293"/>
      <c r="M127" s="294"/>
      <c r="N127" s="295"/>
      <c r="O127" s="295"/>
      <c r="P127" s="295"/>
      <c r="Q127" s="295"/>
      <c r="R127" s="295"/>
      <c r="S127" s="295"/>
      <c r="T127" s="296"/>
      <c r="AT127" s="297" t="s">
        <v>422</v>
      </c>
      <c r="AU127" s="297" t="s">
        <v>82</v>
      </c>
      <c r="AV127" s="14" t="s">
        <v>80</v>
      </c>
      <c r="AW127" s="14" t="s">
        <v>35</v>
      </c>
      <c r="AX127" s="14" t="s">
        <v>72</v>
      </c>
      <c r="AY127" s="297" t="s">
        <v>215</v>
      </c>
    </row>
    <row r="128" s="12" customFormat="1">
      <c r="B128" s="252"/>
      <c r="C128" s="253"/>
      <c r="D128" s="246" t="s">
        <v>422</v>
      </c>
      <c r="E128" s="254" t="s">
        <v>21</v>
      </c>
      <c r="F128" s="255" t="s">
        <v>3427</v>
      </c>
      <c r="G128" s="253"/>
      <c r="H128" s="256">
        <v>4.5229999999999997</v>
      </c>
      <c r="I128" s="257"/>
      <c r="J128" s="253"/>
      <c r="K128" s="253"/>
      <c r="L128" s="258"/>
      <c r="M128" s="259"/>
      <c r="N128" s="260"/>
      <c r="O128" s="260"/>
      <c r="P128" s="260"/>
      <c r="Q128" s="260"/>
      <c r="R128" s="260"/>
      <c r="S128" s="260"/>
      <c r="T128" s="261"/>
      <c r="AT128" s="262" t="s">
        <v>422</v>
      </c>
      <c r="AU128" s="262" t="s">
        <v>82</v>
      </c>
      <c r="AV128" s="12" t="s">
        <v>82</v>
      </c>
      <c r="AW128" s="12" t="s">
        <v>35</v>
      </c>
      <c r="AX128" s="12" t="s">
        <v>72</v>
      </c>
      <c r="AY128" s="262" t="s">
        <v>215</v>
      </c>
    </row>
    <row r="129" s="11" customFormat="1" ht="29.88" customHeight="1">
      <c r="B129" s="218"/>
      <c r="C129" s="219"/>
      <c r="D129" s="220" t="s">
        <v>71</v>
      </c>
      <c r="E129" s="232" t="s">
        <v>232</v>
      </c>
      <c r="F129" s="232" t="s">
        <v>1592</v>
      </c>
      <c r="G129" s="219"/>
      <c r="H129" s="219"/>
      <c r="I129" s="222"/>
      <c r="J129" s="233">
        <f>BK129</f>
        <v>0</v>
      </c>
      <c r="K129" s="219"/>
      <c r="L129" s="224"/>
      <c r="M129" s="225"/>
      <c r="N129" s="226"/>
      <c r="O129" s="226"/>
      <c r="P129" s="227">
        <f>SUM(P130:P136)</f>
        <v>0</v>
      </c>
      <c r="Q129" s="226"/>
      <c r="R129" s="227">
        <f>SUM(R130:R136)</f>
        <v>0.0091777000000000004</v>
      </c>
      <c r="S129" s="226"/>
      <c r="T129" s="228">
        <f>SUM(T130:T136)</f>
        <v>0</v>
      </c>
      <c r="AR129" s="229" t="s">
        <v>80</v>
      </c>
      <c r="AT129" s="230" t="s">
        <v>71</v>
      </c>
      <c r="AU129" s="230" t="s">
        <v>80</v>
      </c>
      <c r="AY129" s="229" t="s">
        <v>215</v>
      </c>
      <c r="BK129" s="231">
        <f>SUM(BK130:BK136)</f>
        <v>0</v>
      </c>
    </row>
    <row r="130" s="1" customFormat="1" ht="16.5" customHeight="1">
      <c r="B130" s="47"/>
      <c r="C130" s="234" t="s">
        <v>286</v>
      </c>
      <c r="D130" s="234" t="s">
        <v>218</v>
      </c>
      <c r="E130" s="235" t="s">
        <v>2803</v>
      </c>
      <c r="F130" s="236" t="s">
        <v>2804</v>
      </c>
      <c r="G130" s="237" t="s">
        <v>376</v>
      </c>
      <c r="H130" s="238">
        <v>0.049000000000000002</v>
      </c>
      <c r="I130" s="239"/>
      <c r="J130" s="240">
        <f>ROUND(I130*H130,2)</f>
        <v>0</v>
      </c>
      <c r="K130" s="236" t="s">
        <v>222</v>
      </c>
      <c r="L130" s="73"/>
      <c r="M130" s="241" t="s">
        <v>21</v>
      </c>
      <c r="N130" s="242" t="s">
        <v>43</v>
      </c>
      <c r="O130" s="48"/>
      <c r="P130" s="243">
        <f>O130*H130</f>
        <v>0</v>
      </c>
      <c r="Q130" s="243">
        <v>0.18729999999999999</v>
      </c>
      <c r="R130" s="243">
        <f>Q130*H130</f>
        <v>0.0091777000000000004</v>
      </c>
      <c r="S130" s="243">
        <v>0</v>
      </c>
      <c r="T130" s="244">
        <f>S130*H130</f>
        <v>0</v>
      </c>
      <c r="AR130" s="25" t="s">
        <v>232</v>
      </c>
      <c r="AT130" s="25" t="s">
        <v>218</v>
      </c>
      <c r="AU130" s="25" t="s">
        <v>82</v>
      </c>
      <c r="AY130" s="25" t="s">
        <v>215</v>
      </c>
      <c r="BE130" s="245">
        <f>IF(N130="základní",J130,0)</f>
        <v>0</v>
      </c>
      <c r="BF130" s="245">
        <f>IF(N130="snížená",J130,0)</f>
        <v>0</v>
      </c>
      <c r="BG130" s="245">
        <f>IF(N130="zákl. přenesená",J130,0)</f>
        <v>0</v>
      </c>
      <c r="BH130" s="245">
        <f>IF(N130="sníž. přenesená",J130,0)</f>
        <v>0</v>
      </c>
      <c r="BI130" s="245">
        <f>IF(N130="nulová",J130,0)</f>
        <v>0</v>
      </c>
      <c r="BJ130" s="25" t="s">
        <v>80</v>
      </c>
      <c r="BK130" s="245">
        <f>ROUND(I130*H130,2)</f>
        <v>0</v>
      </c>
      <c r="BL130" s="25" t="s">
        <v>232</v>
      </c>
      <c r="BM130" s="25" t="s">
        <v>3428</v>
      </c>
    </row>
    <row r="131" s="1" customFormat="1">
      <c r="B131" s="47"/>
      <c r="C131" s="75"/>
      <c r="D131" s="246" t="s">
        <v>225</v>
      </c>
      <c r="E131" s="75"/>
      <c r="F131" s="247" t="s">
        <v>2806</v>
      </c>
      <c r="G131" s="75"/>
      <c r="H131" s="75"/>
      <c r="I131" s="204"/>
      <c r="J131" s="75"/>
      <c r="K131" s="75"/>
      <c r="L131" s="73"/>
      <c r="M131" s="248"/>
      <c r="N131" s="48"/>
      <c r="O131" s="48"/>
      <c r="P131" s="48"/>
      <c r="Q131" s="48"/>
      <c r="R131" s="48"/>
      <c r="S131" s="48"/>
      <c r="T131" s="96"/>
      <c r="AT131" s="25" t="s">
        <v>225</v>
      </c>
      <c r="AU131" s="25" t="s">
        <v>82</v>
      </c>
    </row>
    <row r="132" s="12" customFormat="1">
      <c r="B132" s="252"/>
      <c r="C132" s="253"/>
      <c r="D132" s="246" t="s">
        <v>422</v>
      </c>
      <c r="E132" s="254" t="s">
        <v>21</v>
      </c>
      <c r="F132" s="255" t="s">
        <v>3429</v>
      </c>
      <c r="G132" s="253"/>
      <c r="H132" s="256">
        <v>0.049000000000000002</v>
      </c>
      <c r="I132" s="257"/>
      <c r="J132" s="253"/>
      <c r="K132" s="253"/>
      <c r="L132" s="258"/>
      <c r="M132" s="259"/>
      <c r="N132" s="260"/>
      <c r="O132" s="260"/>
      <c r="P132" s="260"/>
      <c r="Q132" s="260"/>
      <c r="R132" s="260"/>
      <c r="S132" s="260"/>
      <c r="T132" s="261"/>
      <c r="AT132" s="262" t="s">
        <v>422</v>
      </c>
      <c r="AU132" s="262" t="s">
        <v>82</v>
      </c>
      <c r="AV132" s="12" t="s">
        <v>82</v>
      </c>
      <c r="AW132" s="12" t="s">
        <v>35</v>
      </c>
      <c r="AX132" s="12" t="s">
        <v>72</v>
      </c>
      <c r="AY132" s="262" t="s">
        <v>215</v>
      </c>
    </row>
    <row r="133" s="1" customFormat="1" ht="16.5" customHeight="1">
      <c r="B133" s="47"/>
      <c r="C133" s="234" t="s">
        <v>290</v>
      </c>
      <c r="D133" s="234" t="s">
        <v>218</v>
      </c>
      <c r="E133" s="235" t="s">
        <v>2809</v>
      </c>
      <c r="F133" s="236" t="s">
        <v>2810</v>
      </c>
      <c r="G133" s="237" t="s">
        <v>381</v>
      </c>
      <c r="H133" s="238">
        <v>2.698</v>
      </c>
      <c r="I133" s="239"/>
      <c r="J133" s="240">
        <f>ROUND(I133*H133,2)</f>
        <v>0</v>
      </c>
      <c r="K133" s="236" t="s">
        <v>222</v>
      </c>
      <c r="L133" s="73"/>
      <c r="M133" s="241" t="s">
        <v>21</v>
      </c>
      <c r="N133" s="242" t="s">
        <v>43</v>
      </c>
      <c r="O133" s="48"/>
      <c r="P133" s="243">
        <f>O133*H133</f>
        <v>0</v>
      </c>
      <c r="Q133" s="243">
        <v>0</v>
      </c>
      <c r="R133" s="243">
        <f>Q133*H133</f>
        <v>0</v>
      </c>
      <c r="S133" s="243">
        <v>0</v>
      </c>
      <c r="T133" s="244">
        <f>S133*H133</f>
        <v>0</v>
      </c>
      <c r="AR133" s="25" t="s">
        <v>232</v>
      </c>
      <c r="AT133" s="25" t="s">
        <v>218</v>
      </c>
      <c r="AU133" s="25" t="s">
        <v>82</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232</v>
      </c>
      <c r="BM133" s="25" t="s">
        <v>3220</v>
      </c>
    </row>
    <row r="134" s="1" customFormat="1">
      <c r="B134" s="47"/>
      <c r="C134" s="75"/>
      <c r="D134" s="246" t="s">
        <v>225</v>
      </c>
      <c r="E134" s="75"/>
      <c r="F134" s="247" t="s">
        <v>2812</v>
      </c>
      <c r="G134" s="75"/>
      <c r="H134" s="75"/>
      <c r="I134" s="204"/>
      <c r="J134" s="75"/>
      <c r="K134" s="75"/>
      <c r="L134" s="73"/>
      <c r="M134" s="248"/>
      <c r="N134" s="48"/>
      <c r="O134" s="48"/>
      <c r="P134" s="48"/>
      <c r="Q134" s="48"/>
      <c r="R134" s="48"/>
      <c r="S134" s="48"/>
      <c r="T134" s="96"/>
      <c r="AT134" s="25" t="s">
        <v>225</v>
      </c>
      <c r="AU134" s="25" t="s">
        <v>82</v>
      </c>
    </row>
    <row r="135" s="14" customFormat="1">
      <c r="B135" s="288"/>
      <c r="C135" s="289"/>
      <c r="D135" s="246" t="s">
        <v>422</v>
      </c>
      <c r="E135" s="290" t="s">
        <v>21</v>
      </c>
      <c r="F135" s="291" t="s">
        <v>3221</v>
      </c>
      <c r="G135" s="289"/>
      <c r="H135" s="290" t="s">
        <v>21</v>
      </c>
      <c r="I135" s="292"/>
      <c r="J135" s="289"/>
      <c r="K135" s="289"/>
      <c r="L135" s="293"/>
      <c r="M135" s="294"/>
      <c r="N135" s="295"/>
      <c r="O135" s="295"/>
      <c r="P135" s="295"/>
      <c r="Q135" s="295"/>
      <c r="R135" s="295"/>
      <c r="S135" s="295"/>
      <c r="T135" s="296"/>
      <c r="AT135" s="297" t="s">
        <v>422</v>
      </c>
      <c r="AU135" s="297" t="s">
        <v>82</v>
      </c>
      <c r="AV135" s="14" t="s">
        <v>80</v>
      </c>
      <c r="AW135" s="14" t="s">
        <v>35</v>
      </c>
      <c r="AX135" s="14" t="s">
        <v>72</v>
      </c>
      <c r="AY135" s="297" t="s">
        <v>215</v>
      </c>
    </row>
    <row r="136" s="12" customFormat="1">
      <c r="B136" s="252"/>
      <c r="C136" s="253"/>
      <c r="D136" s="246" t="s">
        <v>422</v>
      </c>
      <c r="E136" s="254" t="s">
        <v>21</v>
      </c>
      <c r="F136" s="255" t="s">
        <v>3430</v>
      </c>
      <c r="G136" s="253"/>
      <c r="H136" s="256">
        <v>2.698</v>
      </c>
      <c r="I136" s="257"/>
      <c r="J136" s="253"/>
      <c r="K136" s="253"/>
      <c r="L136" s="258"/>
      <c r="M136" s="259"/>
      <c r="N136" s="260"/>
      <c r="O136" s="260"/>
      <c r="P136" s="260"/>
      <c r="Q136" s="260"/>
      <c r="R136" s="260"/>
      <c r="S136" s="260"/>
      <c r="T136" s="261"/>
      <c r="AT136" s="262" t="s">
        <v>422</v>
      </c>
      <c r="AU136" s="262" t="s">
        <v>82</v>
      </c>
      <c r="AV136" s="12" t="s">
        <v>82</v>
      </c>
      <c r="AW136" s="12" t="s">
        <v>35</v>
      </c>
      <c r="AX136" s="12" t="s">
        <v>72</v>
      </c>
      <c r="AY136" s="262" t="s">
        <v>215</v>
      </c>
    </row>
    <row r="137" s="11" customFormat="1" ht="29.88" customHeight="1">
      <c r="B137" s="218"/>
      <c r="C137" s="219"/>
      <c r="D137" s="220" t="s">
        <v>71</v>
      </c>
      <c r="E137" s="232" t="s">
        <v>405</v>
      </c>
      <c r="F137" s="232" t="s">
        <v>894</v>
      </c>
      <c r="G137" s="219"/>
      <c r="H137" s="219"/>
      <c r="I137" s="222"/>
      <c r="J137" s="233">
        <f>BK137</f>
        <v>0</v>
      </c>
      <c r="K137" s="219"/>
      <c r="L137" s="224"/>
      <c r="M137" s="225"/>
      <c r="N137" s="226"/>
      <c r="O137" s="226"/>
      <c r="P137" s="227">
        <f>SUM(P138:P212)</f>
        <v>0</v>
      </c>
      <c r="Q137" s="226"/>
      <c r="R137" s="227">
        <f>SUM(R138:R212)</f>
        <v>0.54767267999999991</v>
      </c>
      <c r="S137" s="226"/>
      <c r="T137" s="228">
        <f>SUM(T138:T212)</f>
        <v>0</v>
      </c>
      <c r="AR137" s="229" t="s">
        <v>80</v>
      </c>
      <c r="AT137" s="230" t="s">
        <v>71</v>
      </c>
      <c r="AU137" s="230" t="s">
        <v>80</v>
      </c>
      <c r="AY137" s="229" t="s">
        <v>215</v>
      </c>
      <c r="BK137" s="231">
        <f>SUM(BK138:BK212)</f>
        <v>0</v>
      </c>
    </row>
    <row r="138" s="1" customFormat="1" ht="16.5" customHeight="1">
      <c r="B138" s="47"/>
      <c r="C138" s="274" t="s">
        <v>295</v>
      </c>
      <c r="D138" s="274" t="s">
        <v>470</v>
      </c>
      <c r="E138" s="275" t="s">
        <v>3431</v>
      </c>
      <c r="F138" s="276" t="s">
        <v>3432</v>
      </c>
      <c r="G138" s="277" t="s">
        <v>452</v>
      </c>
      <c r="H138" s="278">
        <v>22.817</v>
      </c>
      <c r="I138" s="279"/>
      <c r="J138" s="280">
        <f>ROUND(I138*H138,2)</f>
        <v>0</v>
      </c>
      <c r="K138" s="276" t="s">
        <v>222</v>
      </c>
      <c r="L138" s="281"/>
      <c r="M138" s="282" t="s">
        <v>21</v>
      </c>
      <c r="N138" s="283" t="s">
        <v>43</v>
      </c>
      <c r="O138" s="48"/>
      <c r="P138" s="243">
        <f>O138*H138</f>
        <v>0</v>
      </c>
      <c r="Q138" s="243">
        <v>0.00027999999999999998</v>
      </c>
      <c r="R138" s="243">
        <f>Q138*H138</f>
        <v>0.0063887599999999994</v>
      </c>
      <c r="S138" s="243">
        <v>0</v>
      </c>
      <c r="T138" s="244">
        <f>S138*H138</f>
        <v>0</v>
      </c>
      <c r="AR138" s="25" t="s">
        <v>405</v>
      </c>
      <c r="AT138" s="25" t="s">
        <v>470</v>
      </c>
      <c r="AU138" s="25" t="s">
        <v>82</v>
      </c>
      <c r="AY138" s="25" t="s">
        <v>215</v>
      </c>
      <c r="BE138" s="245">
        <f>IF(N138="základní",J138,0)</f>
        <v>0</v>
      </c>
      <c r="BF138" s="245">
        <f>IF(N138="snížená",J138,0)</f>
        <v>0</v>
      </c>
      <c r="BG138" s="245">
        <f>IF(N138="zákl. přenesená",J138,0)</f>
        <v>0</v>
      </c>
      <c r="BH138" s="245">
        <f>IF(N138="sníž. přenesená",J138,0)</f>
        <v>0</v>
      </c>
      <c r="BI138" s="245">
        <f>IF(N138="nulová",J138,0)</f>
        <v>0</v>
      </c>
      <c r="BJ138" s="25" t="s">
        <v>80</v>
      </c>
      <c r="BK138" s="245">
        <f>ROUND(I138*H138,2)</f>
        <v>0</v>
      </c>
      <c r="BL138" s="25" t="s">
        <v>232</v>
      </c>
      <c r="BM138" s="25" t="s">
        <v>3433</v>
      </c>
    </row>
    <row r="139" s="12" customFormat="1">
      <c r="B139" s="252"/>
      <c r="C139" s="253"/>
      <c r="D139" s="246" t="s">
        <v>422</v>
      </c>
      <c r="E139" s="254" t="s">
        <v>21</v>
      </c>
      <c r="F139" s="255" t="s">
        <v>3434</v>
      </c>
      <c r="G139" s="253"/>
      <c r="H139" s="256">
        <v>22.48</v>
      </c>
      <c r="I139" s="257"/>
      <c r="J139" s="253"/>
      <c r="K139" s="253"/>
      <c r="L139" s="258"/>
      <c r="M139" s="259"/>
      <c r="N139" s="260"/>
      <c r="O139" s="260"/>
      <c r="P139" s="260"/>
      <c r="Q139" s="260"/>
      <c r="R139" s="260"/>
      <c r="S139" s="260"/>
      <c r="T139" s="261"/>
      <c r="AT139" s="262" t="s">
        <v>422</v>
      </c>
      <c r="AU139" s="262" t="s">
        <v>82</v>
      </c>
      <c r="AV139" s="12" t="s">
        <v>82</v>
      </c>
      <c r="AW139" s="12" t="s">
        <v>35</v>
      </c>
      <c r="AX139" s="12" t="s">
        <v>80</v>
      </c>
      <c r="AY139" s="262" t="s">
        <v>215</v>
      </c>
    </row>
    <row r="140" s="12" customFormat="1">
      <c r="B140" s="252"/>
      <c r="C140" s="253"/>
      <c r="D140" s="246" t="s">
        <v>422</v>
      </c>
      <c r="E140" s="253"/>
      <c r="F140" s="255" t="s">
        <v>3435</v>
      </c>
      <c r="G140" s="253"/>
      <c r="H140" s="256">
        <v>22.817</v>
      </c>
      <c r="I140" s="257"/>
      <c r="J140" s="253"/>
      <c r="K140" s="253"/>
      <c r="L140" s="258"/>
      <c r="M140" s="259"/>
      <c r="N140" s="260"/>
      <c r="O140" s="260"/>
      <c r="P140" s="260"/>
      <c r="Q140" s="260"/>
      <c r="R140" s="260"/>
      <c r="S140" s="260"/>
      <c r="T140" s="261"/>
      <c r="AT140" s="262" t="s">
        <v>422</v>
      </c>
      <c r="AU140" s="262" t="s">
        <v>82</v>
      </c>
      <c r="AV140" s="12" t="s">
        <v>82</v>
      </c>
      <c r="AW140" s="12" t="s">
        <v>6</v>
      </c>
      <c r="AX140" s="12" t="s">
        <v>80</v>
      </c>
      <c r="AY140" s="262" t="s">
        <v>215</v>
      </c>
    </row>
    <row r="141" s="1" customFormat="1" ht="16.5" customHeight="1">
      <c r="B141" s="47"/>
      <c r="C141" s="234" t="s">
        <v>300</v>
      </c>
      <c r="D141" s="234" t="s">
        <v>218</v>
      </c>
      <c r="E141" s="235" t="s">
        <v>3436</v>
      </c>
      <c r="F141" s="236" t="s">
        <v>3437</v>
      </c>
      <c r="G141" s="237" t="s">
        <v>452</v>
      </c>
      <c r="H141" s="238">
        <v>1</v>
      </c>
      <c r="I141" s="239"/>
      <c r="J141" s="240">
        <f>ROUND(I141*H141,2)</f>
        <v>0</v>
      </c>
      <c r="K141" s="236" t="s">
        <v>21</v>
      </c>
      <c r="L141" s="73"/>
      <c r="M141" s="241" t="s">
        <v>21</v>
      </c>
      <c r="N141" s="242" t="s">
        <v>43</v>
      </c>
      <c r="O141" s="48"/>
      <c r="P141" s="243">
        <f>O141*H141</f>
        <v>0</v>
      </c>
      <c r="Q141" s="243">
        <v>0</v>
      </c>
      <c r="R141" s="243">
        <f>Q141*H141</f>
        <v>0</v>
      </c>
      <c r="S141" s="243">
        <v>0</v>
      </c>
      <c r="T141" s="244">
        <f>S141*H141</f>
        <v>0</v>
      </c>
      <c r="AR141" s="25" t="s">
        <v>232</v>
      </c>
      <c r="AT141" s="25" t="s">
        <v>218</v>
      </c>
      <c r="AU141" s="25" t="s">
        <v>82</v>
      </c>
      <c r="AY141" s="25" t="s">
        <v>215</v>
      </c>
      <c r="BE141" s="245">
        <f>IF(N141="základní",J141,0)</f>
        <v>0</v>
      </c>
      <c r="BF141" s="245">
        <f>IF(N141="snížená",J141,0)</f>
        <v>0</v>
      </c>
      <c r="BG141" s="245">
        <f>IF(N141="zákl. přenesená",J141,0)</f>
        <v>0</v>
      </c>
      <c r="BH141" s="245">
        <f>IF(N141="sníž. přenesená",J141,0)</f>
        <v>0</v>
      </c>
      <c r="BI141" s="245">
        <f>IF(N141="nulová",J141,0)</f>
        <v>0</v>
      </c>
      <c r="BJ141" s="25" t="s">
        <v>80</v>
      </c>
      <c r="BK141" s="245">
        <f>ROUND(I141*H141,2)</f>
        <v>0</v>
      </c>
      <c r="BL141" s="25" t="s">
        <v>232</v>
      </c>
      <c r="BM141" s="25" t="s">
        <v>3438</v>
      </c>
    </row>
    <row r="142" s="12" customFormat="1">
      <c r="B142" s="252"/>
      <c r="C142" s="253"/>
      <c r="D142" s="246" t="s">
        <v>422</v>
      </c>
      <c r="E142" s="254" t="s">
        <v>21</v>
      </c>
      <c r="F142" s="255" t="s">
        <v>80</v>
      </c>
      <c r="G142" s="253"/>
      <c r="H142" s="256">
        <v>1</v>
      </c>
      <c r="I142" s="257"/>
      <c r="J142" s="253"/>
      <c r="K142" s="253"/>
      <c r="L142" s="258"/>
      <c r="M142" s="259"/>
      <c r="N142" s="260"/>
      <c r="O142" s="260"/>
      <c r="P142" s="260"/>
      <c r="Q142" s="260"/>
      <c r="R142" s="260"/>
      <c r="S142" s="260"/>
      <c r="T142" s="261"/>
      <c r="AT142" s="262" t="s">
        <v>422</v>
      </c>
      <c r="AU142" s="262" t="s">
        <v>82</v>
      </c>
      <c r="AV142" s="12" t="s">
        <v>82</v>
      </c>
      <c r="AW142" s="12" t="s">
        <v>35</v>
      </c>
      <c r="AX142" s="12" t="s">
        <v>80</v>
      </c>
      <c r="AY142" s="262" t="s">
        <v>215</v>
      </c>
    </row>
    <row r="143" s="1" customFormat="1" ht="25.5" customHeight="1">
      <c r="B143" s="47"/>
      <c r="C143" s="234" t="s">
        <v>305</v>
      </c>
      <c r="D143" s="234" t="s">
        <v>218</v>
      </c>
      <c r="E143" s="235" t="s">
        <v>3439</v>
      </c>
      <c r="F143" s="236" t="s">
        <v>3440</v>
      </c>
      <c r="G143" s="237" t="s">
        <v>452</v>
      </c>
      <c r="H143" s="238">
        <v>22.817</v>
      </c>
      <c r="I143" s="239"/>
      <c r="J143" s="240">
        <f>ROUND(I143*H143,2)</f>
        <v>0</v>
      </c>
      <c r="K143" s="236" t="s">
        <v>222</v>
      </c>
      <c r="L143" s="73"/>
      <c r="M143" s="241" t="s">
        <v>21</v>
      </c>
      <c r="N143" s="242" t="s">
        <v>43</v>
      </c>
      <c r="O143" s="48"/>
      <c r="P143" s="243">
        <f>O143*H143</f>
        <v>0</v>
      </c>
      <c r="Q143" s="243">
        <v>0</v>
      </c>
      <c r="R143" s="243">
        <f>Q143*H143</f>
        <v>0</v>
      </c>
      <c r="S143" s="243">
        <v>0</v>
      </c>
      <c r="T143" s="244">
        <f>S143*H143</f>
        <v>0</v>
      </c>
      <c r="AR143" s="25" t="s">
        <v>232</v>
      </c>
      <c r="AT143" s="25" t="s">
        <v>218</v>
      </c>
      <c r="AU143" s="25" t="s">
        <v>82</v>
      </c>
      <c r="AY143" s="25" t="s">
        <v>215</v>
      </c>
      <c r="BE143" s="245">
        <f>IF(N143="základní",J143,0)</f>
        <v>0</v>
      </c>
      <c r="BF143" s="245">
        <f>IF(N143="snížená",J143,0)</f>
        <v>0</v>
      </c>
      <c r="BG143" s="245">
        <f>IF(N143="zákl. přenesená",J143,0)</f>
        <v>0</v>
      </c>
      <c r="BH143" s="245">
        <f>IF(N143="sníž. přenesená",J143,0)</f>
        <v>0</v>
      </c>
      <c r="BI143" s="245">
        <f>IF(N143="nulová",J143,0)</f>
        <v>0</v>
      </c>
      <c r="BJ143" s="25" t="s">
        <v>80</v>
      </c>
      <c r="BK143" s="245">
        <f>ROUND(I143*H143,2)</f>
        <v>0</v>
      </c>
      <c r="BL143" s="25" t="s">
        <v>232</v>
      </c>
      <c r="BM143" s="25" t="s">
        <v>3441</v>
      </c>
    </row>
    <row r="144" s="12" customFormat="1">
      <c r="B144" s="252"/>
      <c r="C144" s="253"/>
      <c r="D144" s="246" t="s">
        <v>422</v>
      </c>
      <c r="E144" s="254" t="s">
        <v>21</v>
      </c>
      <c r="F144" s="255" t="s">
        <v>3434</v>
      </c>
      <c r="G144" s="253"/>
      <c r="H144" s="256">
        <v>22.48</v>
      </c>
      <c r="I144" s="257"/>
      <c r="J144" s="253"/>
      <c r="K144" s="253"/>
      <c r="L144" s="258"/>
      <c r="M144" s="259"/>
      <c r="N144" s="260"/>
      <c r="O144" s="260"/>
      <c r="P144" s="260"/>
      <c r="Q144" s="260"/>
      <c r="R144" s="260"/>
      <c r="S144" s="260"/>
      <c r="T144" s="261"/>
      <c r="AT144" s="262" t="s">
        <v>422</v>
      </c>
      <c r="AU144" s="262" t="s">
        <v>82</v>
      </c>
      <c r="AV144" s="12" t="s">
        <v>82</v>
      </c>
      <c r="AW144" s="12" t="s">
        <v>35</v>
      </c>
      <c r="AX144" s="12" t="s">
        <v>80</v>
      </c>
      <c r="AY144" s="262" t="s">
        <v>215</v>
      </c>
    </row>
    <row r="145" s="12" customFormat="1">
      <c r="B145" s="252"/>
      <c r="C145" s="253"/>
      <c r="D145" s="246" t="s">
        <v>422</v>
      </c>
      <c r="E145" s="253"/>
      <c r="F145" s="255" t="s">
        <v>3435</v>
      </c>
      <c r="G145" s="253"/>
      <c r="H145" s="256">
        <v>22.817</v>
      </c>
      <c r="I145" s="257"/>
      <c r="J145" s="253"/>
      <c r="K145" s="253"/>
      <c r="L145" s="258"/>
      <c r="M145" s="259"/>
      <c r="N145" s="260"/>
      <c r="O145" s="260"/>
      <c r="P145" s="260"/>
      <c r="Q145" s="260"/>
      <c r="R145" s="260"/>
      <c r="S145" s="260"/>
      <c r="T145" s="261"/>
      <c r="AT145" s="262" t="s">
        <v>422</v>
      </c>
      <c r="AU145" s="262" t="s">
        <v>82</v>
      </c>
      <c r="AV145" s="12" t="s">
        <v>82</v>
      </c>
      <c r="AW145" s="12" t="s">
        <v>6</v>
      </c>
      <c r="AX145" s="12" t="s">
        <v>80</v>
      </c>
      <c r="AY145" s="262" t="s">
        <v>215</v>
      </c>
    </row>
    <row r="146" s="1" customFormat="1" ht="16.5" customHeight="1">
      <c r="B146" s="47"/>
      <c r="C146" s="234" t="s">
        <v>9</v>
      </c>
      <c r="D146" s="234" t="s">
        <v>218</v>
      </c>
      <c r="E146" s="235" t="s">
        <v>2834</v>
      </c>
      <c r="F146" s="236" t="s">
        <v>2835</v>
      </c>
      <c r="G146" s="237" t="s">
        <v>452</v>
      </c>
      <c r="H146" s="238">
        <v>23.154</v>
      </c>
      <c r="I146" s="239"/>
      <c r="J146" s="240">
        <f>ROUND(I146*H146,2)</f>
        <v>0</v>
      </c>
      <c r="K146" s="236" t="s">
        <v>222</v>
      </c>
      <c r="L146" s="73"/>
      <c r="M146" s="241" t="s">
        <v>21</v>
      </c>
      <c r="N146" s="242" t="s">
        <v>43</v>
      </c>
      <c r="O146" s="48"/>
      <c r="P146" s="243">
        <f>O146*H146</f>
        <v>0</v>
      </c>
      <c r="Q146" s="243">
        <v>0</v>
      </c>
      <c r="R146" s="243">
        <f>Q146*H146</f>
        <v>0</v>
      </c>
      <c r="S146" s="243">
        <v>0</v>
      </c>
      <c r="T146" s="244">
        <f>S146*H146</f>
        <v>0</v>
      </c>
      <c r="AR146" s="25" t="s">
        <v>232</v>
      </c>
      <c r="AT146" s="25" t="s">
        <v>218</v>
      </c>
      <c r="AU146" s="25" t="s">
        <v>82</v>
      </c>
      <c r="AY146" s="25" t="s">
        <v>215</v>
      </c>
      <c r="BE146" s="245">
        <f>IF(N146="základní",J146,0)</f>
        <v>0</v>
      </c>
      <c r="BF146" s="245">
        <f>IF(N146="snížená",J146,0)</f>
        <v>0</v>
      </c>
      <c r="BG146" s="245">
        <f>IF(N146="zákl. přenesená",J146,0)</f>
        <v>0</v>
      </c>
      <c r="BH146" s="245">
        <f>IF(N146="sníž. přenesená",J146,0)</f>
        <v>0</v>
      </c>
      <c r="BI146" s="245">
        <f>IF(N146="nulová",J146,0)</f>
        <v>0</v>
      </c>
      <c r="BJ146" s="25" t="s">
        <v>80</v>
      </c>
      <c r="BK146" s="245">
        <f>ROUND(I146*H146,2)</f>
        <v>0</v>
      </c>
      <c r="BL146" s="25" t="s">
        <v>232</v>
      </c>
      <c r="BM146" s="25" t="s">
        <v>3284</v>
      </c>
    </row>
    <row r="147" s="1" customFormat="1">
      <c r="B147" s="47"/>
      <c r="C147" s="75"/>
      <c r="D147" s="246" t="s">
        <v>225</v>
      </c>
      <c r="E147" s="75"/>
      <c r="F147" s="247" t="s">
        <v>2837</v>
      </c>
      <c r="G147" s="75"/>
      <c r="H147" s="75"/>
      <c r="I147" s="204"/>
      <c r="J147" s="75"/>
      <c r="K147" s="75"/>
      <c r="L147" s="73"/>
      <c r="M147" s="248"/>
      <c r="N147" s="48"/>
      <c r="O147" s="48"/>
      <c r="P147" s="48"/>
      <c r="Q147" s="48"/>
      <c r="R147" s="48"/>
      <c r="S147" s="48"/>
      <c r="T147" s="96"/>
      <c r="AT147" s="25" t="s">
        <v>225</v>
      </c>
      <c r="AU147" s="25" t="s">
        <v>82</v>
      </c>
    </row>
    <row r="148" s="12" customFormat="1">
      <c r="B148" s="252"/>
      <c r="C148" s="253"/>
      <c r="D148" s="246" t="s">
        <v>422</v>
      </c>
      <c r="E148" s="254" t="s">
        <v>21</v>
      </c>
      <c r="F148" s="255" t="s">
        <v>3434</v>
      </c>
      <c r="G148" s="253"/>
      <c r="H148" s="256">
        <v>22.48</v>
      </c>
      <c r="I148" s="257"/>
      <c r="J148" s="253"/>
      <c r="K148" s="253"/>
      <c r="L148" s="258"/>
      <c r="M148" s="259"/>
      <c r="N148" s="260"/>
      <c r="O148" s="260"/>
      <c r="P148" s="260"/>
      <c r="Q148" s="260"/>
      <c r="R148" s="260"/>
      <c r="S148" s="260"/>
      <c r="T148" s="261"/>
      <c r="AT148" s="262" t="s">
        <v>422</v>
      </c>
      <c r="AU148" s="262" t="s">
        <v>82</v>
      </c>
      <c r="AV148" s="12" t="s">
        <v>82</v>
      </c>
      <c r="AW148" s="12" t="s">
        <v>35</v>
      </c>
      <c r="AX148" s="12" t="s">
        <v>72</v>
      </c>
      <c r="AY148" s="262" t="s">
        <v>215</v>
      </c>
    </row>
    <row r="149" s="12" customFormat="1">
      <c r="B149" s="252"/>
      <c r="C149" s="253"/>
      <c r="D149" s="246" t="s">
        <v>422</v>
      </c>
      <c r="E149" s="253"/>
      <c r="F149" s="255" t="s">
        <v>3442</v>
      </c>
      <c r="G149" s="253"/>
      <c r="H149" s="256">
        <v>23.154</v>
      </c>
      <c r="I149" s="257"/>
      <c r="J149" s="253"/>
      <c r="K149" s="253"/>
      <c r="L149" s="258"/>
      <c r="M149" s="259"/>
      <c r="N149" s="260"/>
      <c r="O149" s="260"/>
      <c r="P149" s="260"/>
      <c r="Q149" s="260"/>
      <c r="R149" s="260"/>
      <c r="S149" s="260"/>
      <c r="T149" s="261"/>
      <c r="AT149" s="262" t="s">
        <v>422</v>
      </c>
      <c r="AU149" s="262" t="s">
        <v>82</v>
      </c>
      <c r="AV149" s="12" t="s">
        <v>82</v>
      </c>
      <c r="AW149" s="12" t="s">
        <v>6</v>
      </c>
      <c r="AX149" s="12" t="s">
        <v>80</v>
      </c>
      <c r="AY149" s="262" t="s">
        <v>215</v>
      </c>
    </row>
    <row r="150" s="1" customFormat="1" ht="16.5" customHeight="1">
      <c r="B150" s="47"/>
      <c r="C150" s="274" t="s">
        <v>316</v>
      </c>
      <c r="D150" s="274" t="s">
        <v>470</v>
      </c>
      <c r="E150" s="275" t="s">
        <v>2841</v>
      </c>
      <c r="F150" s="276" t="s">
        <v>2842</v>
      </c>
      <c r="G150" s="277" t="s">
        <v>452</v>
      </c>
      <c r="H150" s="278">
        <v>23.154</v>
      </c>
      <c r="I150" s="279"/>
      <c r="J150" s="280">
        <f>ROUND(I150*H150,2)</f>
        <v>0</v>
      </c>
      <c r="K150" s="276" t="s">
        <v>222</v>
      </c>
      <c r="L150" s="281"/>
      <c r="M150" s="282" t="s">
        <v>21</v>
      </c>
      <c r="N150" s="283" t="s">
        <v>43</v>
      </c>
      <c r="O150" s="48"/>
      <c r="P150" s="243">
        <f>O150*H150</f>
        <v>0</v>
      </c>
      <c r="Q150" s="243">
        <v>0.00048000000000000001</v>
      </c>
      <c r="R150" s="243">
        <f>Q150*H150</f>
        <v>0.011113920000000001</v>
      </c>
      <c r="S150" s="243">
        <v>0</v>
      </c>
      <c r="T150" s="244">
        <f>S150*H150</f>
        <v>0</v>
      </c>
      <c r="AR150" s="25" t="s">
        <v>405</v>
      </c>
      <c r="AT150" s="25" t="s">
        <v>470</v>
      </c>
      <c r="AU150" s="25" t="s">
        <v>82</v>
      </c>
      <c r="AY150" s="25" t="s">
        <v>215</v>
      </c>
      <c r="BE150" s="245">
        <f>IF(N150="základní",J150,0)</f>
        <v>0</v>
      </c>
      <c r="BF150" s="245">
        <f>IF(N150="snížená",J150,0)</f>
        <v>0</v>
      </c>
      <c r="BG150" s="245">
        <f>IF(N150="zákl. přenesená",J150,0)</f>
        <v>0</v>
      </c>
      <c r="BH150" s="245">
        <f>IF(N150="sníž. přenesená",J150,0)</f>
        <v>0</v>
      </c>
      <c r="BI150" s="245">
        <f>IF(N150="nulová",J150,0)</f>
        <v>0</v>
      </c>
      <c r="BJ150" s="25" t="s">
        <v>80</v>
      </c>
      <c r="BK150" s="245">
        <f>ROUND(I150*H150,2)</f>
        <v>0</v>
      </c>
      <c r="BL150" s="25" t="s">
        <v>232</v>
      </c>
      <c r="BM150" s="25" t="s">
        <v>3291</v>
      </c>
    </row>
    <row r="151" s="12" customFormat="1">
      <c r="B151" s="252"/>
      <c r="C151" s="253"/>
      <c r="D151" s="246" t="s">
        <v>422</v>
      </c>
      <c r="E151" s="254" t="s">
        <v>21</v>
      </c>
      <c r="F151" s="255" t="s">
        <v>3434</v>
      </c>
      <c r="G151" s="253"/>
      <c r="H151" s="256">
        <v>22.48</v>
      </c>
      <c r="I151" s="257"/>
      <c r="J151" s="253"/>
      <c r="K151" s="253"/>
      <c r="L151" s="258"/>
      <c r="M151" s="259"/>
      <c r="N151" s="260"/>
      <c r="O151" s="260"/>
      <c r="P151" s="260"/>
      <c r="Q151" s="260"/>
      <c r="R151" s="260"/>
      <c r="S151" s="260"/>
      <c r="T151" s="261"/>
      <c r="AT151" s="262" t="s">
        <v>422</v>
      </c>
      <c r="AU151" s="262" t="s">
        <v>82</v>
      </c>
      <c r="AV151" s="12" t="s">
        <v>82</v>
      </c>
      <c r="AW151" s="12" t="s">
        <v>35</v>
      </c>
      <c r="AX151" s="12" t="s">
        <v>72</v>
      </c>
      <c r="AY151" s="262" t="s">
        <v>215</v>
      </c>
    </row>
    <row r="152" s="12" customFormat="1">
      <c r="B152" s="252"/>
      <c r="C152" s="253"/>
      <c r="D152" s="246" t="s">
        <v>422</v>
      </c>
      <c r="E152" s="253"/>
      <c r="F152" s="255" t="s">
        <v>3442</v>
      </c>
      <c r="G152" s="253"/>
      <c r="H152" s="256">
        <v>23.154</v>
      </c>
      <c r="I152" s="257"/>
      <c r="J152" s="253"/>
      <c r="K152" s="253"/>
      <c r="L152" s="258"/>
      <c r="M152" s="259"/>
      <c r="N152" s="260"/>
      <c r="O152" s="260"/>
      <c r="P152" s="260"/>
      <c r="Q152" s="260"/>
      <c r="R152" s="260"/>
      <c r="S152" s="260"/>
      <c r="T152" s="261"/>
      <c r="AT152" s="262" t="s">
        <v>422</v>
      </c>
      <c r="AU152" s="262" t="s">
        <v>82</v>
      </c>
      <c r="AV152" s="12" t="s">
        <v>82</v>
      </c>
      <c r="AW152" s="12" t="s">
        <v>6</v>
      </c>
      <c r="AX152" s="12" t="s">
        <v>80</v>
      </c>
      <c r="AY152" s="262" t="s">
        <v>215</v>
      </c>
    </row>
    <row r="153" s="1" customFormat="1" ht="16.5" customHeight="1">
      <c r="B153" s="47"/>
      <c r="C153" s="274" t="s">
        <v>321</v>
      </c>
      <c r="D153" s="274" t="s">
        <v>470</v>
      </c>
      <c r="E153" s="275" t="s">
        <v>3443</v>
      </c>
      <c r="F153" s="276" t="s">
        <v>3444</v>
      </c>
      <c r="G153" s="277" t="s">
        <v>298</v>
      </c>
      <c r="H153" s="278">
        <v>3</v>
      </c>
      <c r="I153" s="279"/>
      <c r="J153" s="280">
        <f>ROUND(I153*H153,2)</f>
        <v>0</v>
      </c>
      <c r="K153" s="276" t="s">
        <v>222</v>
      </c>
      <c r="L153" s="281"/>
      <c r="M153" s="282" t="s">
        <v>21</v>
      </c>
      <c r="N153" s="283" t="s">
        <v>43</v>
      </c>
      <c r="O153" s="48"/>
      <c r="P153" s="243">
        <f>O153*H153</f>
        <v>0</v>
      </c>
      <c r="Q153" s="243">
        <v>6.0000000000000002E-05</v>
      </c>
      <c r="R153" s="243">
        <f>Q153*H153</f>
        <v>0.00018000000000000001</v>
      </c>
      <c r="S153" s="243">
        <v>0</v>
      </c>
      <c r="T153" s="244">
        <f>S153*H153</f>
        <v>0</v>
      </c>
      <c r="AR153" s="25" t="s">
        <v>405</v>
      </c>
      <c r="AT153" s="25" t="s">
        <v>470</v>
      </c>
      <c r="AU153" s="25" t="s">
        <v>82</v>
      </c>
      <c r="AY153" s="25" t="s">
        <v>215</v>
      </c>
      <c r="BE153" s="245">
        <f>IF(N153="základní",J153,0)</f>
        <v>0</v>
      </c>
      <c r="BF153" s="245">
        <f>IF(N153="snížená",J153,0)</f>
        <v>0</v>
      </c>
      <c r="BG153" s="245">
        <f>IF(N153="zákl. přenesená",J153,0)</f>
        <v>0</v>
      </c>
      <c r="BH153" s="245">
        <f>IF(N153="sníž. přenesená",J153,0)</f>
        <v>0</v>
      </c>
      <c r="BI153" s="245">
        <f>IF(N153="nulová",J153,0)</f>
        <v>0</v>
      </c>
      <c r="BJ153" s="25" t="s">
        <v>80</v>
      </c>
      <c r="BK153" s="245">
        <f>ROUND(I153*H153,2)</f>
        <v>0</v>
      </c>
      <c r="BL153" s="25" t="s">
        <v>232</v>
      </c>
      <c r="BM153" s="25" t="s">
        <v>3445</v>
      </c>
    </row>
    <row r="154" s="12" customFormat="1">
      <c r="B154" s="252"/>
      <c r="C154" s="253"/>
      <c r="D154" s="246" t="s">
        <v>422</v>
      </c>
      <c r="E154" s="254" t="s">
        <v>21</v>
      </c>
      <c r="F154" s="255" t="s">
        <v>227</v>
      </c>
      <c r="G154" s="253"/>
      <c r="H154" s="256">
        <v>3</v>
      </c>
      <c r="I154" s="257"/>
      <c r="J154" s="253"/>
      <c r="K154" s="253"/>
      <c r="L154" s="258"/>
      <c r="M154" s="259"/>
      <c r="N154" s="260"/>
      <c r="O154" s="260"/>
      <c r="P154" s="260"/>
      <c r="Q154" s="260"/>
      <c r="R154" s="260"/>
      <c r="S154" s="260"/>
      <c r="T154" s="261"/>
      <c r="AT154" s="262" t="s">
        <v>422</v>
      </c>
      <c r="AU154" s="262" t="s">
        <v>82</v>
      </c>
      <c r="AV154" s="12" t="s">
        <v>82</v>
      </c>
      <c r="AW154" s="12" t="s">
        <v>35</v>
      </c>
      <c r="AX154" s="12" t="s">
        <v>80</v>
      </c>
      <c r="AY154" s="262" t="s">
        <v>215</v>
      </c>
    </row>
    <row r="155" s="1" customFormat="1" ht="16.5" customHeight="1">
      <c r="B155" s="47"/>
      <c r="C155" s="234" t="s">
        <v>326</v>
      </c>
      <c r="D155" s="234" t="s">
        <v>218</v>
      </c>
      <c r="E155" s="235" t="s">
        <v>3446</v>
      </c>
      <c r="F155" s="236" t="s">
        <v>3447</v>
      </c>
      <c r="G155" s="237" t="s">
        <v>298</v>
      </c>
      <c r="H155" s="238">
        <v>3</v>
      </c>
      <c r="I155" s="239"/>
      <c r="J155" s="240">
        <f>ROUND(I155*H155,2)</f>
        <v>0</v>
      </c>
      <c r="K155" s="236" t="s">
        <v>222</v>
      </c>
      <c r="L155" s="73"/>
      <c r="M155" s="241" t="s">
        <v>21</v>
      </c>
      <c r="N155" s="242" t="s">
        <v>43</v>
      </c>
      <c r="O155" s="48"/>
      <c r="P155" s="243">
        <f>O155*H155</f>
        <v>0</v>
      </c>
      <c r="Q155" s="243">
        <v>0</v>
      </c>
      <c r="R155" s="243">
        <f>Q155*H155</f>
        <v>0</v>
      </c>
      <c r="S155" s="243">
        <v>0</v>
      </c>
      <c r="T155" s="244">
        <f>S155*H155</f>
        <v>0</v>
      </c>
      <c r="AR155" s="25" t="s">
        <v>232</v>
      </c>
      <c r="AT155" s="25" t="s">
        <v>218</v>
      </c>
      <c r="AU155" s="25" t="s">
        <v>82</v>
      </c>
      <c r="AY155" s="25" t="s">
        <v>215</v>
      </c>
      <c r="BE155" s="245">
        <f>IF(N155="základní",J155,0)</f>
        <v>0</v>
      </c>
      <c r="BF155" s="245">
        <f>IF(N155="snížená",J155,0)</f>
        <v>0</v>
      </c>
      <c r="BG155" s="245">
        <f>IF(N155="zákl. přenesená",J155,0)</f>
        <v>0</v>
      </c>
      <c r="BH155" s="245">
        <f>IF(N155="sníž. přenesená",J155,0)</f>
        <v>0</v>
      </c>
      <c r="BI155" s="245">
        <f>IF(N155="nulová",J155,0)</f>
        <v>0</v>
      </c>
      <c r="BJ155" s="25" t="s">
        <v>80</v>
      </c>
      <c r="BK155" s="245">
        <f>ROUND(I155*H155,2)</f>
        <v>0</v>
      </c>
      <c r="BL155" s="25" t="s">
        <v>232</v>
      </c>
      <c r="BM155" s="25" t="s">
        <v>3448</v>
      </c>
    </row>
    <row r="156" s="14" customFormat="1">
      <c r="B156" s="288"/>
      <c r="C156" s="289"/>
      <c r="D156" s="246" t="s">
        <v>422</v>
      </c>
      <c r="E156" s="290" t="s">
        <v>21</v>
      </c>
      <c r="F156" s="291" t="s">
        <v>3449</v>
      </c>
      <c r="G156" s="289"/>
      <c r="H156" s="290" t="s">
        <v>21</v>
      </c>
      <c r="I156" s="292"/>
      <c r="J156" s="289"/>
      <c r="K156" s="289"/>
      <c r="L156" s="293"/>
      <c r="M156" s="294"/>
      <c r="N156" s="295"/>
      <c r="O156" s="295"/>
      <c r="P156" s="295"/>
      <c r="Q156" s="295"/>
      <c r="R156" s="295"/>
      <c r="S156" s="295"/>
      <c r="T156" s="296"/>
      <c r="AT156" s="297" t="s">
        <v>422</v>
      </c>
      <c r="AU156" s="297" t="s">
        <v>82</v>
      </c>
      <c r="AV156" s="14" t="s">
        <v>80</v>
      </c>
      <c r="AW156" s="14" t="s">
        <v>35</v>
      </c>
      <c r="AX156" s="14" t="s">
        <v>72</v>
      </c>
      <c r="AY156" s="297" t="s">
        <v>215</v>
      </c>
    </row>
    <row r="157" s="12" customFormat="1">
      <c r="B157" s="252"/>
      <c r="C157" s="253"/>
      <c r="D157" s="246" t="s">
        <v>422</v>
      </c>
      <c r="E157" s="254" t="s">
        <v>21</v>
      </c>
      <c r="F157" s="255" t="s">
        <v>227</v>
      </c>
      <c r="G157" s="253"/>
      <c r="H157" s="256">
        <v>3</v>
      </c>
      <c r="I157" s="257"/>
      <c r="J157" s="253"/>
      <c r="K157" s="253"/>
      <c r="L157" s="258"/>
      <c r="M157" s="259"/>
      <c r="N157" s="260"/>
      <c r="O157" s="260"/>
      <c r="P157" s="260"/>
      <c r="Q157" s="260"/>
      <c r="R157" s="260"/>
      <c r="S157" s="260"/>
      <c r="T157" s="261"/>
      <c r="AT157" s="262" t="s">
        <v>422</v>
      </c>
      <c r="AU157" s="262" t="s">
        <v>82</v>
      </c>
      <c r="AV157" s="12" t="s">
        <v>82</v>
      </c>
      <c r="AW157" s="12" t="s">
        <v>35</v>
      </c>
      <c r="AX157" s="12" t="s">
        <v>80</v>
      </c>
      <c r="AY157" s="262" t="s">
        <v>215</v>
      </c>
    </row>
    <row r="158" s="1" customFormat="1" ht="16.5" customHeight="1">
      <c r="B158" s="47"/>
      <c r="C158" s="274" t="s">
        <v>331</v>
      </c>
      <c r="D158" s="274" t="s">
        <v>470</v>
      </c>
      <c r="E158" s="275" t="s">
        <v>3450</v>
      </c>
      <c r="F158" s="276" t="s">
        <v>3451</v>
      </c>
      <c r="G158" s="277" t="s">
        <v>298</v>
      </c>
      <c r="H158" s="278">
        <v>1</v>
      </c>
      <c r="I158" s="279"/>
      <c r="J158" s="280">
        <f>ROUND(I158*H158,2)</f>
        <v>0</v>
      </c>
      <c r="K158" s="276" t="s">
        <v>21</v>
      </c>
      <c r="L158" s="281"/>
      <c r="M158" s="282" t="s">
        <v>21</v>
      </c>
      <c r="N158" s="283" t="s">
        <v>43</v>
      </c>
      <c r="O158" s="48"/>
      <c r="P158" s="243">
        <f>O158*H158</f>
        <v>0</v>
      </c>
      <c r="Q158" s="243">
        <v>0.0048999999999999998</v>
      </c>
      <c r="R158" s="243">
        <f>Q158*H158</f>
        <v>0.0048999999999999998</v>
      </c>
      <c r="S158" s="243">
        <v>0</v>
      </c>
      <c r="T158" s="244">
        <f>S158*H158</f>
        <v>0</v>
      </c>
      <c r="AR158" s="25" t="s">
        <v>405</v>
      </c>
      <c r="AT158" s="25" t="s">
        <v>470</v>
      </c>
      <c r="AU158" s="25" t="s">
        <v>82</v>
      </c>
      <c r="AY158" s="25" t="s">
        <v>215</v>
      </c>
      <c r="BE158" s="245">
        <f>IF(N158="základní",J158,0)</f>
        <v>0</v>
      </c>
      <c r="BF158" s="245">
        <f>IF(N158="snížená",J158,0)</f>
        <v>0</v>
      </c>
      <c r="BG158" s="245">
        <f>IF(N158="zákl. přenesená",J158,0)</f>
        <v>0</v>
      </c>
      <c r="BH158" s="245">
        <f>IF(N158="sníž. přenesená",J158,0)</f>
        <v>0</v>
      </c>
      <c r="BI158" s="245">
        <f>IF(N158="nulová",J158,0)</f>
        <v>0</v>
      </c>
      <c r="BJ158" s="25" t="s">
        <v>80</v>
      </c>
      <c r="BK158" s="245">
        <f>ROUND(I158*H158,2)</f>
        <v>0</v>
      </c>
      <c r="BL158" s="25" t="s">
        <v>232</v>
      </c>
      <c r="BM158" s="25" t="s">
        <v>3452</v>
      </c>
    </row>
    <row r="159" s="1" customFormat="1">
      <c r="B159" s="47"/>
      <c r="C159" s="75"/>
      <c r="D159" s="246" t="s">
        <v>225</v>
      </c>
      <c r="E159" s="75"/>
      <c r="F159" s="247" t="s">
        <v>3453</v>
      </c>
      <c r="G159" s="75"/>
      <c r="H159" s="75"/>
      <c r="I159" s="204"/>
      <c r="J159" s="75"/>
      <c r="K159" s="75"/>
      <c r="L159" s="73"/>
      <c r="M159" s="248"/>
      <c r="N159" s="48"/>
      <c r="O159" s="48"/>
      <c r="P159" s="48"/>
      <c r="Q159" s="48"/>
      <c r="R159" s="48"/>
      <c r="S159" s="48"/>
      <c r="T159" s="96"/>
      <c r="AT159" s="25" t="s">
        <v>225</v>
      </c>
      <c r="AU159" s="25" t="s">
        <v>82</v>
      </c>
    </row>
    <row r="160" s="12" customFormat="1">
      <c r="B160" s="252"/>
      <c r="C160" s="253"/>
      <c r="D160" s="246" t="s">
        <v>422</v>
      </c>
      <c r="E160" s="254" t="s">
        <v>21</v>
      </c>
      <c r="F160" s="255" t="s">
        <v>80</v>
      </c>
      <c r="G160" s="253"/>
      <c r="H160" s="256">
        <v>1</v>
      </c>
      <c r="I160" s="257"/>
      <c r="J160" s="253"/>
      <c r="K160" s="253"/>
      <c r="L160" s="258"/>
      <c r="M160" s="259"/>
      <c r="N160" s="260"/>
      <c r="O160" s="260"/>
      <c r="P160" s="260"/>
      <c r="Q160" s="260"/>
      <c r="R160" s="260"/>
      <c r="S160" s="260"/>
      <c r="T160" s="261"/>
      <c r="AT160" s="262" t="s">
        <v>422</v>
      </c>
      <c r="AU160" s="262" t="s">
        <v>82</v>
      </c>
      <c r="AV160" s="12" t="s">
        <v>82</v>
      </c>
      <c r="AW160" s="12" t="s">
        <v>35</v>
      </c>
      <c r="AX160" s="12" t="s">
        <v>80</v>
      </c>
      <c r="AY160" s="262" t="s">
        <v>215</v>
      </c>
    </row>
    <row r="161" s="1" customFormat="1" ht="16.5" customHeight="1">
      <c r="B161" s="47"/>
      <c r="C161" s="274" t="s">
        <v>499</v>
      </c>
      <c r="D161" s="274" t="s">
        <v>470</v>
      </c>
      <c r="E161" s="275" t="s">
        <v>3454</v>
      </c>
      <c r="F161" s="276" t="s">
        <v>3090</v>
      </c>
      <c r="G161" s="277" t="s">
        <v>3091</v>
      </c>
      <c r="H161" s="278">
        <v>1</v>
      </c>
      <c r="I161" s="279"/>
      <c r="J161" s="280">
        <f>ROUND(I161*H161,2)</f>
        <v>0</v>
      </c>
      <c r="K161" s="276" t="s">
        <v>21</v>
      </c>
      <c r="L161" s="281"/>
      <c r="M161" s="282" t="s">
        <v>21</v>
      </c>
      <c r="N161" s="283" t="s">
        <v>43</v>
      </c>
      <c r="O161" s="48"/>
      <c r="P161" s="243">
        <f>O161*H161</f>
        <v>0</v>
      </c>
      <c r="Q161" s="243">
        <v>0.00122</v>
      </c>
      <c r="R161" s="243">
        <f>Q161*H161</f>
        <v>0.00122</v>
      </c>
      <c r="S161" s="243">
        <v>0</v>
      </c>
      <c r="T161" s="244">
        <f>S161*H161</f>
        <v>0</v>
      </c>
      <c r="AR161" s="25" t="s">
        <v>405</v>
      </c>
      <c r="AT161" s="25" t="s">
        <v>470</v>
      </c>
      <c r="AU161" s="25" t="s">
        <v>82</v>
      </c>
      <c r="AY161" s="25" t="s">
        <v>215</v>
      </c>
      <c r="BE161" s="245">
        <f>IF(N161="základní",J161,0)</f>
        <v>0</v>
      </c>
      <c r="BF161" s="245">
        <f>IF(N161="snížená",J161,0)</f>
        <v>0</v>
      </c>
      <c r="BG161" s="245">
        <f>IF(N161="zákl. přenesená",J161,0)</f>
        <v>0</v>
      </c>
      <c r="BH161" s="245">
        <f>IF(N161="sníž. přenesená",J161,0)</f>
        <v>0</v>
      </c>
      <c r="BI161" s="245">
        <f>IF(N161="nulová",J161,0)</f>
        <v>0</v>
      </c>
      <c r="BJ161" s="25" t="s">
        <v>80</v>
      </c>
      <c r="BK161" s="245">
        <f>ROUND(I161*H161,2)</f>
        <v>0</v>
      </c>
      <c r="BL161" s="25" t="s">
        <v>232</v>
      </c>
      <c r="BM161" s="25" t="s">
        <v>3455</v>
      </c>
    </row>
    <row r="162" s="1" customFormat="1">
      <c r="B162" s="47"/>
      <c r="C162" s="75"/>
      <c r="D162" s="246" t="s">
        <v>225</v>
      </c>
      <c r="E162" s="75"/>
      <c r="F162" s="247" t="s">
        <v>3456</v>
      </c>
      <c r="G162" s="75"/>
      <c r="H162" s="75"/>
      <c r="I162" s="204"/>
      <c r="J162" s="75"/>
      <c r="K162" s="75"/>
      <c r="L162" s="73"/>
      <c r="M162" s="248"/>
      <c r="N162" s="48"/>
      <c r="O162" s="48"/>
      <c r="P162" s="48"/>
      <c r="Q162" s="48"/>
      <c r="R162" s="48"/>
      <c r="S162" s="48"/>
      <c r="T162" s="96"/>
      <c r="AT162" s="25" t="s">
        <v>225</v>
      </c>
      <c r="AU162" s="25" t="s">
        <v>82</v>
      </c>
    </row>
    <row r="163" s="12" customFormat="1">
      <c r="B163" s="252"/>
      <c r="C163" s="253"/>
      <c r="D163" s="246" t="s">
        <v>422</v>
      </c>
      <c r="E163" s="254" t="s">
        <v>21</v>
      </c>
      <c r="F163" s="255" t="s">
        <v>80</v>
      </c>
      <c r="G163" s="253"/>
      <c r="H163" s="256">
        <v>1</v>
      </c>
      <c r="I163" s="257"/>
      <c r="J163" s="253"/>
      <c r="K163" s="253"/>
      <c r="L163" s="258"/>
      <c r="M163" s="259"/>
      <c r="N163" s="260"/>
      <c r="O163" s="260"/>
      <c r="P163" s="260"/>
      <c r="Q163" s="260"/>
      <c r="R163" s="260"/>
      <c r="S163" s="260"/>
      <c r="T163" s="261"/>
      <c r="AT163" s="262" t="s">
        <v>422</v>
      </c>
      <c r="AU163" s="262" t="s">
        <v>82</v>
      </c>
      <c r="AV163" s="12" t="s">
        <v>82</v>
      </c>
      <c r="AW163" s="12" t="s">
        <v>35</v>
      </c>
      <c r="AX163" s="12" t="s">
        <v>80</v>
      </c>
      <c r="AY163" s="262" t="s">
        <v>215</v>
      </c>
    </row>
    <row r="164" s="1" customFormat="1" ht="16.5" customHeight="1">
      <c r="B164" s="47"/>
      <c r="C164" s="234" t="s">
        <v>503</v>
      </c>
      <c r="D164" s="234" t="s">
        <v>218</v>
      </c>
      <c r="E164" s="235" t="s">
        <v>3457</v>
      </c>
      <c r="F164" s="236" t="s">
        <v>3084</v>
      </c>
      <c r="G164" s="237" t="s">
        <v>298</v>
      </c>
      <c r="H164" s="238">
        <v>1</v>
      </c>
      <c r="I164" s="239"/>
      <c r="J164" s="240">
        <f>ROUND(I164*H164,2)</f>
        <v>0</v>
      </c>
      <c r="K164" s="236" t="s">
        <v>222</v>
      </c>
      <c r="L164" s="73"/>
      <c r="M164" s="241" t="s">
        <v>21</v>
      </c>
      <c r="N164" s="242" t="s">
        <v>43</v>
      </c>
      <c r="O164" s="48"/>
      <c r="P164" s="243">
        <f>O164*H164</f>
        <v>0</v>
      </c>
      <c r="Q164" s="243">
        <v>0.00017000000000000001</v>
      </c>
      <c r="R164" s="243">
        <f>Q164*H164</f>
        <v>0.00017000000000000001</v>
      </c>
      <c r="S164" s="243">
        <v>0</v>
      </c>
      <c r="T164" s="244">
        <f>S164*H164</f>
        <v>0</v>
      </c>
      <c r="AR164" s="25" t="s">
        <v>232</v>
      </c>
      <c r="AT164" s="25" t="s">
        <v>218</v>
      </c>
      <c r="AU164" s="25" t="s">
        <v>82</v>
      </c>
      <c r="AY164" s="25" t="s">
        <v>215</v>
      </c>
      <c r="BE164" s="245">
        <f>IF(N164="základní",J164,0)</f>
        <v>0</v>
      </c>
      <c r="BF164" s="245">
        <f>IF(N164="snížená",J164,0)</f>
        <v>0</v>
      </c>
      <c r="BG164" s="245">
        <f>IF(N164="zákl. přenesená",J164,0)</f>
        <v>0</v>
      </c>
      <c r="BH164" s="245">
        <f>IF(N164="sníž. přenesená",J164,0)</f>
        <v>0</v>
      </c>
      <c r="BI164" s="245">
        <f>IF(N164="nulová",J164,0)</f>
        <v>0</v>
      </c>
      <c r="BJ164" s="25" t="s">
        <v>80</v>
      </c>
      <c r="BK164" s="245">
        <f>ROUND(I164*H164,2)</f>
        <v>0</v>
      </c>
      <c r="BL164" s="25" t="s">
        <v>232</v>
      </c>
      <c r="BM164" s="25" t="s">
        <v>3458</v>
      </c>
    </row>
    <row r="165" s="1" customFormat="1">
      <c r="B165" s="47"/>
      <c r="C165" s="75"/>
      <c r="D165" s="246" t="s">
        <v>225</v>
      </c>
      <c r="E165" s="75"/>
      <c r="F165" s="247" t="s">
        <v>3459</v>
      </c>
      <c r="G165" s="75"/>
      <c r="H165" s="75"/>
      <c r="I165" s="204"/>
      <c r="J165" s="75"/>
      <c r="K165" s="75"/>
      <c r="L165" s="73"/>
      <c r="M165" s="248"/>
      <c r="N165" s="48"/>
      <c r="O165" s="48"/>
      <c r="P165" s="48"/>
      <c r="Q165" s="48"/>
      <c r="R165" s="48"/>
      <c r="S165" s="48"/>
      <c r="T165" s="96"/>
      <c r="AT165" s="25" t="s">
        <v>225</v>
      </c>
      <c r="AU165" s="25" t="s">
        <v>82</v>
      </c>
    </row>
    <row r="166" s="12" customFormat="1">
      <c r="B166" s="252"/>
      <c r="C166" s="253"/>
      <c r="D166" s="246" t="s">
        <v>422</v>
      </c>
      <c r="E166" s="254" t="s">
        <v>21</v>
      </c>
      <c r="F166" s="255" t="s">
        <v>80</v>
      </c>
      <c r="G166" s="253"/>
      <c r="H166" s="256">
        <v>1</v>
      </c>
      <c r="I166" s="257"/>
      <c r="J166" s="253"/>
      <c r="K166" s="253"/>
      <c r="L166" s="258"/>
      <c r="M166" s="259"/>
      <c r="N166" s="260"/>
      <c r="O166" s="260"/>
      <c r="P166" s="260"/>
      <c r="Q166" s="260"/>
      <c r="R166" s="260"/>
      <c r="S166" s="260"/>
      <c r="T166" s="261"/>
      <c r="AT166" s="262" t="s">
        <v>422</v>
      </c>
      <c r="AU166" s="262" t="s">
        <v>82</v>
      </c>
      <c r="AV166" s="12" t="s">
        <v>82</v>
      </c>
      <c r="AW166" s="12" t="s">
        <v>35</v>
      </c>
      <c r="AX166" s="12" t="s">
        <v>80</v>
      </c>
      <c r="AY166" s="262" t="s">
        <v>215</v>
      </c>
    </row>
    <row r="167" s="1" customFormat="1" ht="16.5" customHeight="1">
      <c r="B167" s="47"/>
      <c r="C167" s="274" t="s">
        <v>338</v>
      </c>
      <c r="D167" s="274" t="s">
        <v>470</v>
      </c>
      <c r="E167" s="275" t="s">
        <v>3460</v>
      </c>
      <c r="F167" s="276" t="s">
        <v>3461</v>
      </c>
      <c r="G167" s="277" t="s">
        <v>452</v>
      </c>
      <c r="H167" s="278">
        <v>1</v>
      </c>
      <c r="I167" s="279"/>
      <c r="J167" s="280">
        <f>ROUND(I167*H167,2)</f>
        <v>0</v>
      </c>
      <c r="K167" s="276" t="s">
        <v>21</v>
      </c>
      <c r="L167" s="281"/>
      <c r="M167" s="282" t="s">
        <v>21</v>
      </c>
      <c r="N167" s="283" t="s">
        <v>43</v>
      </c>
      <c r="O167" s="48"/>
      <c r="P167" s="243">
        <f>O167*H167</f>
        <v>0</v>
      </c>
      <c r="Q167" s="243">
        <v>0.00174</v>
      </c>
      <c r="R167" s="243">
        <f>Q167*H167</f>
        <v>0.00174</v>
      </c>
      <c r="S167" s="243">
        <v>0</v>
      </c>
      <c r="T167" s="244">
        <f>S167*H167</f>
        <v>0</v>
      </c>
      <c r="AR167" s="25" t="s">
        <v>405</v>
      </c>
      <c r="AT167" s="25" t="s">
        <v>470</v>
      </c>
      <c r="AU167" s="25" t="s">
        <v>82</v>
      </c>
      <c r="AY167" s="25" t="s">
        <v>215</v>
      </c>
      <c r="BE167" s="245">
        <f>IF(N167="základní",J167,0)</f>
        <v>0</v>
      </c>
      <c r="BF167" s="245">
        <f>IF(N167="snížená",J167,0)</f>
        <v>0</v>
      </c>
      <c r="BG167" s="245">
        <f>IF(N167="zákl. přenesená",J167,0)</f>
        <v>0</v>
      </c>
      <c r="BH167" s="245">
        <f>IF(N167="sníž. přenesená",J167,0)</f>
        <v>0</v>
      </c>
      <c r="BI167" s="245">
        <f>IF(N167="nulová",J167,0)</f>
        <v>0</v>
      </c>
      <c r="BJ167" s="25" t="s">
        <v>80</v>
      </c>
      <c r="BK167" s="245">
        <f>ROUND(I167*H167,2)</f>
        <v>0</v>
      </c>
      <c r="BL167" s="25" t="s">
        <v>232</v>
      </c>
      <c r="BM167" s="25" t="s">
        <v>3462</v>
      </c>
    </row>
    <row r="168" s="1" customFormat="1">
      <c r="B168" s="47"/>
      <c r="C168" s="75"/>
      <c r="D168" s="246" t="s">
        <v>225</v>
      </c>
      <c r="E168" s="75"/>
      <c r="F168" s="247" t="s">
        <v>3463</v>
      </c>
      <c r="G168" s="75"/>
      <c r="H168" s="75"/>
      <c r="I168" s="204"/>
      <c r="J168" s="75"/>
      <c r="K168" s="75"/>
      <c r="L168" s="73"/>
      <c r="M168" s="248"/>
      <c r="N168" s="48"/>
      <c r="O168" s="48"/>
      <c r="P168" s="48"/>
      <c r="Q168" s="48"/>
      <c r="R168" s="48"/>
      <c r="S168" s="48"/>
      <c r="T168" s="96"/>
      <c r="AT168" s="25" t="s">
        <v>225</v>
      </c>
      <c r="AU168" s="25" t="s">
        <v>82</v>
      </c>
    </row>
    <row r="169" s="12" customFormat="1">
      <c r="B169" s="252"/>
      <c r="C169" s="253"/>
      <c r="D169" s="246" t="s">
        <v>422</v>
      </c>
      <c r="E169" s="254" t="s">
        <v>21</v>
      </c>
      <c r="F169" s="255" t="s">
        <v>80</v>
      </c>
      <c r="G169" s="253"/>
      <c r="H169" s="256">
        <v>1</v>
      </c>
      <c r="I169" s="257"/>
      <c r="J169" s="253"/>
      <c r="K169" s="253"/>
      <c r="L169" s="258"/>
      <c r="M169" s="259"/>
      <c r="N169" s="260"/>
      <c r="O169" s="260"/>
      <c r="P169" s="260"/>
      <c r="Q169" s="260"/>
      <c r="R169" s="260"/>
      <c r="S169" s="260"/>
      <c r="T169" s="261"/>
      <c r="AT169" s="262" t="s">
        <v>422</v>
      </c>
      <c r="AU169" s="262" t="s">
        <v>82</v>
      </c>
      <c r="AV169" s="12" t="s">
        <v>82</v>
      </c>
      <c r="AW169" s="12" t="s">
        <v>35</v>
      </c>
      <c r="AX169" s="12" t="s">
        <v>80</v>
      </c>
      <c r="AY169" s="262" t="s">
        <v>215</v>
      </c>
    </row>
    <row r="170" s="1" customFormat="1" ht="16.5" customHeight="1">
      <c r="B170" s="47"/>
      <c r="C170" s="234" t="s">
        <v>343</v>
      </c>
      <c r="D170" s="234" t="s">
        <v>218</v>
      </c>
      <c r="E170" s="235" t="s">
        <v>3464</v>
      </c>
      <c r="F170" s="236" t="s">
        <v>3465</v>
      </c>
      <c r="G170" s="237" t="s">
        <v>298</v>
      </c>
      <c r="H170" s="238">
        <v>1</v>
      </c>
      <c r="I170" s="239"/>
      <c r="J170" s="240">
        <f>ROUND(I170*H170,2)</f>
        <v>0</v>
      </c>
      <c r="K170" s="236" t="s">
        <v>21</v>
      </c>
      <c r="L170" s="73"/>
      <c r="M170" s="241" t="s">
        <v>21</v>
      </c>
      <c r="N170" s="242" t="s">
        <v>43</v>
      </c>
      <c r="O170" s="48"/>
      <c r="P170" s="243">
        <f>O170*H170</f>
        <v>0</v>
      </c>
      <c r="Q170" s="243">
        <v>0.00072000000000000005</v>
      </c>
      <c r="R170" s="243">
        <f>Q170*H170</f>
        <v>0.00072000000000000005</v>
      </c>
      <c r="S170" s="243">
        <v>0</v>
      </c>
      <c r="T170" s="244">
        <f>S170*H170</f>
        <v>0</v>
      </c>
      <c r="AR170" s="25" t="s">
        <v>232</v>
      </c>
      <c r="AT170" s="25" t="s">
        <v>218</v>
      </c>
      <c r="AU170" s="25" t="s">
        <v>82</v>
      </c>
      <c r="AY170" s="25" t="s">
        <v>215</v>
      </c>
      <c r="BE170" s="245">
        <f>IF(N170="základní",J170,0)</f>
        <v>0</v>
      </c>
      <c r="BF170" s="245">
        <f>IF(N170="snížená",J170,0)</f>
        <v>0</v>
      </c>
      <c r="BG170" s="245">
        <f>IF(N170="zákl. přenesená",J170,0)</f>
        <v>0</v>
      </c>
      <c r="BH170" s="245">
        <f>IF(N170="sníž. přenesená",J170,0)</f>
        <v>0</v>
      </c>
      <c r="BI170" s="245">
        <f>IF(N170="nulová",J170,0)</f>
        <v>0</v>
      </c>
      <c r="BJ170" s="25" t="s">
        <v>80</v>
      </c>
      <c r="BK170" s="245">
        <f>ROUND(I170*H170,2)</f>
        <v>0</v>
      </c>
      <c r="BL170" s="25" t="s">
        <v>232</v>
      </c>
      <c r="BM170" s="25" t="s">
        <v>3466</v>
      </c>
    </row>
    <row r="171" s="12" customFormat="1">
      <c r="B171" s="252"/>
      <c r="C171" s="253"/>
      <c r="D171" s="246" t="s">
        <v>422</v>
      </c>
      <c r="E171" s="254" t="s">
        <v>21</v>
      </c>
      <c r="F171" s="255" t="s">
        <v>80</v>
      </c>
      <c r="G171" s="253"/>
      <c r="H171" s="256">
        <v>1</v>
      </c>
      <c r="I171" s="257"/>
      <c r="J171" s="253"/>
      <c r="K171" s="253"/>
      <c r="L171" s="258"/>
      <c r="M171" s="259"/>
      <c r="N171" s="260"/>
      <c r="O171" s="260"/>
      <c r="P171" s="260"/>
      <c r="Q171" s="260"/>
      <c r="R171" s="260"/>
      <c r="S171" s="260"/>
      <c r="T171" s="261"/>
      <c r="AT171" s="262" t="s">
        <v>422</v>
      </c>
      <c r="AU171" s="262" t="s">
        <v>82</v>
      </c>
      <c r="AV171" s="12" t="s">
        <v>82</v>
      </c>
      <c r="AW171" s="12" t="s">
        <v>35</v>
      </c>
      <c r="AX171" s="12" t="s">
        <v>72</v>
      </c>
      <c r="AY171" s="262" t="s">
        <v>215</v>
      </c>
    </row>
    <row r="172" s="13" customFormat="1">
      <c r="B172" s="263"/>
      <c r="C172" s="264"/>
      <c r="D172" s="246" t="s">
        <v>422</v>
      </c>
      <c r="E172" s="265" t="s">
        <v>21</v>
      </c>
      <c r="F172" s="266" t="s">
        <v>439</v>
      </c>
      <c r="G172" s="264"/>
      <c r="H172" s="267">
        <v>1</v>
      </c>
      <c r="I172" s="268"/>
      <c r="J172" s="264"/>
      <c r="K172" s="264"/>
      <c r="L172" s="269"/>
      <c r="M172" s="270"/>
      <c r="N172" s="271"/>
      <c r="O172" s="271"/>
      <c r="P172" s="271"/>
      <c r="Q172" s="271"/>
      <c r="R172" s="271"/>
      <c r="S172" s="271"/>
      <c r="T172" s="272"/>
      <c r="AT172" s="273" t="s">
        <v>422</v>
      </c>
      <c r="AU172" s="273" t="s">
        <v>82</v>
      </c>
      <c r="AV172" s="13" t="s">
        <v>232</v>
      </c>
      <c r="AW172" s="13" t="s">
        <v>35</v>
      </c>
      <c r="AX172" s="13" t="s">
        <v>80</v>
      </c>
      <c r="AY172" s="273" t="s">
        <v>215</v>
      </c>
    </row>
    <row r="173" s="1" customFormat="1" ht="16.5" customHeight="1">
      <c r="B173" s="47"/>
      <c r="C173" s="234" t="s">
        <v>348</v>
      </c>
      <c r="D173" s="234" t="s">
        <v>218</v>
      </c>
      <c r="E173" s="235" t="s">
        <v>3467</v>
      </c>
      <c r="F173" s="236" t="s">
        <v>3468</v>
      </c>
      <c r="G173" s="237" t="s">
        <v>298</v>
      </c>
      <c r="H173" s="238">
        <v>1</v>
      </c>
      <c r="I173" s="239"/>
      <c r="J173" s="240">
        <f>ROUND(I173*H173,2)</f>
        <v>0</v>
      </c>
      <c r="K173" s="236" t="s">
        <v>21</v>
      </c>
      <c r="L173" s="73"/>
      <c r="M173" s="241" t="s">
        <v>21</v>
      </c>
      <c r="N173" s="242" t="s">
        <v>43</v>
      </c>
      <c r="O173" s="48"/>
      <c r="P173" s="243">
        <f>O173*H173</f>
        <v>0</v>
      </c>
      <c r="Q173" s="243">
        <v>0</v>
      </c>
      <c r="R173" s="243">
        <f>Q173*H173</f>
        <v>0</v>
      </c>
      <c r="S173" s="243">
        <v>0</v>
      </c>
      <c r="T173" s="244">
        <f>S173*H173</f>
        <v>0</v>
      </c>
      <c r="AR173" s="25" t="s">
        <v>232</v>
      </c>
      <c r="AT173" s="25" t="s">
        <v>218</v>
      </c>
      <c r="AU173" s="25" t="s">
        <v>82</v>
      </c>
      <c r="AY173" s="25" t="s">
        <v>215</v>
      </c>
      <c r="BE173" s="245">
        <f>IF(N173="základní",J173,0)</f>
        <v>0</v>
      </c>
      <c r="BF173" s="245">
        <f>IF(N173="snížená",J173,0)</f>
        <v>0</v>
      </c>
      <c r="BG173" s="245">
        <f>IF(N173="zákl. přenesená",J173,0)</f>
        <v>0</v>
      </c>
      <c r="BH173" s="245">
        <f>IF(N173="sníž. přenesená",J173,0)</f>
        <v>0</v>
      </c>
      <c r="BI173" s="245">
        <f>IF(N173="nulová",J173,0)</f>
        <v>0</v>
      </c>
      <c r="BJ173" s="25" t="s">
        <v>80</v>
      </c>
      <c r="BK173" s="245">
        <f>ROUND(I173*H173,2)</f>
        <v>0</v>
      </c>
      <c r="BL173" s="25" t="s">
        <v>232</v>
      </c>
      <c r="BM173" s="25" t="s">
        <v>3469</v>
      </c>
    </row>
    <row r="174" s="12" customFormat="1">
      <c r="B174" s="252"/>
      <c r="C174" s="253"/>
      <c r="D174" s="246" t="s">
        <v>422</v>
      </c>
      <c r="E174" s="254" t="s">
        <v>21</v>
      </c>
      <c r="F174" s="255" t="s">
        <v>80</v>
      </c>
      <c r="G174" s="253"/>
      <c r="H174" s="256">
        <v>1</v>
      </c>
      <c r="I174" s="257"/>
      <c r="J174" s="253"/>
      <c r="K174" s="253"/>
      <c r="L174" s="258"/>
      <c r="M174" s="259"/>
      <c r="N174" s="260"/>
      <c r="O174" s="260"/>
      <c r="P174" s="260"/>
      <c r="Q174" s="260"/>
      <c r="R174" s="260"/>
      <c r="S174" s="260"/>
      <c r="T174" s="261"/>
      <c r="AT174" s="262" t="s">
        <v>422</v>
      </c>
      <c r="AU174" s="262" t="s">
        <v>82</v>
      </c>
      <c r="AV174" s="12" t="s">
        <v>82</v>
      </c>
      <c r="AW174" s="12" t="s">
        <v>35</v>
      </c>
      <c r="AX174" s="12" t="s">
        <v>72</v>
      </c>
      <c r="AY174" s="262" t="s">
        <v>215</v>
      </c>
    </row>
    <row r="175" s="1" customFormat="1" ht="16.5" customHeight="1">
      <c r="B175" s="47"/>
      <c r="C175" s="274" t="s">
        <v>353</v>
      </c>
      <c r="D175" s="274" t="s">
        <v>470</v>
      </c>
      <c r="E175" s="275" t="s">
        <v>3470</v>
      </c>
      <c r="F175" s="276" t="s">
        <v>3471</v>
      </c>
      <c r="G175" s="277" t="s">
        <v>298</v>
      </c>
      <c r="H175" s="278">
        <v>1</v>
      </c>
      <c r="I175" s="279"/>
      <c r="J175" s="280">
        <f>ROUND(I175*H175,2)</f>
        <v>0</v>
      </c>
      <c r="K175" s="276" t="s">
        <v>21</v>
      </c>
      <c r="L175" s="281"/>
      <c r="M175" s="282" t="s">
        <v>21</v>
      </c>
      <c r="N175" s="283" t="s">
        <v>43</v>
      </c>
      <c r="O175" s="48"/>
      <c r="P175" s="243">
        <f>O175*H175</f>
        <v>0</v>
      </c>
      <c r="Q175" s="243">
        <v>0.0016000000000000001</v>
      </c>
      <c r="R175" s="243">
        <f>Q175*H175</f>
        <v>0.0016000000000000001</v>
      </c>
      <c r="S175" s="243">
        <v>0</v>
      </c>
      <c r="T175" s="244">
        <f>S175*H175</f>
        <v>0</v>
      </c>
      <c r="AR175" s="25" t="s">
        <v>405</v>
      </c>
      <c r="AT175" s="25" t="s">
        <v>470</v>
      </c>
      <c r="AU175" s="25" t="s">
        <v>82</v>
      </c>
      <c r="AY175" s="25" t="s">
        <v>215</v>
      </c>
      <c r="BE175" s="245">
        <f>IF(N175="základní",J175,0)</f>
        <v>0</v>
      </c>
      <c r="BF175" s="245">
        <f>IF(N175="snížená",J175,0)</f>
        <v>0</v>
      </c>
      <c r="BG175" s="245">
        <f>IF(N175="zákl. přenesená",J175,0)</f>
        <v>0</v>
      </c>
      <c r="BH175" s="245">
        <f>IF(N175="sníž. přenesená",J175,0)</f>
        <v>0</v>
      </c>
      <c r="BI175" s="245">
        <f>IF(N175="nulová",J175,0)</f>
        <v>0</v>
      </c>
      <c r="BJ175" s="25" t="s">
        <v>80</v>
      </c>
      <c r="BK175" s="245">
        <f>ROUND(I175*H175,2)</f>
        <v>0</v>
      </c>
      <c r="BL175" s="25" t="s">
        <v>232</v>
      </c>
      <c r="BM175" s="25" t="s">
        <v>3472</v>
      </c>
    </row>
    <row r="176" s="14" customFormat="1">
      <c r="B176" s="288"/>
      <c r="C176" s="289"/>
      <c r="D176" s="246" t="s">
        <v>422</v>
      </c>
      <c r="E176" s="290" t="s">
        <v>21</v>
      </c>
      <c r="F176" s="291" t="s">
        <v>3473</v>
      </c>
      <c r="G176" s="289"/>
      <c r="H176" s="290" t="s">
        <v>21</v>
      </c>
      <c r="I176" s="292"/>
      <c r="J176" s="289"/>
      <c r="K176" s="289"/>
      <c r="L176" s="293"/>
      <c r="M176" s="294"/>
      <c r="N176" s="295"/>
      <c r="O176" s="295"/>
      <c r="P176" s="295"/>
      <c r="Q176" s="295"/>
      <c r="R176" s="295"/>
      <c r="S176" s="295"/>
      <c r="T176" s="296"/>
      <c r="AT176" s="297" t="s">
        <v>422</v>
      </c>
      <c r="AU176" s="297" t="s">
        <v>82</v>
      </c>
      <c r="AV176" s="14" t="s">
        <v>80</v>
      </c>
      <c r="AW176" s="14" t="s">
        <v>35</v>
      </c>
      <c r="AX176" s="14" t="s">
        <v>72</v>
      </c>
      <c r="AY176" s="297" t="s">
        <v>215</v>
      </c>
    </row>
    <row r="177" s="12" customFormat="1">
      <c r="B177" s="252"/>
      <c r="C177" s="253"/>
      <c r="D177" s="246" t="s">
        <v>422</v>
      </c>
      <c r="E177" s="254" t="s">
        <v>21</v>
      </c>
      <c r="F177" s="255" t="s">
        <v>80</v>
      </c>
      <c r="G177" s="253"/>
      <c r="H177" s="256">
        <v>1</v>
      </c>
      <c r="I177" s="257"/>
      <c r="J177" s="253"/>
      <c r="K177" s="253"/>
      <c r="L177" s="258"/>
      <c r="M177" s="259"/>
      <c r="N177" s="260"/>
      <c r="O177" s="260"/>
      <c r="P177" s="260"/>
      <c r="Q177" s="260"/>
      <c r="R177" s="260"/>
      <c r="S177" s="260"/>
      <c r="T177" s="261"/>
      <c r="AT177" s="262" t="s">
        <v>422</v>
      </c>
      <c r="AU177" s="262" t="s">
        <v>82</v>
      </c>
      <c r="AV177" s="12" t="s">
        <v>82</v>
      </c>
      <c r="AW177" s="12" t="s">
        <v>35</v>
      </c>
      <c r="AX177" s="12" t="s">
        <v>80</v>
      </c>
      <c r="AY177" s="262" t="s">
        <v>215</v>
      </c>
    </row>
    <row r="178" s="1" customFormat="1" ht="16.5" customHeight="1">
      <c r="B178" s="47"/>
      <c r="C178" s="274" t="s">
        <v>358</v>
      </c>
      <c r="D178" s="274" t="s">
        <v>470</v>
      </c>
      <c r="E178" s="275" t="s">
        <v>3474</v>
      </c>
      <c r="F178" s="276" t="s">
        <v>3475</v>
      </c>
      <c r="G178" s="277" t="s">
        <v>298</v>
      </c>
      <c r="H178" s="278">
        <v>1</v>
      </c>
      <c r="I178" s="279"/>
      <c r="J178" s="280">
        <f>ROUND(I178*H178,2)</f>
        <v>0</v>
      </c>
      <c r="K178" s="276" t="s">
        <v>21</v>
      </c>
      <c r="L178" s="281"/>
      <c r="M178" s="282" t="s">
        <v>21</v>
      </c>
      <c r="N178" s="283" t="s">
        <v>43</v>
      </c>
      <c r="O178" s="48"/>
      <c r="P178" s="243">
        <f>O178*H178</f>
        <v>0</v>
      </c>
      <c r="Q178" s="243">
        <v>8.0000000000000007E-05</v>
      </c>
      <c r="R178" s="243">
        <f>Q178*H178</f>
        <v>8.0000000000000007E-05</v>
      </c>
      <c r="S178" s="243">
        <v>0</v>
      </c>
      <c r="T178" s="244">
        <f>S178*H178</f>
        <v>0</v>
      </c>
      <c r="AR178" s="25" t="s">
        <v>405</v>
      </c>
      <c r="AT178" s="25" t="s">
        <v>470</v>
      </c>
      <c r="AU178" s="25" t="s">
        <v>82</v>
      </c>
      <c r="AY178" s="25" t="s">
        <v>215</v>
      </c>
      <c r="BE178" s="245">
        <f>IF(N178="základní",J178,0)</f>
        <v>0</v>
      </c>
      <c r="BF178" s="245">
        <f>IF(N178="snížená",J178,0)</f>
        <v>0</v>
      </c>
      <c r="BG178" s="245">
        <f>IF(N178="zákl. přenesená",J178,0)</f>
        <v>0</v>
      </c>
      <c r="BH178" s="245">
        <f>IF(N178="sníž. přenesená",J178,0)</f>
        <v>0</v>
      </c>
      <c r="BI178" s="245">
        <f>IF(N178="nulová",J178,0)</f>
        <v>0</v>
      </c>
      <c r="BJ178" s="25" t="s">
        <v>80</v>
      </c>
      <c r="BK178" s="245">
        <f>ROUND(I178*H178,2)</f>
        <v>0</v>
      </c>
      <c r="BL178" s="25" t="s">
        <v>232</v>
      </c>
      <c r="BM178" s="25" t="s">
        <v>3476</v>
      </c>
    </row>
    <row r="179" s="1" customFormat="1">
      <c r="B179" s="47"/>
      <c r="C179" s="75"/>
      <c r="D179" s="246" t="s">
        <v>225</v>
      </c>
      <c r="E179" s="75"/>
      <c r="F179" s="247" t="s">
        <v>2790</v>
      </c>
      <c r="G179" s="75"/>
      <c r="H179" s="75"/>
      <c r="I179" s="204"/>
      <c r="J179" s="75"/>
      <c r="K179" s="75"/>
      <c r="L179" s="73"/>
      <c r="M179" s="248"/>
      <c r="N179" s="48"/>
      <c r="O179" s="48"/>
      <c r="P179" s="48"/>
      <c r="Q179" s="48"/>
      <c r="R179" s="48"/>
      <c r="S179" s="48"/>
      <c r="T179" s="96"/>
      <c r="AT179" s="25" t="s">
        <v>225</v>
      </c>
      <c r="AU179" s="25" t="s">
        <v>82</v>
      </c>
    </row>
    <row r="180" s="12" customFormat="1">
      <c r="B180" s="252"/>
      <c r="C180" s="253"/>
      <c r="D180" s="246" t="s">
        <v>422</v>
      </c>
      <c r="E180" s="254" t="s">
        <v>21</v>
      </c>
      <c r="F180" s="255" t="s">
        <v>80</v>
      </c>
      <c r="G180" s="253"/>
      <c r="H180" s="256">
        <v>1</v>
      </c>
      <c r="I180" s="257"/>
      <c r="J180" s="253"/>
      <c r="K180" s="253"/>
      <c r="L180" s="258"/>
      <c r="M180" s="259"/>
      <c r="N180" s="260"/>
      <c r="O180" s="260"/>
      <c r="P180" s="260"/>
      <c r="Q180" s="260"/>
      <c r="R180" s="260"/>
      <c r="S180" s="260"/>
      <c r="T180" s="261"/>
      <c r="AT180" s="262" t="s">
        <v>422</v>
      </c>
      <c r="AU180" s="262" t="s">
        <v>82</v>
      </c>
      <c r="AV180" s="12" t="s">
        <v>82</v>
      </c>
      <c r="AW180" s="12" t="s">
        <v>35</v>
      </c>
      <c r="AX180" s="12" t="s">
        <v>80</v>
      </c>
      <c r="AY180" s="262" t="s">
        <v>215</v>
      </c>
    </row>
    <row r="181" s="1" customFormat="1" ht="16.5" customHeight="1">
      <c r="B181" s="47"/>
      <c r="C181" s="274" t="s">
        <v>527</v>
      </c>
      <c r="D181" s="274" t="s">
        <v>470</v>
      </c>
      <c r="E181" s="275" t="s">
        <v>3477</v>
      </c>
      <c r="F181" s="276" t="s">
        <v>3478</v>
      </c>
      <c r="G181" s="277" t="s">
        <v>298</v>
      </c>
      <c r="H181" s="278">
        <v>1</v>
      </c>
      <c r="I181" s="279"/>
      <c r="J181" s="280">
        <f>ROUND(I181*H181,2)</f>
        <v>0</v>
      </c>
      <c r="K181" s="276" t="s">
        <v>21</v>
      </c>
      <c r="L181" s="281"/>
      <c r="M181" s="282" t="s">
        <v>21</v>
      </c>
      <c r="N181" s="283" t="s">
        <v>43</v>
      </c>
      <c r="O181" s="48"/>
      <c r="P181" s="243">
        <f>O181*H181</f>
        <v>0</v>
      </c>
      <c r="Q181" s="243">
        <v>0.0016000000000000001</v>
      </c>
      <c r="R181" s="243">
        <f>Q181*H181</f>
        <v>0.0016000000000000001</v>
      </c>
      <c r="S181" s="243">
        <v>0</v>
      </c>
      <c r="T181" s="244">
        <f>S181*H181</f>
        <v>0</v>
      </c>
      <c r="AR181" s="25" t="s">
        <v>405</v>
      </c>
      <c r="AT181" s="25" t="s">
        <v>470</v>
      </c>
      <c r="AU181" s="25" t="s">
        <v>82</v>
      </c>
      <c r="AY181" s="25" t="s">
        <v>215</v>
      </c>
      <c r="BE181" s="245">
        <f>IF(N181="základní",J181,0)</f>
        <v>0</v>
      </c>
      <c r="BF181" s="245">
        <f>IF(N181="snížená",J181,0)</f>
        <v>0</v>
      </c>
      <c r="BG181" s="245">
        <f>IF(N181="zákl. přenesená",J181,0)</f>
        <v>0</v>
      </c>
      <c r="BH181" s="245">
        <f>IF(N181="sníž. přenesená",J181,0)</f>
        <v>0</v>
      </c>
      <c r="BI181" s="245">
        <f>IF(N181="nulová",J181,0)</f>
        <v>0</v>
      </c>
      <c r="BJ181" s="25" t="s">
        <v>80</v>
      </c>
      <c r="BK181" s="245">
        <f>ROUND(I181*H181,2)</f>
        <v>0</v>
      </c>
      <c r="BL181" s="25" t="s">
        <v>232</v>
      </c>
      <c r="BM181" s="25" t="s">
        <v>3479</v>
      </c>
    </row>
    <row r="182" s="1" customFormat="1">
      <c r="B182" s="47"/>
      <c r="C182" s="75"/>
      <c r="D182" s="246" t="s">
        <v>225</v>
      </c>
      <c r="E182" s="75"/>
      <c r="F182" s="247" t="s">
        <v>3480</v>
      </c>
      <c r="G182" s="75"/>
      <c r="H182" s="75"/>
      <c r="I182" s="204"/>
      <c r="J182" s="75"/>
      <c r="K182" s="75"/>
      <c r="L182" s="73"/>
      <c r="M182" s="248"/>
      <c r="N182" s="48"/>
      <c r="O182" s="48"/>
      <c r="P182" s="48"/>
      <c r="Q182" s="48"/>
      <c r="R182" s="48"/>
      <c r="S182" s="48"/>
      <c r="T182" s="96"/>
      <c r="AT182" s="25" t="s">
        <v>225</v>
      </c>
      <c r="AU182" s="25" t="s">
        <v>82</v>
      </c>
    </row>
    <row r="183" s="12" customFormat="1">
      <c r="B183" s="252"/>
      <c r="C183" s="253"/>
      <c r="D183" s="246" t="s">
        <v>422</v>
      </c>
      <c r="E183" s="254" t="s">
        <v>21</v>
      </c>
      <c r="F183" s="255" t="s">
        <v>80</v>
      </c>
      <c r="G183" s="253"/>
      <c r="H183" s="256">
        <v>1</v>
      </c>
      <c r="I183" s="257"/>
      <c r="J183" s="253"/>
      <c r="K183" s="253"/>
      <c r="L183" s="258"/>
      <c r="M183" s="259"/>
      <c r="N183" s="260"/>
      <c r="O183" s="260"/>
      <c r="P183" s="260"/>
      <c r="Q183" s="260"/>
      <c r="R183" s="260"/>
      <c r="S183" s="260"/>
      <c r="T183" s="261"/>
      <c r="AT183" s="262" t="s">
        <v>422</v>
      </c>
      <c r="AU183" s="262" t="s">
        <v>82</v>
      </c>
      <c r="AV183" s="12" t="s">
        <v>82</v>
      </c>
      <c r="AW183" s="12" t="s">
        <v>35</v>
      </c>
      <c r="AX183" s="12" t="s">
        <v>80</v>
      </c>
      <c r="AY183" s="262" t="s">
        <v>215</v>
      </c>
    </row>
    <row r="184" s="1" customFormat="1" ht="16.5" customHeight="1">
      <c r="B184" s="47"/>
      <c r="C184" s="274" t="s">
        <v>532</v>
      </c>
      <c r="D184" s="274" t="s">
        <v>470</v>
      </c>
      <c r="E184" s="275" t="s">
        <v>3481</v>
      </c>
      <c r="F184" s="276" t="s">
        <v>3482</v>
      </c>
      <c r="G184" s="277" t="s">
        <v>298</v>
      </c>
      <c r="H184" s="278">
        <v>1</v>
      </c>
      <c r="I184" s="279"/>
      <c r="J184" s="280">
        <f>ROUND(I184*H184,2)</f>
        <v>0</v>
      </c>
      <c r="K184" s="276" t="s">
        <v>222</v>
      </c>
      <c r="L184" s="281"/>
      <c r="M184" s="282" t="s">
        <v>21</v>
      </c>
      <c r="N184" s="283" t="s">
        <v>43</v>
      </c>
      <c r="O184" s="48"/>
      <c r="P184" s="243">
        <f>O184*H184</f>
        <v>0</v>
      </c>
      <c r="Q184" s="243">
        <v>0.12</v>
      </c>
      <c r="R184" s="243">
        <f>Q184*H184</f>
        <v>0.12</v>
      </c>
      <c r="S184" s="243">
        <v>0</v>
      </c>
      <c r="T184" s="244">
        <f>S184*H184</f>
        <v>0</v>
      </c>
      <c r="AR184" s="25" t="s">
        <v>405</v>
      </c>
      <c r="AT184" s="25" t="s">
        <v>470</v>
      </c>
      <c r="AU184" s="25" t="s">
        <v>82</v>
      </c>
      <c r="AY184" s="25" t="s">
        <v>215</v>
      </c>
      <c r="BE184" s="245">
        <f>IF(N184="základní",J184,0)</f>
        <v>0</v>
      </c>
      <c r="BF184" s="245">
        <f>IF(N184="snížená",J184,0)</f>
        <v>0</v>
      </c>
      <c r="BG184" s="245">
        <f>IF(N184="zákl. přenesená",J184,0)</f>
        <v>0</v>
      </c>
      <c r="BH184" s="245">
        <f>IF(N184="sníž. přenesená",J184,0)</f>
        <v>0</v>
      </c>
      <c r="BI184" s="245">
        <f>IF(N184="nulová",J184,0)</f>
        <v>0</v>
      </c>
      <c r="BJ184" s="25" t="s">
        <v>80</v>
      </c>
      <c r="BK184" s="245">
        <f>ROUND(I184*H184,2)</f>
        <v>0</v>
      </c>
      <c r="BL184" s="25" t="s">
        <v>232</v>
      </c>
      <c r="BM184" s="25" t="s">
        <v>3483</v>
      </c>
    </row>
    <row r="185" s="1" customFormat="1">
      <c r="B185" s="47"/>
      <c r="C185" s="75"/>
      <c r="D185" s="246" t="s">
        <v>225</v>
      </c>
      <c r="E185" s="75"/>
      <c r="F185" s="247" t="s">
        <v>3484</v>
      </c>
      <c r="G185" s="75"/>
      <c r="H185" s="75"/>
      <c r="I185" s="204"/>
      <c r="J185" s="75"/>
      <c r="K185" s="75"/>
      <c r="L185" s="73"/>
      <c r="M185" s="248"/>
      <c r="N185" s="48"/>
      <c r="O185" s="48"/>
      <c r="P185" s="48"/>
      <c r="Q185" s="48"/>
      <c r="R185" s="48"/>
      <c r="S185" s="48"/>
      <c r="T185" s="96"/>
      <c r="AT185" s="25" t="s">
        <v>225</v>
      </c>
      <c r="AU185" s="25" t="s">
        <v>82</v>
      </c>
    </row>
    <row r="186" s="12" customFormat="1">
      <c r="B186" s="252"/>
      <c r="C186" s="253"/>
      <c r="D186" s="246" t="s">
        <v>422</v>
      </c>
      <c r="E186" s="254" t="s">
        <v>21</v>
      </c>
      <c r="F186" s="255" t="s">
        <v>80</v>
      </c>
      <c r="G186" s="253"/>
      <c r="H186" s="256">
        <v>1</v>
      </c>
      <c r="I186" s="257"/>
      <c r="J186" s="253"/>
      <c r="K186" s="253"/>
      <c r="L186" s="258"/>
      <c r="M186" s="259"/>
      <c r="N186" s="260"/>
      <c r="O186" s="260"/>
      <c r="P186" s="260"/>
      <c r="Q186" s="260"/>
      <c r="R186" s="260"/>
      <c r="S186" s="260"/>
      <c r="T186" s="261"/>
      <c r="AT186" s="262" t="s">
        <v>422</v>
      </c>
      <c r="AU186" s="262" t="s">
        <v>82</v>
      </c>
      <c r="AV186" s="12" t="s">
        <v>82</v>
      </c>
      <c r="AW186" s="12" t="s">
        <v>35</v>
      </c>
      <c r="AX186" s="12" t="s">
        <v>80</v>
      </c>
      <c r="AY186" s="262" t="s">
        <v>215</v>
      </c>
    </row>
    <row r="187" s="1" customFormat="1" ht="16.5" customHeight="1">
      <c r="B187" s="47"/>
      <c r="C187" s="234" t="s">
        <v>537</v>
      </c>
      <c r="D187" s="234" t="s">
        <v>218</v>
      </c>
      <c r="E187" s="235" t="s">
        <v>3485</v>
      </c>
      <c r="F187" s="236" t="s">
        <v>3486</v>
      </c>
      <c r="G187" s="237" t="s">
        <v>298</v>
      </c>
      <c r="H187" s="238">
        <v>1</v>
      </c>
      <c r="I187" s="239"/>
      <c r="J187" s="240">
        <f>ROUND(I187*H187,2)</f>
        <v>0</v>
      </c>
      <c r="K187" s="236" t="s">
        <v>222</v>
      </c>
      <c r="L187" s="73"/>
      <c r="M187" s="241" t="s">
        <v>21</v>
      </c>
      <c r="N187" s="242" t="s">
        <v>43</v>
      </c>
      <c r="O187" s="48"/>
      <c r="P187" s="243">
        <f>O187*H187</f>
        <v>0</v>
      </c>
      <c r="Q187" s="243">
        <v>0</v>
      </c>
      <c r="R187" s="243">
        <f>Q187*H187</f>
        <v>0</v>
      </c>
      <c r="S187" s="243">
        <v>0</v>
      </c>
      <c r="T187" s="244">
        <f>S187*H187</f>
        <v>0</v>
      </c>
      <c r="AR187" s="25" t="s">
        <v>232</v>
      </c>
      <c r="AT187" s="25" t="s">
        <v>218</v>
      </c>
      <c r="AU187" s="25" t="s">
        <v>82</v>
      </c>
      <c r="AY187" s="25" t="s">
        <v>215</v>
      </c>
      <c r="BE187" s="245">
        <f>IF(N187="základní",J187,0)</f>
        <v>0</v>
      </c>
      <c r="BF187" s="245">
        <f>IF(N187="snížená",J187,0)</f>
        <v>0</v>
      </c>
      <c r="BG187" s="245">
        <f>IF(N187="zákl. přenesená",J187,0)</f>
        <v>0</v>
      </c>
      <c r="BH187" s="245">
        <f>IF(N187="sníž. přenesená",J187,0)</f>
        <v>0</v>
      </c>
      <c r="BI187" s="245">
        <f>IF(N187="nulová",J187,0)</f>
        <v>0</v>
      </c>
      <c r="BJ187" s="25" t="s">
        <v>80</v>
      </c>
      <c r="BK187" s="245">
        <f>ROUND(I187*H187,2)</f>
        <v>0</v>
      </c>
      <c r="BL187" s="25" t="s">
        <v>232</v>
      </c>
      <c r="BM187" s="25" t="s">
        <v>3487</v>
      </c>
    </row>
    <row r="188" s="1" customFormat="1">
      <c r="B188" s="47"/>
      <c r="C188" s="75"/>
      <c r="D188" s="246" t="s">
        <v>225</v>
      </c>
      <c r="E188" s="75"/>
      <c r="F188" s="247" t="s">
        <v>3488</v>
      </c>
      <c r="G188" s="75"/>
      <c r="H188" s="75"/>
      <c r="I188" s="204"/>
      <c r="J188" s="75"/>
      <c r="K188" s="75"/>
      <c r="L188" s="73"/>
      <c r="M188" s="248"/>
      <c r="N188" s="48"/>
      <c r="O188" s="48"/>
      <c r="P188" s="48"/>
      <c r="Q188" s="48"/>
      <c r="R188" s="48"/>
      <c r="S188" s="48"/>
      <c r="T188" s="96"/>
      <c r="AT188" s="25" t="s">
        <v>225</v>
      </c>
      <c r="AU188" s="25" t="s">
        <v>82</v>
      </c>
    </row>
    <row r="189" s="12" customFormat="1">
      <c r="B189" s="252"/>
      <c r="C189" s="253"/>
      <c r="D189" s="246" t="s">
        <v>422</v>
      </c>
      <c r="E189" s="254" t="s">
        <v>21</v>
      </c>
      <c r="F189" s="255" t="s">
        <v>80</v>
      </c>
      <c r="G189" s="253"/>
      <c r="H189" s="256">
        <v>1</v>
      </c>
      <c r="I189" s="257"/>
      <c r="J189" s="253"/>
      <c r="K189" s="253"/>
      <c r="L189" s="258"/>
      <c r="M189" s="259"/>
      <c r="N189" s="260"/>
      <c r="O189" s="260"/>
      <c r="P189" s="260"/>
      <c r="Q189" s="260"/>
      <c r="R189" s="260"/>
      <c r="S189" s="260"/>
      <c r="T189" s="261"/>
      <c r="AT189" s="262" t="s">
        <v>422</v>
      </c>
      <c r="AU189" s="262" t="s">
        <v>82</v>
      </c>
      <c r="AV189" s="12" t="s">
        <v>82</v>
      </c>
      <c r="AW189" s="12" t="s">
        <v>35</v>
      </c>
      <c r="AX189" s="12" t="s">
        <v>80</v>
      </c>
      <c r="AY189" s="262" t="s">
        <v>215</v>
      </c>
    </row>
    <row r="190" s="1" customFormat="1" ht="16.5" customHeight="1">
      <c r="B190" s="47"/>
      <c r="C190" s="234" t="s">
        <v>542</v>
      </c>
      <c r="D190" s="234" t="s">
        <v>218</v>
      </c>
      <c r="E190" s="235" t="s">
        <v>3489</v>
      </c>
      <c r="F190" s="236" t="s">
        <v>3490</v>
      </c>
      <c r="G190" s="237" t="s">
        <v>452</v>
      </c>
      <c r="H190" s="238">
        <v>23</v>
      </c>
      <c r="I190" s="239"/>
      <c r="J190" s="240">
        <f>ROUND(I190*H190,2)</f>
        <v>0</v>
      </c>
      <c r="K190" s="236" t="s">
        <v>222</v>
      </c>
      <c r="L190" s="73"/>
      <c r="M190" s="241" t="s">
        <v>21</v>
      </c>
      <c r="N190" s="242" t="s">
        <v>43</v>
      </c>
      <c r="O190" s="48"/>
      <c r="P190" s="243">
        <f>O190*H190</f>
        <v>0</v>
      </c>
      <c r="Q190" s="243">
        <v>0</v>
      </c>
      <c r="R190" s="243">
        <f>Q190*H190</f>
        <v>0</v>
      </c>
      <c r="S190" s="243">
        <v>0</v>
      </c>
      <c r="T190" s="244">
        <f>S190*H190</f>
        <v>0</v>
      </c>
      <c r="AR190" s="25" t="s">
        <v>232</v>
      </c>
      <c r="AT190" s="25" t="s">
        <v>218</v>
      </c>
      <c r="AU190" s="25" t="s">
        <v>82</v>
      </c>
      <c r="AY190" s="25" t="s">
        <v>215</v>
      </c>
      <c r="BE190" s="245">
        <f>IF(N190="základní",J190,0)</f>
        <v>0</v>
      </c>
      <c r="BF190" s="245">
        <f>IF(N190="snížená",J190,0)</f>
        <v>0</v>
      </c>
      <c r="BG190" s="245">
        <f>IF(N190="zákl. přenesená",J190,0)</f>
        <v>0</v>
      </c>
      <c r="BH190" s="245">
        <f>IF(N190="sníž. přenesená",J190,0)</f>
        <v>0</v>
      </c>
      <c r="BI190" s="245">
        <f>IF(N190="nulová",J190,0)</f>
        <v>0</v>
      </c>
      <c r="BJ190" s="25" t="s">
        <v>80</v>
      </c>
      <c r="BK190" s="245">
        <f>ROUND(I190*H190,2)</f>
        <v>0</v>
      </c>
      <c r="BL190" s="25" t="s">
        <v>232</v>
      </c>
      <c r="BM190" s="25" t="s">
        <v>3491</v>
      </c>
    </row>
    <row r="191" s="12" customFormat="1">
      <c r="B191" s="252"/>
      <c r="C191" s="253"/>
      <c r="D191" s="246" t="s">
        <v>422</v>
      </c>
      <c r="E191" s="254" t="s">
        <v>21</v>
      </c>
      <c r="F191" s="255" t="s">
        <v>321</v>
      </c>
      <c r="G191" s="253"/>
      <c r="H191" s="256">
        <v>23</v>
      </c>
      <c r="I191" s="257"/>
      <c r="J191" s="253"/>
      <c r="K191" s="253"/>
      <c r="L191" s="258"/>
      <c r="M191" s="259"/>
      <c r="N191" s="260"/>
      <c r="O191" s="260"/>
      <c r="P191" s="260"/>
      <c r="Q191" s="260"/>
      <c r="R191" s="260"/>
      <c r="S191" s="260"/>
      <c r="T191" s="261"/>
      <c r="AT191" s="262" t="s">
        <v>422</v>
      </c>
      <c r="AU191" s="262" t="s">
        <v>82</v>
      </c>
      <c r="AV191" s="12" t="s">
        <v>82</v>
      </c>
      <c r="AW191" s="12" t="s">
        <v>35</v>
      </c>
      <c r="AX191" s="12" t="s">
        <v>80</v>
      </c>
      <c r="AY191" s="262" t="s">
        <v>215</v>
      </c>
    </row>
    <row r="192" s="1" customFormat="1" ht="16.5" customHeight="1">
      <c r="B192" s="47"/>
      <c r="C192" s="234" t="s">
        <v>548</v>
      </c>
      <c r="D192" s="234" t="s">
        <v>218</v>
      </c>
      <c r="E192" s="235" t="s">
        <v>3492</v>
      </c>
      <c r="F192" s="236" t="s">
        <v>3493</v>
      </c>
      <c r="G192" s="237" t="s">
        <v>452</v>
      </c>
      <c r="H192" s="238">
        <v>23</v>
      </c>
      <c r="I192" s="239"/>
      <c r="J192" s="240">
        <f>ROUND(I192*H192,2)</f>
        <v>0</v>
      </c>
      <c r="K192" s="236" t="s">
        <v>222</v>
      </c>
      <c r="L192" s="73"/>
      <c r="M192" s="241" t="s">
        <v>21</v>
      </c>
      <c r="N192" s="242" t="s">
        <v>43</v>
      </c>
      <c r="O192" s="48"/>
      <c r="P192" s="243">
        <f>O192*H192</f>
        <v>0</v>
      </c>
      <c r="Q192" s="243">
        <v>0</v>
      </c>
      <c r="R192" s="243">
        <f>Q192*H192</f>
        <v>0</v>
      </c>
      <c r="S192" s="243">
        <v>0</v>
      </c>
      <c r="T192" s="244">
        <f>S192*H192</f>
        <v>0</v>
      </c>
      <c r="AR192" s="25" t="s">
        <v>232</v>
      </c>
      <c r="AT192" s="25" t="s">
        <v>218</v>
      </c>
      <c r="AU192" s="25" t="s">
        <v>82</v>
      </c>
      <c r="AY192" s="25" t="s">
        <v>215</v>
      </c>
      <c r="BE192" s="245">
        <f>IF(N192="základní",J192,0)</f>
        <v>0</v>
      </c>
      <c r="BF192" s="245">
        <f>IF(N192="snížená",J192,0)</f>
        <v>0</v>
      </c>
      <c r="BG192" s="245">
        <f>IF(N192="zákl. přenesená",J192,0)</f>
        <v>0</v>
      </c>
      <c r="BH192" s="245">
        <f>IF(N192="sníž. přenesená",J192,0)</f>
        <v>0</v>
      </c>
      <c r="BI192" s="245">
        <f>IF(N192="nulová",J192,0)</f>
        <v>0</v>
      </c>
      <c r="BJ192" s="25" t="s">
        <v>80</v>
      </c>
      <c r="BK192" s="245">
        <f>ROUND(I192*H192,2)</f>
        <v>0</v>
      </c>
      <c r="BL192" s="25" t="s">
        <v>232</v>
      </c>
      <c r="BM192" s="25" t="s">
        <v>3494</v>
      </c>
    </row>
    <row r="193" s="12" customFormat="1">
      <c r="B193" s="252"/>
      <c r="C193" s="253"/>
      <c r="D193" s="246" t="s">
        <v>422</v>
      </c>
      <c r="E193" s="254" t="s">
        <v>21</v>
      </c>
      <c r="F193" s="255" t="s">
        <v>321</v>
      </c>
      <c r="G193" s="253"/>
      <c r="H193" s="256">
        <v>23</v>
      </c>
      <c r="I193" s="257"/>
      <c r="J193" s="253"/>
      <c r="K193" s="253"/>
      <c r="L193" s="258"/>
      <c r="M193" s="259"/>
      <c r="N193" s="260"/>
      <c r="O193" s="260"/>
      <c r="P193" s="260"/>
      <c r="Q193" s="260"/>
      <c r="R193" s="260"/>
      <c r="S193" s="260"/>
      <c r="T193" s="261"/>
      <c r="AT193" s="262" t="s">
        <v>422</v>
      </c>
      <c r="AU193" s="262" t="s">
        <v>82</v>
      </c>
      <c r="AV193" s="12" t="s">
        <v>82</v>
      </c>
      <c r="AW193" s="12" t="s">
        <v>35</v>
      </c>
      <c r="AX193" s="12" t="s">
        <v>72</v>
      </c>
      <c r="AY193" s="262" t="s">
        <v>215</v>
      </c>
    </row>
    <row r="194" s="1" customFormat="1" ht="16.5" customHeight="1">
      <c r="B194" s="47"/>
      <c r="C194" s="274" t="s">
        <v>554</v>
      </c>
      <c r="D194" s="274" t="s">
        <v>470</v>
      </c>
      <c r="E194" s="275" t="s">
        <v>3495</v>
      </c>
      <c r="F194" s="276" t="s">
        <v>3496</v>
      </c>
      <c r="G194" s="277" t="s">
        <v>298</v>
      </c>
      <c r="H194" s="278">
        <v>1</v>
      </c>
      <c r="I194" s="279"/>
      <c r="J194" s="280">
        <f>ROUND(I194*H194,2)</f>
        <v>0</v>
      </c>
      <c r="K194" s="276" t="s">
        <v>222</v>
      </c>
      <c r="L194" s="281"/>
      <c r="M194" s="282" t="s">
        <v>21</v>
      </c>
      <c r="N194" s="283" t="s">
        <v>43</v>
      </c>
      <c r="O194" s="48"/>
      <c r="P194" s="243">
        <f>O194*H194</f>
        <v>0</v>
      </c>
      <c r="Q194" s="243">
        <v>0.0038</v>
      </c>
      <c r="R194" s="243">
        <f>Q194*H194</f>
        <v>0.0038</v>
      </c>
      <c r="S194" s="243">
        <v>0</v>
      </c>
      <c r="T194" s="244">
        <f>S194*H194</f>
        <v>0</v>
      </c>
      <c r="AR194" s="25" t="s">
        <v>405</v>
      </c>
      <c r="AT194" s="25" t="s">
        <v>470</v>
      </c>
      <c r="AU194" s="25" t="s">
        <v>82</v>
      </c>
      <c r="AY194" s="25" t="s">
        <v>215</v>
      </c>
      <c r="BE194" s="245">
        <f>IF(N194="základní",J194,0)</f>
        <v>0</v>
      </c>
      <c r="BF194" s="245">
        <f>IF(N194="snížená",J194,0)</f>
        <v>0</v>
      </c>
      <c r="BG194" s="245">
        <f>IF(N194="zákl. přenesená",J194,0)</f>
        <v>0</v>
      </c>
      <c r="BH194" s="245">
        <f>IF(N194="sníž. přenesená",J194,0)</f>
        <v>0</v>
      </c>
      <c r="BI194" s="245">
        <f>IF(N194="nulová",J194,0)</f>
        <v>0</v>
      </c>
      <c r="BJ194" s="25" t="s">
        <v>80</v>
      </c>
      <c r="BK194" s="245">
        <f>ROUND(I194*H194,2)</f>
        <v>0</v>
      </c>
      <c r="BL194" s="25" t="s">
        <v>232</v>
      </c>
      <c r="BM194" s="25" t="s">
        <v>3497</v>
      </c>
    </row>
    <row r="195" s="12" customFormat="1">
      <c r="B195" s="252"/>
      <c r="C195" s="253"/>
      <c r="D195" s="246" t="s">
        <v>422</v>
      </c>
      <c r="E195" s="254" t="s">
        <v>21</v>
      </c>
      <c r="F195" s="255" t="s">
        <v>80</v>
      </c>
      <c r="G195" s="253"/>
      <c r="H195" s="256">
        <v>1</v>
      </c>
      <c r="I195" s="257"/>
      <c r="J195" s="253"/>
      <c r="K195" s="253"/>
      <c r="L195" s="258"/>
      <c r="M195" s="259"/>
      <c r="N195" s="260"/>
      <c r="O195" s="260"/>
      <c r="P195" s="260"/>
      <c r="Q195" s="260"/>
      <c r="R195" s="260"/>
      <c r="S195" s="260"/>
      <c r="T195" s="261"/>
      <c r="AT195" s="262" t="s">
        <v>422</v>
      </c>
      <c r="AU195" s="262" t="s">
        <v>82</v>
      </c>
      <c r="AV195" s="12" t="s">
        <v>82</v>
      </c>
      <c r="AW195" s="12" t="s">
        <v>35</v>
      </c>
      <c r="AX195" s="12" t="s">
        <v>80</v>
      </c>
      <c r="AY195" s="262" t="s">
        <v>215</v>
      </c>
    </row>
    <row r="196" s="1" customFormat="1" ht="16.5" customHeight="1">
      <c r="B196" s="47"/>
      <c r="C196" s="274" t="s">
        <v>559</v>
      </c>
      <c r="D196" s="274" t="s">
        <v>470</v>
      </c>
      <c r="E196" s="275" t="s">
        <v>3498</v>
      </c>
      <c r="F196" s="276" t="s">
        <v>3499</v>
      </c>
      <c r="G196" s="277" t="s">
        <v>298</v>
      </c>
      <c r="H196" s="278">
        <v>1</v>
      </c>
      <c r="I196" s="279"/>
      <c r="J196" s="280">
        <f>ROUND(I196*H196,2)</f>
        <v>0</v>
      </c>
      <c r="K196" s="276" t="s">
        <v>222</v>
      </c>
      <c r="L196" s="281"/>
      <c r="M196" s="282" t="s">
        <v>21</v>
      </c>
      <c r="N196" s="283" t="s">
        <v>43</v>
      </c>
      <c r="O196" s="48"/>
      <c r="P196" s="243">
        <f>O196*H196</f>
        <v>0</v>
      </c>
      <c r="Q196" s="243">
        <v>0.0035000000000000001</v>
      </c>
      <c r="R196" s="243">
        <f>Q196*H196</f>
        <v>0.0035000000000000001</v>
      </c>
      <c r="S196" s="243">
        <v>0</v>
      </c>
      <c r="T196" s="244">
        <f>S196*H196</f>
        <v>0</v>
      </c>
      <c r="AR196" s="25" t="s">
        <v>405</v>
      </c>
      <c r="AT196" s="25" t="s">
        <v>470</v>
      </c>
      <c r="AU196" s="25" t="s">
        <v>82</v>
      </c>
      <c r="AY196" s="25" t="s">
        <v>215</v>
      </c>
      <c r="BE196" s="245">
        <f>IF(N196="základní",J196,0)</f>
        <v>0</v>
      </c>
      <c r="BF196" s="245">
        <f>IF(N196="snížená",J196,0)</f>
        <v>0</v>
      </c>
      <c r="BG196" s="245">
        <f>IF(N196="zákl. přenesená",J196,0)</f>
        <v>0</v>
      </c>
      <c r="BH196" s="245">
        <f>IF(N196="sníž. přenesená",J196,0)</f>
        <v>0</v>
      </c>
      <c r="BI196" s="245">
        <f>IF(N196="nulová",J196,0)</f>
        <v>0</v>
      </c>
      <c r="BJ196" s="25" t="s">
        <v>80</v>
      </c>
      <c r="BK196" s="245">
        <f>ROUND(I196*H196,2)</f>
        <v>0</v>
      </c>
      <c r="BL196" s="25" t="s">
        <v>232</v>
      </c>
      <c r="BM196" s="25" t="s">
        <v>3500</v>
      </c>
    </row>
    <row r="197" s="1" customFormat="1">
      <c r="B197" s="47"/>
      <c r="C197" s="75"/>
      <c r="D197" s="246" t="s">
        <v>225</v>
      </c>
      <c r="E197" s="75"/>
      <c r="F197" s="247" t="s">
        <v>3501</v>
      </c>
      <c r="G197" s="75"/>
      <c r="H197" s="75"/>
      <c r="I197" s="204"/>
      <c r="J197" s="75"/>
      <c r="K197" s="75"/>
      <c r="L197" s="73"/>
      <c r="M197" s="248"/>
      <c r="N197" s="48"/>
      <c r="O197" s="48"/>
      <c r="P197" s="48"/>
      <c r="Q197" s="48"/>
      <c r="R197" s="48"/>
      <c r="S197" s="48"/>
      <c r="T197" s="96"/>
      <c r="AT197" s="25" t="s">
        <v>225</v>
      </c>
      <c r="AU197" s="25" t="s">
        <v>82</v>
      </c>
    </row>
    <row r="198" s="12" customFormat="1">
      <c r="B198" s="252"/>
      <c r="C198" s="253"/>
      <c r="D198" s="246" t="s">
        <v>422</v>
      </c>
      <c r="E198" s="254" t="s">
        <v>21</v>
      </c>
      <c r="F198" s="255" t="s">
        <v>80</v>
      </c>
      <c r="G198" s="253"/>
      <c r="H198" s="256">
        <v>1</v>
      </c>
      <c r="I198" s="257"/>
      <c r="J198" s="253"/>
      <c r="K198" s="253"/>
      <c r="L198" s="258"/>
      <c r="M198" s="259"/>
      <c r="N198" s="260"/>
      <c r="O198" s="260"/>
      <c r="P198" s="260"/>
      <c r="Q198" s="260"/>
      <c r="R198" s="260"/>
      <c r="S198" s="260"/>
      <c r="T198" s="261"/>
      <c r="AT198" s="262" t="s">
        <v>422</v>
      </c>
      <c r="AU198" s="262" t="s">
        <v>82</v>
      </c>
      <c r="AV198" s="12" t="s">
        <v>82</v>
      </c>
      <c r="AW198" s="12" t="s">
        <v>35</v>
      </c>
      <c r="AX198" s="12" t="s">
        <v>80</v>
      </c>
      <c r="AY198" s="262" t="s">
        <v>215</v>
      </c>
    </row>
    <row r="199" s="1" customFormat="1" ht="25.5" customHeight="1">
      <c r="B199" s="47"/>
      <c r="C199" s="234" t="s">
        <v>563</v>
      </c>
      <c r="D199" s="234" t="s">
        <v>218</v>
      </c>
      <c r="E199" s="235" t="s">
        <v>3502</v>
      </c>
      <c r="F199" s="236" t="s">
        <v>3503</v>
      </c>
      <c r="G199" s="237" t="s">
        <v>298</v>
      </c>
      <c r="H199" s="238">
        <v>1</v>
      </c>
      <c r="I199" s="239"/>
      <c r="J199" s="240">
        <f>ROUND(I199*H199,2)</f>
        <v>0</v>
      </c>
      <c r="K199" s="236" t="s">
        <v>222</v>
      </c>
      <c r="L199" s="73"/>
      <c r="M199" s="241" t="s">
        <v>21</v>
      </c>
      <c r="N199" s="242" t="s">
        <v>43</v>
      </c>
      <c r="O199" s="48"/>
      <c r="P199" s="243">
        <f>O199*H199</f>
        <v>0</v>
      </c>
      <c r="Q199" s="243">
        <v>0.36191000000000001</v>
      </c>
      <c r="R199" s="243">
        <f>Q199*H199</f>
        <v>0.36191000000000001</v>
      </c>
      <c r="S199" s="243">
        <v>0</v>
      </c>
      <c r="T199" s="244">
        <f>S199*H199</f>
        <v>0</v>
      </c>
      <c r="AR199" s="25" t="s">
        <v>232</v>
      </c>
      <c r="AT199" s="25" t="s">
        <v>218</v>
      </c>
      <c r="AU199" s="25" t="s">
        <v>82</v>
      </c>
      <c r="AY199" s="25" t="s">
        <v>215</v>
      </c>
      <c r="BE199" s="245">
        <f>IF(N199="základní",J199,0)</f>
        <v>0</v>
      </c>
      <c r="BF199" s="245">
        <f>IF(N199="snížená",J199,0)</f>
        <v>0</v>
      </c>
      <c r="BG199" s="245">
        <f>IF(N199="zákl. přenesená",J199,0)</f>
        <v>0</v>
      </c>
      <c r="BH199" s="245">
        <f>IF(N199="sníž. přenesená",J199,0)</f>
        <v>0</v>
      </c>
      <c r="BI199" s="245">
        <f>IF(N199="nulová",J199,0)</f>
        <v>0</v>
      </c>
      <c r="BJ199" s="25" t="s">
        <v>80</v>
      </c>
      <c r="BK199" s="245">
        <f>ROUND(I199*H199,2)</f>
        <v>0</v>
      </c>
      <c r="BL199" s="25" t="s">
        <v>232</v>
      </c>
      <c r="BM199" s="25" t="s">
        <v>3504</v>
      </c>
    </row>
    <row r="200" s="12" customFormat="1">
      <c r="B200" s="252"/>
      <c r="C200" s="253"/>
      <c r="D200" s="246" t="s">
        <v>422</v>
      </c>
      <c r="E200" s="254" t="s">
        <v>21</v>
      </c>
      <c r="F200" s="255" t="s">
        <v>80</v>
      </c>
      <c r="G200" s="253"/>
      <c r="H200" s="256">
        <v>1</v>
      </c>
      <c r="I200" s="257"/>
      <c r="J200" s="253"/>
      <c r="K200" s="253"/>
      <c r="L200" s="258"/>
      <c r="M200" s="259"/>
      <c r="N200" s="260"/>
      <c r="O200" s="260"/>
      <c r="P200" s="260"/>
      <c r="Q200" s="260"/>
      <c r="R200" s="260"/>
      <c r="S200" s="260"/>
      <c r="T200" s="261"/>
      <c r="AT200" s="262" t="s">
        <v>422</v>
      </c>
      <c r="AU200" s="262" t="s">
        <v>82</v>
      </c>
      <c r="AV200" s="12" t="s">
        <v>82</v>
      </c>
      <c r="AW200" s="12" t="s">
        <v>35</v>
      </c>
      <c r="AX200" s="12" t="s">
        <v>80</v>
      </c>
      <c r="AY200" s="262" t="s">
        <v>215</v>
      </c>
    </row>
    <row r="201" s="1" customFormat="1" ht="16.5" customHeight="1">
      <c r="B201" s="47"/>
      <c r="C201" s="234" t="s">
        <v>574</v>
      </c>
      <c r="D201" s="234" t="s">
        <v>218</v>
      </c>
      <c r="E201" s="235" t="s">
        <v>3505</v>
      </c>
      <c r="F201" s="236" t="s">
        <v>3506</v>
      </c>
      <c r="G201" s="237" t="s">
        <v>298</v>
      </c>
      <c r="H201" s="238">
        <v>1</v>
      </c>
      <c r="I201" s="239"/>
      <c r="J201" s="240">
        <f>ROUND(I201*H201,2)</f>
        <v>0</v>
      </c>
      <c r="K201" s="236" t="s">
        <v>222</v>
      </c>
      <c r="L201" s="73"/>
      <c r="M201" s="241" t="s">
        <v>21</v>
      </c>
      <c r="N201" s="242" t="s">
        <v>43</v>
      </c>
      <c r="O201" s="48"/>
      <c r="P201" s="243">
        <f>O201*H201</f>
        <v>0</v>
      </c>
      <c r="Q201" s="243">
        <v>0</v>
      </c>
      <c r="R201" s="243">
        <f>Q201*H201</f>
        <v>0</v>
      </c>
      <c r="S201" s="243">
        <v>0</v>
      </c>
      <c r="T201" s="244">
        <f>S201*H201</f>
        <v>0</v>
      </c>
      <c r="AR201" s="25" t="s">
        <v>232</v>
      </c>
      <c r="AT201" s="25" t="s">
        <v>218</v>
      </c>
      <c r="AU201" s="25" t="s">
        <v>82</v>
      </c>
      <c r="AY201" s="25" t="s">
        <v>215</v>
      </c>
      <c r="BE201" s="245">
        <f>IF(N201="základní",J201,0)</f>
        <v>0</v>
      </c>
      <c r="BF201" s="245">
        <f>IF(N201="snížená",J201,0)</f>
        <v>0</v>
      </c>
      <c r="BG201" s="245">
        <f>IF(N201="zákl. přenesená",J201,0)</f>
        <v>0</v>
      </c>
      <c r="BH201" s="245">
        <f>IF(N201="sníž. přenesená",J201,0)</f>
        <v>0</v>
      </c>
      <c r="BI201" s="245">
        <f>IF(N201="nulová",J201,0)</f>
        <v>0</v>
      </c>
      <c r="BJ201" s="25" t="s">
        <v>80</v>
      </c>
      <c r="BK201" s="245">
        <f>ROUND(I201*H201,2)</f>
        <v>0</v>
      </c>
      <c r="BL201" s="25" t="s">
        <v>232</v>
      </c>
      <c r="BM201" s="25" t="s">
        <v>3507</v>
      </c>
    </row>
    <row r="202" s="12" customFormat="1">
      <c r="B202" s="252"/>
      <c r="C202" s="253"/>
      <c r="D202" s="246" t="s">
        <v>422</v>
      </c>
      <c r="E202" s="254" t="s">
        <v>21</v>
      </c>
      <c r="F202" s="255" t="s">
        <v>80</v>
      </c>
      <c r="G202" s="253"/>
      <c r="H202" s="256">
        <v>1</v>
      </c>
      <c r="I202" s="257"/>
      <c r="J202" s="253"/>
      <c r="K202" s="253"/>
      <c r="L202" s="258"/>
      <c r="M202" s="259"/>
      <c r="N202" s="260"/>
      <c r="O202" s="260"/>
      <c r="P202" s="260"/>
      <c r="Q202" s="260"/>
      <c r="R202" s="260"/>
      <c r="S202" s="260"/>
      <c r="T202" s="261"/>
      <c r="AT202" s="262" t="s">
        <v>422</v>
      </c>
      <c r="AU202" s="262" t="s">
        <v>82</v>
      </c>
      <c r="AV202" s="12" t="s">
        <v>82</v>
      </c>
      <c r="AW202" s="12" t="s">
        <v>35</v>
      </c>
      <c r="AX202" s="12" t="s">
        <v>80</v>
      </c>
      <c r="AY202" s="262" t="s">
        <v>215</v>
      </c>
    </row>
    <row r="203" s="1" customFormat="1" ht="16.5" customHeight="1">
      <c r="B203" s="47"/>
      <c r="C203" s="274" t="s">
        <v>580</v>
      </c>
      <c r="D203" s="274" t="s">
        <v>470</v>
      </c>
      <c r="E203" s="275" t="s">
        <v>3508</v>
      </c>
      <c r="F203" s="276" t="s">
        <v>3509</v>
      </c>
      <c r="G203" s="277" t="s">
        <v>298</v>
      </c>
      <c r="H203" s="278">
        <v>1</v>
      </c>
      <c r="I203" s="279"/>
      <c r="J203" s="280">
        <f>ROUND(I203*H203,2)</f>
        <v>0</v>
      </c>
      <c r="K203" s="276" t="s">
        <v>222</v>
      </c>
      <c r="L203" s="281"/>
      <c r="M203" s="282" t="s">
        <v>21</v>
      </c>
      <c r="N203" s="283" t="s">
        <v>43</v>
      </c>
      <c r="O203" s="48"/>
      <c r="P203" s="243">
        <f>O203*H203</f>
        <v>0</v>
      </c>
      <c r="Q203" s="243">
        <v>0.0068999999999999999</v>
      </c>
      <c r="R203" s="243">
        <f>Q203*H203</f>
        <v>0.0068999999999999999</v>
      </c>
      <c r="S203" s="243">
        <v>0</v>
      </c>
      <c r="T203" s="244">
        <f>S203*H203</f>
        <v>0</v>
      </c>
      <c r="AR203" s="25" t="s">
        <v>405</v>
      </c>
      <c r="AT203" s="25" t="s">
        <v>470</v>
      </c>
      <c r="AU203" s="25" t="s">
        <v>82</v>
      </c>
      <c r="AY203" s="25" t="s">
        <v>215</v>
      </c>
      <c r="BE203" s="245">
        <f>IF(N203="základní",J203,0)</f>
        <v>0</v>
      </c>
      <c r="BF203" s="245">
        <f>IF(N203="snížená",J203,0)</f>
        <v>0</v>
      </c>
      <c r="BG203" s="245">
        <f>IF(N203="zákl. přenesená",J203,0)</f>
        <v>0</v>
      </c>
      <c r="BH203" s="245">
        <f>IF(N203="sníž. přenesená",J203,0)</f>
        <v>0</v>
      </c>
      <c r="BI203" s="245">
        <f>IF(N203="nulová",J203,0)</f>
        <v>0</v>
      </c>
      <c r="BJ203" s="25" t="s">
        <v>80</v>
      </c>
      <c r="BK203" s="245">
        <f>ROUND(I203*H203,2)</f>
        <v>0</v>
      </c>
      <c r="BL203" s="25" t="s">
        <v>232</v>
      </c>
      <c r="BM203" s="25" t="s">
        <v>3344</v>
      </c>
    </row>
    <row r="204" s="1" customFormat="1">
      <c r="B204" s="47"/>
      <c r="C204" s="75"/>
      <c r="D204" s="246" t="s">
        <v>225</v>
      </c>
      <c r="E204" s="75"/>
      <c r="F204" s="247" t="s">
        <v>3345</v>
      </c>
      <c r="G204" s="75"/>
      <c r="H204" s="75"/>
      <c r="I204" s="204"/>
      <c r="J204" s="75"/>
      <c r="K204" s="75"/>
      <c r="L204" s="73"/>
      <c r="M204" s="248"/>
      <c r="N204" s="48"/>
      <c r="O204" s="48"/>
      <c r="P204" s="48"/>
      <c r="Q204" s="48"/>
      <c r="R204" s="48"/>
      <c r="S204" s="48"/>
      <c r="T204" s="96"/>
      <c r="AT204" s="25" t="s">
        <v>225</v>
      </c>
      <c r="AU204" s="25" t="s">
        <v>82</v>
      </c>
    </row>
    <row r="205" s="12" customFormat="1">
      <c r="B205" s="252"/>
      <c r="C205" s="253"/>
      <c r="D205" s="246" t="s">
        <v>422</v>
      </c>
      <c r="E205" s="254" t="s">
        <v>21</v>
      </c>
      <c r="F205" s="255" t="s">
        <v>80</v>
      </c>
      <c r="G205" s="253"/>
      <c r="H205" s="256">
        <v>1</v>
      </c>
      <c r="I205" s="257"/>
      <c r="J205" s="253"/>
      <c r="K205" s="253"/>
      <c r="L205" s="258"/>
      <c r="M205" s="259"/>
      <c r="N205" s="260"/>
      <c r="O205" s="260"/>
      <c r="P205" s="260"/>
      <c r="Q205" s="260"/>
      <c r="R205" s="260"/>
      <c r="S205" s="260"/>
      <c r="T205" s="261"/>
      <c r="AT205" s="262" t="s">
        <v>422</v>
      </c>
      <c r="AU205" s="262" t="s">
        <v>82</v>
      </c>
      <c r="AV205" s="12" t="s">
        <v>82</v>
      </c>
      <c r="AW205" s="12" t="s">
        <v>35</v>
      </c>
      <c r="AX205" s="12" t="s">
        <v>80</v>
      </c>
      <c r="AY205" s="262" t="s">
        <v>215</v>
      </c>
    </row>
    <row r="206" s="1" customFormat="1" ht="16.5" customHeight="1">
      <c r="B206" s="47"/>
      <c r="C206" s="234" t="s">
        <v>590</v>
      </c>
      <c r="D206" s="234" t="s">
        <v>218</v>
      </c>
      <c r="E206" s="235" t="s">
        <v>3510</v>
      </c>
      <c r="F206" s="236" t="s">
        <v>3511</v>
      </c>
      <c r="G206" s="237" t="s">
        <v>452</v>
      </c>
      <c r="H206" s="238">
        <v>46</v>
      </c>
      <c r="I206" s="239"/>
      <c r="J206" s="240">
        <f>ROUND(I206*H206,2)</f>
        <v>0</v>
      </c>
      <c r="K206" s="236" t="s">
        <v>222</v>
      </c>
      <c r="L206" s="73"/>
      <c r="M206" s="241" t="s">
        <v>21</v>
      </c>
      <c r="N206" s="242" t="s">
        <v>43</v>
      </c>
      <c r="O206" s="48"/>
      <c r="P206" s="243">
        <f>O206*H206</f>
        <v>0</v>
      </c>
      <c r="Q206" s="243">
        <v>0.00019000000000000001</v>
      </c>
      <c r="R206" s="243">
        <f>Q206*H206</f>
        <v>0.0087400000000000012</v>
      </c>
      <c r="S206" s="243">
        <v>0</v>
      </c>
      <c r="T206" s="244">
        <f>S206*H206</f>
        <v>0</v>
      </c>
      <c r="AR206" s="25" t="s">
        <v>232</v>
      </c>
      <c r="AT206" s="25" t="s">
        <v>218</v>
      </c>
      <c r="AU206" s="25" t="s">
        <v>82</v>
      </c>
      <c r="AY206" s="25" t="s">
        <v>215</v>
      </c>
      <c r="BE206" s="245">
        <f>IF(N206="základní",J206,0)</f>
        <v>0</v>
      </c>
      <c r="BF206" s="245">
        <f>IF(N206="snížená",J206,0)</f>
        <v>0</v>
      </c>
      <c r="BG206" s="245">
        <f>IF(N206="zákl. přenesená",J206,0)</f>
        <v>0</v>
      </c>
      <c r="BH206" s="245">
        <f>IF(N206="sníž. přenesená",J206,0)</f>
        <v>0</v>
      </c>
      <c r="BI206" s="245">
        <f>IF(N206="nulová",J206,0)</f>
        <v>0</v>
      </c>
      <c r="BJ206" s="25" t="s">
        <v>80</v>
      </c>
      <c r="BK206" s="245">
        <f>ROUND(I206*H206,2)</f>
        <v>0</v>
      </c>
      <c r="BL206" s="25" t="s">
        <v>232</v>
      </c>
      <c r="BM206" s="25" t="s">
        <v>3512</v>
      </c>
    </row>
    <row r="207" s="1" customFormat="1">
      <c r="B207" s="47"/>
      <c r="C207" s="75"/>
      <c r="D207" s="246" t="s">
        <v>225</v>
      </c>
      <c r="E207" s="75"/>
      <c r="F207" s="247" t="s">
        <v>3513</v>
      </c>
      <c r="G207" s="75"/>
      <c r="H207" s="75"/>
      <c r="I207" s="204"/>
      <c r="J207" s="75"/>
      <c r="K207" s="75"/>
      <c r="L207" s="73"/>
      <c r="M207" s="248"/>
      <c r="N207" s="48"/>
      <c r="O207" s="48"/>
      <c r="P207" s="48"/>
      <c r="Q207" s="48"/>
      <c r="R207" s="48"/>
      <c r="S207" s="48"/>
      <c r="T207" s="96"/>
      <c r="AT207" s="25" t="s">
        <v>225</v>
      </c>
      <c r="AU207" s="25" t="s">
        <v>82</v>
      </c>
    </row>
    <row r="208" s="12" customFormat="1">
      <c r="B208" s="252"/>
      <c r="C208" s="253"/>
      <c r="D208" s="246" t="s">
        <v>422</v>
      </c>
      <c r="E208" s="254" t="s">
        <v>21</v>
      </c>
      <c r="F208" s="255" t="s">
        <v>3514</v>
      </c>
      <c r="G208" s="253"/>
      <c r="H208" s="256">
        <v>46</v>
      </c>
      <c r="I208" s="257"/>
      <c r="J208" s="253"/>
      <c r="K208" s="253"/>
      <c r="L208" s="258"/>
      <c r="M208" s="259"/>
      <c r="N208" s="260"/>
      <c r="O208" s="260"/>
      <c r="P208" s="260"/>
      <c r="Q208" s="260"/>
      <c r="R208" s="260"/>
      <c r="S208" s="260"/>
      <c r="T208" s="261"/>
      <c r="AT208" s="262" t="s">
        <v>422</v>
      </c>
      <c r="AU208" s="262" t="s">
        <v>82</v>
      </c>
      <c r="AV208" s="12" t="s">
        <v>82</v>
      </c>
      <c r="AW208" s="12" t="s">
        <v>35</v>
      </c>
      <c r="AX208" s="12" t="s">
        <v>80</v>
      </c>
      <c r="AY208" s="262" t="s">
        <v>215</v>
      </c>
    </row>
    <row r="209" s="1" customFormat="1" ht="16.5" customHeight="1">
      <c r="B209" s="47"/>
      <c r="C209" s="234" t="s">
        <v>596</v>
      </c>
      <c r="D209" s="234" t="s">
        <v>218</v>
      </c>
      <c r="E209" s="235" t="s">
        <v>3515</v>
      </c>
      <c r="F209" s="236" t="s">
        <v>3516</v>
      </c>
      <c r="G209" s="237" t="s">
        <v>452</v>
      </c>
      <c r="H209" s="238">
        <v>23</v>
      </c>
      <c r="I209" s="239"/>
      <c r="J209" s="240">
        <f>ROUND(I209*H209,2)</f>
        <v>0</v>
      </c>
      <c r="K209" s="236" t="s">
        <v>222</v>
      </c>
      <c r="L209" s="73"/>
      <c r="M209" s="241" t="s">
        <v>21</v>
      </c>
      <c r="N209" s="242" t="s">
        <v>43</v>
      </c>
      <c r="O209" s="48"/>
      <c r="P209" s="243">
        <f>O209*H209</f>
        <v>0</v>
      </c>
      <c r="Q209" s="243">
        <v>6.9999999999999994E-05</v>
      </c>
      <c r="R209" s="243">
        <f>Q209*H209</f>
        <v>0.0016099999999999999</v>
      </c>
      <c r="S209" s="243">
        <v>0</v>
      </c>
      <c r="T209" s="244">
        <f>S209*H209</f>
        <v>0</v>
      </c>
      <c r="AR209" s="25" t="s">
        <v>232</v>
      </c>
      <c r="AT209" s="25" t="s">
        <v>218</v>
      </c>
      <c r="AU209" s="25" t="s">
        <v>82</v>
      </c>
      <c r="AY209" s="25" t="s">
        <v>215</v>
      </c>
      <c r="BE209" s="245">
        <f>IF(N209="základní",J209,0)</f>
        <v>0</v>
      </c>
      <c r="BF209" s="245">
        <f>IF(N209="snížená",J209,0)</f>
        <v>0</v>
      </c>
      <c r="BG209" s="245">
        <f>IF(N209="zákl. přenesená",J209,0)</f>
        <v>0</v>
      </c>
      <c r="BH209" s="245">
        <f>IF(N209="sníž. přenesená",J209,0)</f>
        <v>0</v>
      </c>
      <c r="BI209" s="245">
        <f>IF(N209="nulová",J209,0)</f>
        <v>0</v>
      </c>
      <c r="BJ209" s="25" t="s">
        <v>80</v>
      </c>
      <c r="BK209" s="245">
        <f>ROUND(I209*H209,2)</f>
        <v>0</v>
      </c>
      <c r="BL209" s="25" t="s">
        <v>232</v>
      </c>
      <c r="BM209" s="25" t="s">
        <v>3371</v>
      </c>
    </row>
    <row r="210" s="12" customFormat="1">
      <c r="B210" s="252"/>
      <c r="C210" s="253"/>
      <c r="D210" s="246" t="s">
        <v>422</v>
      </c>
      <c r="E210" s="254" t="s">
        <v>21</v>
      </c>
      <c r="F210" s="255" t="s">
        <v>321</v>
      </c>
      <c r="G210" s="253"/>
      <c r="H210" s="256">
        <v>23</v>
      </c>
      <c r="I210" s="257"/>
      <c r="J210" s="253"/>
      <c r="K210" s="253"/>
      <c r="L210" s="258"/>
      <c r="M210" s="259"/>
      <c r="N210" s="260"/>
      <c r="O210" s="260"/>
      <c r="P210" s="260"/>
      <c r="Q210" s="260"/>
      <c r="R210" s="260"/>
      <c r="S210" s="260"/>
      <c r="T210" s="261"/>
      <c r="AT210" s="262" t="s">
        <v>422</v>
      </c>
      <c r="AU210" s="262" t="s">
        <v>82</v>
      </c>
      <c r="AV210" s="12" t="s">
        <v>82</v>
      </c>
      <c r="AW210" s="12" t="s">
        <v>35</v>
      </c>
      <c r="AX210" s="12" t="s">
        <v>72</v>
      </c>
      <c r="AY210" s="262" t="s">
        <v>215</v>
      </c>
    </row>
    <row r="211" s="1" customFormat="1" ht="16.5" customHeight="1">
      <c r="B211" s="47"/>
      <c r="C211" s="274" t="s">
        <v>602</v>
      </c>
      <c r="D211" s="274" t="s">
        <v>470</v>
      </c>
      <c r="E211" s="275" t="s">
        <v>3373</v>
      </c>
      <c r="F211" s="276" t="s">
        <v>3374</v>
      </c>
      <c r="G211" s="277" t="s">
        <v>452</v>
      </c>
      <c r="H211" s="278">
        <v>23</v>
      </c>
      <c r="I211" s="279"/>
      <c r="J211" s="280">
        <f>ROUND(I211*H211,2)</f>
        <v>0</v>
      </c>
      <c r="K211" s="276" t="s">
        <v>21</v>
      </c>
      <c r="L211" s="281"/>
      <c r="M211" s="282" t="s">
        <v>21</v>
      </c>
      <c r="N211" s="283" t="s">
        <v>43</v>
      </c>
      <c r="O211" s="48"/>
      <c r="P211" s="243">
        <f>O211*H211</f>
        <v>0</v>
      </c>
      <c r="Q211" s="243">
        <v>0.00050000000000000001</v>
      </c>
      <c r="R211" s="243">
        <f>Q211*H211</f>
        <v>0.0115</v>
      </c>
      <c r="S211" s="243">
        <v>0</v>
      </c>
      <c r="T211" s="244">
        <f>S211*H211</f>
        <v>0</v>
      </c>
      <c r="AR211" s="25" t="s">
        <v>405</v>
      </c>
      <c r="AT211" s="25" t="s">
        <v>470</v>
      </c>
      <c r="AU211" s="25" t="s">
        <v>82</v>
      </c>
      <c r="AY211" s="25" t="s">
        <v>215</v>
      </c>
      <c r="BE211" s="245">
        <f>IF(N211="základní",J211,0)</f>
        <v>0</v>
      </c>
      <c r="BF211" s="245">
        <f>IF(N211="snížená",J211,0)</f>
        <v>0</v>
      </c>
      <c r="BG211" s="245">
        <f>IF(N211="zákl. přenesená",J211,0)</f>
        <v>0</v>
      </c>
      <c r="BH211" s="245">
        <f>IF(N211="sníž. přenesená",J211,0)</f>
        <v>0</v>
      </c>
      <c r="BI211" s="245">
        <f>IF(N211="nulová",J211,0)</f>
        <v>0</v>
      </c>
      <c r="BJ211" s="25" t="s">
        <v>80</v>
      </c>
      <c r="BK211" s="245">
        <f>ROUND(I211*H211,2)</f>
        <v>0</v>
      </c>
      <c r="BL211" s="25" t="s">
        <v>232</v>
      </c>
      <c r="BM211" s="25" t="s">
        <v>3375</v>
      </c>
    </row>
    <row r="212" s="12" customFormat="1">
      <c r="B212" s="252"/>
      <c r="C212" s="253"/>
      <c r="D212" s="246" t="s">
        <v>422</v>
      </c>
      <c r="E212" s="254" t="s">
        <v>21</v>
      </c>
      <c r="F212" s="255" t="s">
        <v>321</v>
      </c>
      <c r="G212" s="253"/>
      <c r="H212" s="256">
        <v>23</v>
      </c>
      <c r="I212" s="257"/>
      <c r="J212" s="253"/>
      <c r="K212" s="253"/>
      <c r="L212" s="258"/>
      <c r="M212" s="259"/>
      <c r="N212" s="260"/>
      <c r="O212" s="260"/>
      <c r="P212" s="260"/>
      <c r="Q212" s="260"/>
      <c r="R212" s="260"/>
      <c r="S212" s="260"/>
      <c r="T212" s="261"/>
      <c r="AT212" s="262" t="s">
        <v>422</v>
      </c>
      <c r="AU212" s="262" t="s">
        <v>82</v>
      </c>
      <c r="AV212" s="12" t="s">
        <v>82</v>
      </c>
      <c r="AW212" s="12" t="s">
        <v>35</v>
      </c>
      <c r="AX212" s="12" t="s">
        <v>80</v>
      </c>
      <c r="AY212" s="262" t="s">
        <v>215</v>
      </c>
    </row>
    <row r="213" s="11" customFormat="1" ht="29.88" customHeight="1">
      <c r="B213" s="218"/>
      <c r="C213" s="219"/>
      <c r="D213" s="220" t="s">
        <v>71</v>
      </c>
      <c r="E213" s="232" t="s">
        <v>1120</v>
      </c>
      <c r="F213" s="232" t="s">
        <v>1121</v>
      </c>
      <c r="G213" s="219"/>
      <c r="H213" s="219"/>
      <c r="I213" s="222"/>
      <c r="J213" s="233">
        <f>BK213</f>
        <v>0</v>
      </c>
      <c r="K213" s="219"/>
      <c r="L213" s="224"/>
      <c r="M213" s="225"/>
      <c r="N213" s="226"/>
      <c r="O213" s="226"/>
      <c r="P213" s="227">
        <f>P214</f>
        <v>0</v>
      </c>
      <c r="Q213" s="226"/>
      <c r="R213" s="227">
        <f>R214</f>
        <v>0</v>
      </c>
      <c r="S213" s="226"/>
      <c r="T213" s="228">
        <f>T214</f>
        <v>0</v>
      </c>
      <c r="AR213" s="229" t="s">
        <v>80</v>
      </c>
      <c r="AT213" s="230" t="s">
        <v>71</v>
      </c>
      <c r="AU213" s="230" t="s">
        <v>80</v>
      </c>
      <c r="AY213" s="229" t="s">
        <v>215</v>
      </c>
      <c r="BK213" s="231">
        <f>BK214</f>
        <v>0</v>
      </c>
    </row>
    <row r="214" s="1" customFormat="1" ht="16.5" customHeight="1">
      <c r="B214" s="47"/>
      <c r="C214" s="234" t="s">
        <v>607</v>
      </c>
      <c r="D214" s="234" t="s">
        <v>218</v>
      </c>
      <c r="E214" s="235" t="s">
        <v>2946</v>
      </c>
      <c r="F214" s="236" t="s">
        <v>2947</v>
      </c>
      <c r="G214" s="237" t="s">
        <v>473</v>
      </c>
      <c r="H214" s="238">
        <v>0.54800000000000004</v>
      </c>
      <c r="I214" s="239"/>
      <c r="J214" s="240">
        <f>ROUND(I214*H214,2)</f>
        <v>0</v>
      </c>
      <c r="K214" s="236" t="s">
        <v>222</v>
      </c>
      <c r="L214" s="73"/>
      <c r="M214" s="241" t="s">
        <v>21</v>
      </c>
      <c r="N214" s="242" t="s">
        <v>43</v>
      </c>
      <c r="O214" s="48"/>
      <c r="P214" s="243">
        <f>O214*H214</f>
        <v>0</v>
      </c>
      <c r="Q214" s="243">
        <v>0</v>
      </c>
      <c r="R214" s="243">
        <f>Q214*H214</f>
        <v>0</v>
      </c>
      <c r="S214" s="243">
        <v>0</v>
      </c>
      <c r="T214" s="244">
        <f>S214*H214</f>
        <v>0</v>
      </c>
      <c r="AR214" s="25" t="s">
        <v>232</v>
      </c>
      <c r="AT214" s="25" t="s">
        <v>218</v>
      </c>
      <c r="AU214" s="25" t="s">
        <v>82</v>
      </c>
      <c r="AY214" s="25" t="s">
        <v>215</v>
      </c>
      <c r="BE214" s="245">
        <f>IF(N214="základní",J214,0)</f>
        <v>0</v>
      </c>
      <c r="BF214" s="245">
        <f>IF(N214="snížená",J214,0)</f>
        <v>0</v>
      </c>
      <c r="BG214" s="245">
        <f>IF(N214="zákl. přenesená",J214,0)</f>
        <v>0</v>
      </c>
      <c r="BH214" s="245">
        <f>IF(N214="sníž. přenesená",J214,0)</f>
        <v>0</v>
      </c>
      <c r="BI214" s="245">
        <f>IF(N214="nulová",J214,0)</f>
        <v>0</v>
      </c>
      <c r="BJ214" s="25" t="s">
        <v>80</v>
      </c>
      <c r="BK214" s="245">
        <f>ROUND(I214*H214,2)</f>
        <v>0</v>
      </c>
      <c r="BL214" s="25" t="s">
        <v>232</v>
      </c>
      <c r="BM214" s="25" t="s">
        <v>3517</v>
      </c>
    </row>
    <row r="215" s="11" customFormat="1" ht="37.44" customHeight="1">
      <c r="B215" s="218"/>
      <c r="C215" s="219"/>
      <c r="D215" s="220" t="s">
        <v>71</v>
      </c>
      <c r="E215" s="221" t="s">
        <v>684</v>
      </c>
      <c r="F215" s="221" t="s">
        <v>926</v>
      </c>
      <c r="G215" s="219"/>
      <c r="H215" s="219"/>
      <c r="I215" s="222"/>
      <c r="J215" s="223">
        <f>BK215</f>
        <v>0</v>
      </c>
      <c r="K215" s="219"/>
      <c r="L215" s="224"/>
      <c r="M215" s="225"/>
      <c r="N215" s="226"/>
      <c r="O215" s="226"/>
      <c r="P215" s="227">
        <f>P216</f>
        <v>0</v>
      </c>
      <c r="Q215" s="226"/>
      <c r="R215" s="227">
        <f>R216</f>
        <v>0</v>
      </c>
      <c r="S215" s="226"/>
      <c r="T215" s="228">
        <f>T216</f>
        <v>0</v>
      </c>
      <c r="AR215" s="229" t="s">
        <v>82</v>
      </c>
      <c r="AT215" s="230" t="s">
        <v>71</v>
      </c>
      <c r="AU215" s="230" t="s">
        <v>72</v>
      </c>
      <c r="AY215" s="229" t="s">
        <v>215</v>
      </c>
      <c r="BK215" s="231">
        <f>BK216</f>
        <v>0</v>
      </c>
    </row>
    <row r="216" s="11" customFormat="1" ht="19.92" customHeight="1">
      <c r="B216" s="218"/>
      <c r="C216" s="219"/>
      <c r="D216" s="220" t="s">
        <v>71</v>
      </c>
      <c r="E216" s="232" t="s">
        <v>3518</v>
      </c>
      <c r="F216" s="232" t="s">
        <v>3519</v>
      </c>
      <c r="G216" s="219"/>
      <c r="H216" s="219"/>
      <c r="I216" s="222"/>
      <c r="J216" s="233">
        <f>BK216</f>
        <v>0</v>
      </c>
      <c r="K216" s="219"/>
      <c r="L216" s="224"/>
      <c r="M216" s="225"/>
      <c r="N216" s="226"/>
      <c r="O216" s="226"/>
      <c r="P216" s="227">
        <f>SUM(P217:P219)</f>
        <v>0</v>
      </c>
      <c r="Q216" s="226"/>
      <c r="R216" s="227">
        <f>SUM(R217:R219)</f>
        <v>0</v>
      </c>
      <c r="S216" s="226"/>
      <c r="T216" s="228">
        <f>SUM(T217:T219)</f>
        <v>0</v>
      </c>
      <c r="AR216" s="229" t="s">
        <v>82</v>
      </c>
      <c r="AT216" s="230" t="s">
        <v>71</v>
      </c>
      <c r="AU216" s="230" t="s">
        <v>80</v>
      </c>
      <c r="AY216" s="229" t="s">
        <v>215</v>
      </c>
      <c r="BK216" s="231">
        <f>SUM(BK217:BK219)</f>
        <v>0</v>
      </c>
    </row>
    <row r="217" s="1" customFormat="1" ht="16.5" customHeight="1">
      <c r="B217" s="47"/>
      <c r="C217" s="234" t="s">
        <v>613</v>
      </c>
      <c r="D217" s="234" t="s">
        <v>218</v>
      </c>
      <c r="E217" s="235" t="s">
        <v>3520</v>
      </c>
      <c r="F217" s="236" t="s">
        <v>3521</v>
      </c>
      <c r="G217" s="237" t="s">
        <v>298</v>
      </c>
      <c r="H217" s="238">
        <v>1</v>
      </c>
      <c r="I217" s="239"/>
      <c r="J217" s="240">
        <f>ROUND(I217*H217,2)</f>
        <v>0</v>
      </c>
      <c r="K217" s="236" t="s">
        <v>222</v>
      </c>
      <c r="L217" s="73"/>
      <c r="M217" s="241" t="s">
        <v>21</v>
      </c>
      <c r="N217" s="242" t="s">
        <v>43</v>
      </c>
      <c r="O217" s="48"/>
      <c r="P217" s="243">
        <f>O217*H217</f>
        <v>0</v>
      </c>
      <c r="Q217" s="243">
        <v>0</v>
      </c>
      <c r="R217" s="243">
        <f>Q217*H217</f>
        <v>0</v>
      </c>
      <c r="S217" s="243">
        <v>0</v>
      </c>
      <c r="T217" s="244">
        <f>S217*H217</f>
        <v>0</v>
      </c>
      <c r="AR217" s="25" t="s">
        <v>286</v>
      </c>
      <c r="AT217" s="25" t="s">
        <v>218</v>
      </c>
      <c r="AU217" s="25" t="s">
        <v>82</v>
      </c>
      <c r="AY217" s="25" t="s">
        <v>215</v>
      </c>
      <c r="BE217" s="245">
        <f>IF(N217="základní",J217,0)</f>
        <v>0</v>
      </c>
      <c r="BF217" s="245">
        <f>IF(N217="snížená",J217,0)</f>
        <v>0</v>
      </c>
      <c r="BG217" s="245">
        <f>IF(N217="zákl. přenesená",J217,0)</f>
        <v>0</v>
      </c>
      <c r="BH217" s="245">
        <f>IF(N217="sníž. přenesená",J217,0)</f>
        <v>0</v>
      </c>
      <c r="BI217" s="245">
        <f>IF(N217="nulová",J217,0)</f>
        <v>0</v>
      </c>
      <c r="BJ217" s="25" t="s">
        <v>80</v>
      </c>
      <c r="BK217" s="245">
        <f>ROUND(I217*H217,2)</f>
        <v>0</v>
      </c>
      <c r="BL217" s="25" t="s">
        <v>286</v>
      </c>
      <c r="BM217" s="25" t="s">
        <v>3522</v>
      </c>
    </row>
    <row r="218" s="1" customFormat="1">
      <c r="B218" s="47"/>
      <c r="C218" s="75"/>
      <c r="D218" s="246" t="s">
        <v>225</v>
      </c>
      <c r="E218" s="75"/>
      <c r="F218" s="247" t="s">
        <v>3523</v>
      </c>
      <c r="G218" s="75"/>
      <c r="H218" s="75"/>
      <c r="I218" s="204"/>
      <c r="J218" s="75"/>
      <c r="K218" s="75"/>
      <c r="L218" s="73"/>
      <c r="M218" s="248"/>
      <c r="N218" s="48"/>
      <c r="O218" s="48"/>
      <c r="P218" s="48"/>
      <c r="Q218" s="48"/>
      <c r="R218" s="48"/>
      <c r="S218" s="48"/>
      <c r="T218" s="96"/>
      <c r="AT218" s="25" t="s">
        <v>225</v>
      </c>
      <c r="AU218" s="25" t="s">
        <v>82</v>
      </c>
    </row>
    <row r="219" s="12" customFormat="1">
      <c r="B219" s="252"/>
      <c r="C219" s="253"/>
      <c r="D219" s="246" t="s">
        <v>422</v>
      </c>
      <c r="E219" s="254" t="s">
        <v>21</v>
      </c>
      <c r="F219" s="255" t="s">
        <v>80</v>
      </c>
      <c r="G219" s="253"/>
      <c r="H219" s="256">
        <v>1</v>
      </c>
      <c r="I219" s="257"/>
      <c r="J219" s="253"/>
      <c r="K219" s="253"/>
      <c r="L219" s="258"/>
      <c r="M219" s="259"/>
      <c r="N219" s="260"/>
      <c r="O219" s="260"/>
      <c r="P219" s="260"/>
      <c r="Q219" s="260"/>
      <c r="R219" s="260"/>
      <c r="S219" s="260"/>
      <c r="T219" s="261"/>
      <c r="AT219" s="262" t="s">
        <v>422</v>
      </c>
      <c r="AU219" s="262" t="s">
        <v>82</v>
      </c>
      <c r="AV219" s="12" t="s">
        <v>82</v>
      </c>
      <c r="AW219" s="12" t="s">
        <v>35</v>
      </c>
      <c r="AX219" s="12" t="s">
        <v>72</v>
      </c>
      <c r="AY219" s="262" t="s">
        <v>215</v>
      </c>
    </row>
    <row r="220" s="11" customFormat="1" ht="37.44" customHeight="1">
      <c r="B220" s="218"/>
      <c r="C220" s="219"/>
      <c r="D220" s="220" t="s">
        <v>71</v>
      </c>
      <c r="E220" s="221" t="s">
        <v>470</v>
      </c>
      <c r="F220" s="221" t="s">
        <v>933</v>
      </c>
      <c r="G220" s="219"/>
      <c r="H220" s="219"/>
      <c r="I220" s="222"/>
      <c r="J220" s="223">
        <f>BK220</f>
        <v>0</v>
      </c>
      <c r="K220" s="219"/>
      <c r="L220" s="224"/>
      <c r="M220" s="225"/>
      <c r="N220" s="226"/>
      <c r="O220" s="226"/>
      <c r="P220" s="227">
        <f>P221</f>
        <v>0</v>
      </c>
      <c r="Q220" s="226"/>
      <c r="R220" s="227">
        <f>R221</f>
        <v>0</v>
      </c>
      <c r="S220" s="226"/>
      <c r="T220" s="228">
        <f>T221</f>
        <v>0</v>
      </c>
      <c r="AR220" s="229" t="s">
        <v>227</v>
      </c>
      <c r="AT220" s="230" t="s">
        <v>71</v>
      </c>
      <c r="AU220" s="230" t="s">
        <v>72</v>
      </c>
      <c r="AY220" s="229" t="s">
        <v>215</v>
      </c>
      <c r="BK220" s="231">
        <f>BK221</f>
        <v>0</v>
      </c>
    </row>
    <row r="221" s="11" customFormat="1" ht="19.92" customHeight="1">
      <c r="B221" s="218"/>
      <c r="C221" s="219"/>
      <c r="D221" s="220" t="s">
        <v>71</v>
      </c>
      <c r="E221" s="232" t="s">
        <v>314</v>
      </c>
      <c r="F221" s="232" t="s">
        <v>315</v>
      </c>
      <c r="G221" s="219"/>
      <c r="H221" s="219"/>
      <c r="I221" s="222"/>
      <c r="J221" s="233">
        <f>BK221</f>
        <v>0</v>
      </c>
      <c r="K221" s="219"/>
      <c r="L221" s="224"/>
      <c r="M221" s="225"/>
      <c r="N221" s="226"/>
      <c r="O221" s="226"/>
      <c r="P221" s="227">
        <f>SUM(P222:P225)</f>
        <v>0</v>
      </c>
      <c r="Q221" s="226"/>
      <c r="R221" s="227">
        <f>SUM(R222:R225)</f>
        <v>0</v>
      </c>
      <c r="S221" s="226"/>
      <c r="T221" s="228">
        <f>SUM(T222:T225)</f>
        <v>0</v>
      </c>
      <c r="AR221" s="229" t="s">
        <v>214</v>
      </c>
      <c r="AT221" s="230" t="s">
        <v>71</v>
      </c>
      <c r="AU221" s="230" t="s">
        <v>80</v>
      </c>
      <c r="AY221" s="229" t="s">
        <v>215</v>
      </c>
      <c r="BK221" s="231">
        <f>SUM(BK222:BK225)</f>
        <v>0</v>
      </c>
    </row>
    <row r="222" s="1" customFormat="1" ht="16.5" customHeight="1">
      <c r="B222" s="47"/>
      <c r="C222" s="234" t="s">
        <v>618</v>
      </c>
      <c r="D222" s="234" t="s">
        <v>218</v>
      </c>
      <c r="E222" s="235" t="s">
        <v>327</v>
      </c>
      <c r="F222" s="236" t="s">
        <v>328</v>
      </c>
      <c r="G222" s="237" t="s">
        <v>3403</v>
      </c>
      <c r="H222" s="238">
        <v>1</v>
      </c>
      <c r="I222" s="239"/>
      <c r="J222" s="240">
        <f>ROUND(I222*H222,2)</f>
        <v>0</v>
      </c>
      <c r="K222" s="236" t="s">
        <v>21</v>
      </c>
      <c r="L222" s="73"/>
      <c r="M222" s="241" t="s">
        <v>21</v>
      </c>
      <c r="N222" s="242" t="s">
        <v>43</v>
      </c>
      <c r="O222" s="48"/>
      <c r="P222" s="243">
        <f>O222*H222</f>
        <v>0</v>
      </c>
      <c r="Q222" s="243">
        <v>0</v>
      </c>
      <c r="R222" s="243">
        <f>Q222*H222</f>
        <v>0</v>
      </c>
      <c r="S222" s="243">
        <v>0</v>
      </c>
      <c r="T222" s="244">
        <f>S222*H222</f>
        <v>0</v>
      </c>
      <c r="AR222" s="25" t="s">
        <v>223</v>
      </c>
      <c r="AT222" s="25" t="s">
        <v>218</v>
      </c>
      <c r="AU222" s="25" t="s">
        <v>82</v>
      </c>
      <c r="AY222" s="25" t="s">
        <v>215</v>
      </c>
      <c r="BE222" s="245">
        <f>IF(N222="základní",J222,0)</f>
        <v>0</v>
      </c>
      <c r="BF222" s="245">
        <f>IF(N222="snížená",J222,0)</f>
        <v>0</v>
      </c>
      <c r="BG222" s="245">
        <f>IF(N222="zákl. přenesená",J222,0)</f>
        <v>0</v>
      </c>
      <c r="BH222" s="245">
        <f>IF(N222="sníž. přenesená",J222,0)</f>
        <v>0</v>
      </c>
      <c r="BI222" s="245">
        <f>IF(N222="nulová",J222,0)</f>
        <v>0</v>
      </c>
      <c r="BJ222" s="25" t="s">
        <v>80</v>
      </c>
      <c r="BK222" s="245">
        <f>ROUND(I222*H222,2)</f>
        <v>0</v>
      </c>
      <c r="BL222" s="25" t="s">
        <v>223</v>
      </c>
      <c r="BM222" s="25" t="s">
        <v>3404</v>
      </c>
    </row>
    <row r="223" s="1" customFormat="1">
      <c r="B223" s="47"/>
      <c r="C223" s="75"/>
      <c r="D223" s="246" t="s">
        <v>225</v>
      </c>
      <c r="E223" s="75"/>
      <c r="F223" s="247" t="s">
        <v>3405</v>
      </c>
      <c r="G223" s="75"/>
      <c r="H223" s="75"/>
      <c r="I223" s="204"/>
      <c r="J223" s="75"/>
      <c r="K223" s="75"/>
      <c r="L223" s="73"/>
      <c r="M223" s="248"/>
      <c r="N223" s="48"/>
      <c r="O223" s="48"/>
      <c r="P223" s="48"/>
      <c r="Q223" s="48"/>
      <c r="R223" s="48"/>
      <c r="S223" s="48"/>
      <c r="T223" s="96"/>
      <c r="AT223" s="25" t="s">
        <v>225</v>
      </c>
      <c r="AU223" s="25" t="s">
        <v>82</v>
      </c>
    </row>
    <row r="224" s="12" customFormat="1">
      <c r="B224" s="252"/>
      <c r="C224" s="253"/>
      <c r="D224" s="246" t="s">
        <v>422</v>
      </c>
      <c r="E224" s="254" t="s">
        <v>21</v>
      </c>
      <c r="F224" s="255" t="s">
        <v>80</v>
      </c>
      <c r="G224" s="253"/>
      <c r="H224" s="256">
        <v>1</v>
      </c>
      <c r="I224" s="257"/>
      <c r="J224" s="253"/>
      <c r="K224" s="253"/>
      <c r="L224" s="258"/>
      <c r="M224" s="259"/>
      <c r="N224" s="260"/>
      <c r="O224" s="260"/>
      <c r="P224" s="260"/>
      <c r="Q224" s="260"/>
      <c r="R224" s="260"/>
      <c r="S224" s="260"/>
      <c r="T224" s="261"/>
      <c r="AT224" s="262" t="s">
        <v>422</v>
      </c>
      <c r="AU224" s="262" t="s">
        <v>82</v>
      </c>
      <c r="AV224" s="12" t="s">
        <v>82</v>
      </c>
      <c r="AW224" s="12" t="s">
        <v>35</v>
      </c>
      <c r="AX224" s="12" t="s">
        <v>72</v>
      </c>
      <c r="AY224" s="262" t="s">
        <v>215</v>
      </c>
    </row>
    <row r="225" s="13" customFormat="1">
      <c r="B225" s="263"/>
      <c r="C225" s="264"/>
      <c r="D225" s="246" t="s">
        <v>422</v>
      </c>
      <c r="E225" s="265" t="s">
        <v>21</v>
      </c>
      <c r="F225" s="266" t="s">
        <v>439</v>
      </c>
      <c r="G225" s="264"/>
      <c r="H225" s="267">
        <v>1</v>
      </c>
      <c r="I225" s="268"/>
      <c r="J225" s="264"/>
      <c r="K225" s="264"/>
      <c r="L225" s="269"/>
      <c r="M225" s="298"/>
      <c r="N225" s="299"/>
      <c r="O225" s="299"/>
      <c r="P225" s="299"/>
      <c r="Q225" s="299"/>
      <c r="R225" s="299"/>
      <c r="S225" s="299"/>
      <c r="T225" s="300"/>
      <c r="AT225" s="273" t="s">
        <v>422</v>
      </c>
      <c r="AU225" s="273" t="s">
        <v>82</v>
      </c>
      <c r="AV225" s="13" t="s">
        <v>232</v>
      </c>
      <c r="AW225" s="13" t="s">
        <v>35</v>
      </c>
      <c r="AX225" s="13" t="s">
        <v>80</v>
      </c>
      <c r="AY225" s="273" t="s">
        <v>215</v>
      </c>
    </row>
    <row r="226" s="1" customFormat="1" ht="6.96" customHeight="1">
      <c r="B226" s="68"/>
      <c r="C226" s="69"/>
      <c r="D226" s="69"/>
      <c r="E226" s="69"/>
      <c r="F226" s="69"/>
      <c r="G226" s="69"/>
      <c r="H226" s="69"/>
      <c r="I226" s="179"/>
      <c r="J226" s="69"/>
      <c r="K226" s="69"/>
      <c r="L226" s="73"/>
    </row>
  </sheetData>
  <sheetProtection sheet="1" autoFilter="0" formatColumns="0" formatRows="0" objects="1" scenarios="1" spinCount="100000" saltValue="T/6OfsLtE8LrrX7tq7zsHu691bEG8lT7tqr8tV3IfQ6gmi7IxIg2I6flOVNqzSf7W4hKPf08VZzXavTLViWO0A==" hashValue="HvP87fu15M063M+mF86xZ2VR/j52C2q3Ih5Yp3q1PWZkDyAOpcLmnzjJthIdZ6mBsYygaM2mG4o82wXa8UpvLQ==" algorithmName="SHA-512" password="CC35"/>
  <autoFilter ref="C84:K225"/>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134</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3524</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ROUND(J85,2)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ROUND(SUM(BE85:BE251), 2)</f>
        <v>0</v>
      </c>
      <c r="G30" s="48"/>
      <c r="H30" s="48"/>
      <c r="I30" s="171">
        <v>0.20999999999999999</v>
      </c>
      <c r="J30" s="170">
        <f>ROUND(ROUND((SUM(BE85:BE251)), 2)*I30, 2)</f>
        <v>0</v>
      </c>
      <c r="K30" s="52"/>
    </row>
    <row r="31" s="1" customFormat="1" ht="14.4" customHeight="1">
      <c r="B31" s="47"/>
      <c r="C31" s="48"/>
      <c r="D31" s="48"/>
      <c r="E31" s="56" t="s">
        <v>44</v>
      </c>
      <c r="F31" s="170">
        <f>ROUND(SUM(BF85:BF251), 2)</f>
        <v>0</v>
      </c>
      <c r="G31" s="48"/>
      <c r="H31" s="48"/>
      <c r="I31" s="171">
        <v>0.14999999999999999</v>
      </c>
      <c r="J31" s="170">
        <f>ROUND(ROUND((SUM(BF85:BF251)), 2)*I31, 2)</f>
        <v>0</v>
      </c>
      <c r="K31" s="52"/>
    </row>
    <row r="32" hidden="1" s="1" customFormat="1" ht="14.4" customHeight="1">
      <c r="B32" s="47"/>
      <c r="C32" s="48"/>
      <c r="D32" s="48"/>
      <c r="E32" s="56" t="s">
        <v>45</v>
      </c>
      <c r="F32" s="170">
        <f>ROUND(SUM(BG85:BG251), 2)</f>
        <v>0</v>
      </c>
      <c r="G32" s="48"/>
      <c r="H32" s="48"/>
      <c r="I32" s="171">
        <v>0.20999999999999999</v>
      </c>
      <c r="J32" s="170">
        <v>0</v>
      </c>
      <c r="K32" s="52"/>
    </row>
    <row r="33" hidden="1" s="1" customFormat="1" ht="14.4" customHeight="1">
      <c r="B33" s="47"/>
      <c r="C33" s="48"/>
      <c r="D33" s="48"/>
      <c r="E33" s="56" t="s">
        <v>46</v>
      </c>
      <c r="F33" s="170">
        <f>ROUND(SUM(BH85:BH251), 2)</f>
        <v>0</v>
      </c>
      <c r="G33" s="48"/>
      <c r="H33" s="48"/>
      <c r="I33" s="171">
        <v>0.14999999999999999</v>
      </c>
      <c r="J33" s="170">
        <v>0</v>
      </c>
      <c r="K33" s="52"/>
    </row>
    <row r="34" hidden="1" s="1" customFormat="1" ht="14.4" customHeight="1">
      <c r="B34" s="47"/>
      <c r="C34" s="48"/>
      <c r="D34" s="48"/>
      <c r="E34" s="56" t="s">
        <v>47</v>
      </c>
      <c r="F34" s="170">
        <f>ROUND(SUM(BI85:BI251),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353 - Přípojka vodovodu k závlahovému systému</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J85</f>
        <v>0</v>
      </c>
      <c r="K56" s="52"/>
      <c r="AU56" s="25" t="s">
        <v>193</v>
      </c>
    </row>
    <row r="57" s="8" customFormat="1" ht="24.96" customHeight="1">
      <c r="B57" s="190"/>
      <c r="C57" s="191"/>
      <c r="D57" s="192" t="s">
        <v>364</v>
      </c>
      <c r="E57" s="193"/>
      <c r="F57" s="193"/>
      <c r="G57" s="193"/>
      <c r="H57" s="193"/>
      <c r="I57" s="194"/>
      <c r="J57" s="195">
        <f>J86</f>
        <v>0</v>
      </c>
      <c r="K57" s="196"/>
    </row>
    <row r="58" s="9" customFormat="1" ht="19.92" customHeight="1">
      <c r="B58" s="197"/>
      <c r="C58" s="198"/>
      <c r="D58" s="199" t="s">
        <v>365</v>
      </c>
      <c r="E58" s="200"/>
      <c r="F58" s="200"/>
      <c r="G58" s="200"/>
      <c r="H58" s="200"/>
      <c r="I58" s="201"/>
      <c r="J58" s="202">
        <f>J87</f>
        <v>0</v>
      </c>
      <c r="K58" s="203"/>
    </row>
    <row r="59" s="9" customFormat="1" ht="19.92" customHeight="1">
      <c r="B59" s="197"/>
      <c r="C59" s="198"/>
      <c r="D59" s="199" t="s">
        <v>1244</v>
      </c>
      <c r="E59" s="200"/>
      <c r="F59" s="200"/>
      <c r="G59" s="200"/>
      <c r="H59" s="200"/>
      <c r="I59" s="201"/>
      <c r="J59" s="202">
        <f>J141</f>
        <v>0</v>
      </c>
      <c r="K59" s="203"/>
    </row>
    <row r="60" s="9" customFormat="1" ht="19.92" customHeight="1">
      <c r="B60" s="197"/>
      <c r="C60" s="198"/>
      <c r="D60" s="199" t="s">
        <v>853</v>
      </c>
      <c r="E60" s="200"/>
      <c r="F60" s="200"/>
      <c r="G60" s="200"/>
      <c r="H60" s="200"/>
      <c r="I60" s="201"/>
      <c r="J60" s="202">
        <f>J149</f>
        <v>0</v>
      </c>
      <c r="K60" s="203"/>
    </row>
    <row r="61" s="9" customFormat="1" ht="19.92" customHeight="1">
      <c r="B61" s="197"/>
      <c r="C61" s="198"/>
      <c r="D61" s="199" t="s">
        <v>943</v>
      </c>
      <c r="E61" s="200"/>
      <c r="F61" s="200"/>
      <c r="G61" s="200"/>
      <c r="H61" s="200"/>
      <c r="I61" s="201"/>
      <c r="J61" s="202">
        <f>J239</f>
        <v>0</v>
      </c>
      <c r="K61" s="203"/>
    </row>
    <row r="62" s="8" customFormat="1" ht="24.96" customHeight="1">
      <c r="B62" s="190"/>
      <c r="C62" s="191"/>
      <c r="D62" s="192" t="s">
        <v>854</v>
      </c>
      <c r="E62" s="193"/>
      <c r="F62" s="193"/>
      <c r="G62" s="193"/>
      <c r="H62" s="193"/>
      <c r="I62" s="194"/>
      <c r="J62" s="195">
        <f>J241</f>
        <v>0</v>
      </c>
      <c r="K62" s="196"/>
    </row>
    <row r="63" s="9" customFormat="1" ht="19.92" customHeight="1">
      <c r="B63" s="197"/>
      <c r="C63" s="198"/>
      <c r="D63" s="199" t="s">
        <v>3407</v>
      </c>
      <c r="E63" s="200"/>
      <c r="F63" s="200"/>
      <c r="G63" s="200"/>
      <c r="H63" s="200"/>
      <c r="I63" s="201"/>
      <c r="J63" s="202">
        <f>J242</f>
        <v>0</v>
      </c>
      <c r="K63" s="203"/>
    </row>
    <row r="64" s="8" customFormat="1" ht="24.96" customHeight="1">
      <c r="B64" s="190"/>
      <c r="C64" s="191"/>
      <c r="D64" s="192" t="s">
        <v>856</v>
      </c>
      <c r="E64" s="193"/>
      <c r="F64" s="193"/>
      <c r="G64" s="193"/>
      <c r="H64" s="193"/>
      <c r="I64" s="194"/>
      <c r="J64" s="195">
        <f>J246</f>
        <v>0</v>
      </c>
      <c r="K64" s="196"/>
    </row>
    <row r="65" s="9" customFormat="1" ht="19.92" customHeight="1">
      <c r="B65" s="197"/>
      <c r="C65" s="198"/>
      <c r="D65" s="199" t="s">
        <v>197</v>
      </c>
      <c r="E65" s="200"/>
      <c r="F65" s="200"/>
      <c r="G65" s="200"/>
      <c r="H65" s="200"/>
      <c r="I65" s="201"/>
      <c r="J65" s="202">
        <f>J247</f>
        <v>0</v>
      </c>
      <c r="K65" s="203"/>
    </row>
    <row r="66" s="1" customFormat="1" ht="21.84" customHeight="1">
      <c r="B66" s="47"/>
      <c r="C66" s="48"/>
      <c r="D66" s="48"/>
      <c r="E66" s="48"/>
      <c r="F66" s="48"/>
      <c r="G66" s="48"/>
      <c r="H66" s="48"/>
      <c r="I66" s="157"/>
      <c r="J66" s="48"/>
      <c r="K66" s="52"/>
    </row>
    <row r="67" s="1" customFormat="1" ht="6.96" customHeight="1">
      <c r="B67" s="68"/>
      <c r="C67" s="69"/>
      <c r="D67" s="69"/>
      <c r="E67" s="69"/>
      <c r="F67" s="69"/>
      <c r="G67" s="69"/>
      <c r="H67" s="69"/>
      <c r="I67" s="179"/>
      <c r="J67" s="69"/>
      <c r="K67" s="70"/>
    </row>
    <row r="71" s="1" customFormat="1" ht="6.96" customHeight="1">
      <c r="B71" s="71"/>
      <c r="C71" s="72"/>
      <c r="D71" s="72"/>
      <c r="E71" s="72"/>
      <c r="F71" s="72"/>
      <c r="G71" s="72"/>
      <c r="H71" s="72"/>
      <c r="I71" s="182"/>
      <c r="J71" s="72"/>
      <c r="K71" s="72"/>
      <c r="L71" s="73"/>
    </row>
    <row r="72" s="1" customFormat="1" ht="36.96" customHeight="1">
      <c r="B72" s="47"/>
      <c r="C72" s="74" t="s">
        <v>199</v>
      </c>
      <c r="D72" s="75"/>
      <c r="E72" s="75"/>
      <c r="F72" s="75"/>
      <c r="G72" s="75"/>
      <c r="H72" s="75"/>
      <c r="I72" s="204"/>
      <c r="J72" s="75"/>
      <c r="K72" s="75"/>
      <c r="L72" s="73"/>
    </row>
    <row r="73" s="1" customFormat="1" ht="6.96" customHeight="1">
      <c r="B73" s="47"/>
      <c r="C73" s="75"/>
      <c r="D73" s="75"/>
      <c r="E73" s="75"/>
      <c r="F73" s="75"/>
      <c r="G73" s="75"/>
      <c r="H73" s="75"/>
      <c r="I73" s="204"/>
      <c r="J73" s="75"/>
      <c r="K73" s="75"/>
      <c r="L73" s="73"/>
    </row>
    <row r="74" s="1" customFormat="1" ht="14.4" customHeight="1">
      <c r="B74" s="47"/>
      <c r="C74" s="77" t="s">
        <v>18</v>
      </c>
      <c r="D74" s="75"/>
      <c r="E74" s="75"/>
      <c r="F74" s="75"/>
      <c r="G74" s="75"/>
      <c r="H74" s="75"/>
      <c r="I74" s="204"/>
      <c r="J74" s="75"/>
      <c r="K74" s="75"/>
      <c r="L74" s="73"/>
    </row>
    <row r="75" s="1" customFormat="1" ht="16.5" customHeight="1">
      <c r="B75" s="47"/>
      <c r="C75" s="75"/>
      <c r="D75" s="75"/>
      <c r="E75" s="205" t="str">
        <f>E7</f>
        <v>Revitalizace centra města Kopřivnice - projektová dokumentace II.</v>
      </c>
      <c r="F75" s="77"/>
      <c r="G75" s="77"/>
      <c r="H75" s="77"/>
      <c r="I75" s="204"/>
      <c r="J75" s="75"/>
      <c r="K75" s="75"/>
      <c r="L75" s="73"/>
    </row>
    <row r="76" s="1" customFormat="1" ht="14.4" customHeight="1">
      <c r="B76" s="47"/>
      <c r="C76" s="77" t="s">
        <v>186</v>
      </c>
      <c r="D76" s="75"/>
      <c r="E76" s="75"/>
      <c r="F76" s="75"/>
      <c r="G76" s="75"/>
      <c r="H76" s="75"/>
      <c r="I76" s="204"/>
      <c r="J76" s="75"/>
      <c r="K76" s="75"/>
      <c r="L76" s="73"/>
    </row>
    <row r="77" s="1" customFormat="1" ht="17.25" customHeight="1">
      <c r="B77" s="47"/>
      <c r="C77" s="75"/>
      <c r="D77" s="75"/>
      <c r="E77" s="83" t="str">
        <f>E9</f>
        <v>SO 353 - Přípojka vodovodu k závlahovému systému</v>
      </c>
      <c r="F77" s="75"/>
      <c r="G77" s="75"/>
      <c r="H77" s="75"/>
      <c r="I77" s="204"/>
      <c r="J77" s="75"/>
      <c r="K77" s="75"/>
      <c r="L77" s="73"/>
    </row>
    <row r="78" s="1" customFormat="1" ht="6.96" customHeight="1">
      <c r="B78" s="47"/>
      <c r="C78" s="75"/>
      <c r="D78" s="75"/>
      <c r="E78" s="75"/>
      <c r="F78" s="75"/>
      <c r="G78" s="75"/>
      <c r="H78" s="75"/>
      <c r="I78" s="204"/>
      <c r="J78" s="75"/>
      <c r="K78" s="75"/>
      <c r="L78" s="73"/>
    </row>
    <row r="79" s="1" customFormat="1" ht="18" customHeight="1">
      <c r="B79" s="47"/>
      <c r="C79" s="77" t="s">
        <v>23</v>
      </c>
      <c r="D79" s="75"/>
      <c r="E79" s="75"/>
      <c r="F79" s="206" t="str">
        <f>F12</f>
        <v xml:space="preserve"> </v>
      </c>
      <c r="G79" s="75"/>
      <c r="H79" s="75"/>
      <c r="I79" s="207" t="s">
        <v>25</v>
      </c>
      <c r="J79" s="86" t="str">
        <f>IF(J12="","",J12)</f>
        <v>14. 1. 2019</v>
      </c>
      <c r="K79" s="75"/>
      <c r="L79" s="73"/>
    </row>
    <row r="80" s="1" customFormat="1" ht="6.96" customHeight="1">
      <c r="B80" s="47"/>
      <c r="C80" s="75"/>
      <c r="D80" s="75"/>
      <c r="E80" s="75"/>
      <c r="F80" s="75"/>
      <c r="G80" s="75"/>
      <c r="H80" s="75"/>
      <c r="I80" s="204"/>
      <c r="J80" s="75"/>
      <c r="K80" s="75"/>
      <c r="L80" s="73"/>
    </row>
    <row r="81" s="1" customFormat="1">
      <c r="B81" s="47"/>
      <c r="C81" s="77" t="s">
        <v>27</v>
      </c>
      <c r="D81" s="75"/>
      <c r="E81" s="75"/>
      <c r="F81" s="206" t="str">
        <f>E15</f>
        <v>Město Kopřivnice</v>
      </c>
      <c r="G81" s="75"/>
      <c r="H81" s="75"/>
      <c r="I81" s="207" t="s">
        <v>33</v>
      </c>
      <c r="J81" s="206" t="str">
        <f>E21</f>
        <v>Dopravoprojekt Ostrava a.s.</v>
      </c>
      <c r="K81" s="75"/>
      <c r="L81" s="73"/>
    </row>
    <row r="82" s="1" customFormat="1" ht="14.4" customHeight="1">
      <c r="B82" s="47"/>
      <c r="C82" s="77" t="s">
        <v>31</v>
      </c>
      <c r="D82" s="75"/>
      <c r="E82" s="75"/>
      <c r="F82" s="206" t="str">
        <f>IF(E18="","",E18)</f>
        <v/>
      </c>
      <c r="G82" s="75"/>
      <c r="H82" s="75"/>
      <c r="I82" s="204"/>
      <c r="J82" s="75"/>
      <c r="K82" s="75"/>
      <c r="L82" s="73"/>
    </row>
    <row r="83" s="1" customFormat="1" ht="10.32" customHeight="1">
      <c r="B83" s="47"/>
      <c r="C83" s="75"/>
      <c r="D83" s="75"/>
      <c r="E83" s="75"/>
      <c r="F83" s="75"/>
      <c r="G83" s="75"/>
      <c r="H83" s="75"/>
      <c r="I83" s="204"/>
      <c r="J83" s="75"/>
      <c r="K83" s="75"/>
      <c r="L83" s="73"/>
    </row>
    <row r="84" s="10" customFormat="1" ht="29.28" customHeight="1">
      <c r="B84" s="208"/>
      <c r="C84" s="209" t="s">
        <v>200</v>
      </c>
      <c r="D84" s="210" t="s">
        <v>57</v>
      </c>
      <c r="E84" s="210" t="s">
        <v>53</v>
      </c>
      <c r="F84" s="210" t="s">
        <v>201</v>
      </c>
      <c r="G84" s="210" t="s">
        <v>202</v>
      </c>
      <c r="H84" s="210" t="s">
        <v>203</v>
      </c>
      <c r="I84" s="211" t="s">
        <v>204</v>
      </c>
      <c r="J84" s="210" t="s">
        <v>191</v>
      </c>
      <c r="K84" s="212" t="s">
        <v>205</v>
      </c>
      <c r="L84" s="213"/>
      <c r="M84" s="103" t="s">
        <v>206</v>
      </c>
      <c r="N84" s="104" t="s">
        <v>42</v>
      </c>
      <c r="O84" s="104" t="s">
        <v>207</v>
      </c>
      <c r="P84" s="104" t="s">
        <v>208</v>
      </c>
      <c r="Q84" s="104" t="s">
        <v>209</v>
      </c>
      <c r="R84" s="104" t="s">
        <v>210</v>
      </c>
      <c r="S84" s="104" t="s">
        <v>211</v>
      </c>
      <c r="T84" s="105" t="s">
        <v>212</v>
      </c>
    </row>
    <row r="85" s="1" customFormat="1" ht="29.28" customHeight="1">
      <c r="B85" s="47"/>
      <c r="C85" s="109" t="s">
        <v>192</v>
      </c>
      <c r="D85" s="75"/>
      <c r="E85" s="75"/>
      <c r="F85" s="75"/>
      <c r="G85" s="75"/>
      <c r="H85" s="75"/>
      <c r="I85" s="204"/>
      <c r="J85" s="214">
        <f>BK85</f>
        <v>0</v>
      </c>
      <c r="K85" s="75"/>
      <c r="L85" s="73"/>
      <c r="M85" s="106"/>
      <c r="N85" s="107"/>
      <c r="O85" s="107"/>
      <c r="P85" s="215">
        <f>P86+P241+P246</f>
        <v>0</v>
      </c>
      <c r="Q85" s="107"/>
      <c r="R85" s="215">
        <f>R86+R241+R246</f>
        <v>32.300215170000001</v>
      </c>
      <c r="S85" s="107"/>
      <c r="T85" s="216">
        <f>T86+T241+T246</f>
        <v>0</v>
      </c>
      <c r="AT85" s="25" t="s">
        <v>71</v>
      </c>
      <c r="AU85" s="25" t="s">
        <v>193</v>
      </c>
      <c r="BK85" s="217">
        <f>BK86+BK241+BK246</f>
        <v>0</v>
      </c>
    </row>
    <row r="86" s="11" customFormat="1" ht="37.44" customHeight="1">
      <c r="B86" s="218"/>
      <c r="C86" s="219"/>
      <c r="D86" s="220" t="s">
        <v>71</v>
      </c>
      <c r="E86" s="221" t="s">
        <v>371</v>
      </c>
      <c r="F86" s="221" t="s">
        <v>372</v>
      </c>
      <c r="G86" s="219"/>
      <c r="H86" s="219"/>
      <c r="I86" s="222"/>
      <c r="J86" s="223">
        <f>BK86</f>
        <v>0</v>
      </c>
      <c r="K86" s="219"/>
      <c r="L86" s="224"/>
      <c r="M86" s="225"/>
      <c r="N86" s="226"/>
      <c r="O86" s="226"/>
      <c r="P86" s="227">
        <f>P87+P141+P149+P239</f>
        <v>0</v>
      </c>
      <c r="Q86" s="226"/>
      <c r="R86" s="227">
        <f>R87+R141+R149+R239</f>
        <v>32.300215170000001</v>
      </c>
      <c r="S86" s="226"/>
      <c r="T86" s="228">
        <f>T87+T141+T149+T239</f>
        <v>0</v>
      </c>
      <c r="AR86" s="229" t="s">
        <v>80</v>
      </c>
      <c r="AT86" s="230" t="s">
        <v>71</v>
      </c>
      <c r="AU86" s="230" t="s">
        <v>72</v>
      </c>
      <c r="AY86" s="229" t="s">
        <v>215</v>
      </c>
      <c r="BK86" s="231">
        <f>BK87+BK141+BK149+BK239</f>
        <v>0</v>
      </c>
    </row>
    <row r="87" s="11" customFormat="1" ht="19.92" customHeight="1">
      <c r="B87" s="218"/>
      <c r="C87" s="219"/>
      <c r="D87" s="220" t="s">
        <v>71</v>
      </c>
      <c r="E87" s="232" t="s">
        <v>80</v>
      </c>
      <c r="F87" s="232" t="s">
        <v>373</v>
      </c>
      <c r="G87" s="219"/>
      <c r="H87" s="219"/>
      <c r="I87" s="222"/>
      <c r="J87" s="233">
        <f>BK87</f>
        <v>0</v>
      </c>
      <c r="K87" s="219"/>
      <c r="L87" s="224"/>
      <c r="M87" s="225"/>
      <c r="N87" s="226"/>
      <c r="O87" s="226"/>
      <c r="P87" s="227">
        <f>SUM(P88:P140)</f>
        <v>0</v>
      </c>
      <c r="Q87" s="226"/>
      <c r="R87" s="227">
        <f>SUM(R88:R140)</f>
        <v>31.1064814</v>
      </c>
      <c r="S87" s="226"/>
      <c r="T87" s="228">
        <f>SUM(T88:T140)</f>
        <v>0</v>
      </c>
      <c r="AR87" s="229" t="s">
        <v>80</v>
      </c>
      <c r="AT87" s="230" t="s">
        <v>71</v>
      </c>
      <c r="AU87" s="230" t="s">
        <v>80</v>
      </c>
      <c r="AY87" s="229" t="s">
        <v>215</v>
      </c>
      <c r="BK87" s="231">
        <f>SUM(BK88:BK140)</f>
        <v>0</v>
      </c>
    </row>
    <row r="88" s="1" customFormat="1" ht="16.5" customHeight="1">
      <c r="B88" s="47"/>
      <c r="C88" s="234" t="s">
        <v>80</v>
      </c>
      <c r="D88" s="234" t="s">
        <v>218</v>
      </c>
      <c r="E88" s="235" t="s">
        <v>870</v>
      </c>
      <c r="F88" s="236" t="s">
        <v>871</v>
      </c>
      <c r="G88" s="237" t="s">
        <v>872</v>
      </c>
      <c r="H88" s="238">
        <v>5</v>
      </c>
      <c r="I88" s="239"/>
      <c r="J88" s="240">
        <f>ROUND(I88*H88,2)</f>
        <v>0</v>
      </c>
      <c r="K88" s="236" t="s">
        <v>222</v>
      </c>
      <c r="L88" s="73"/>
      <c r="M88" s="241" t="s">
        <v>21</v>
      </c>
      <c r="N88" s="242" t="s">
        <v>43</v>
      </c>
      <c r="O88" s="48"/>
      <c r="P88" s="243">
        <f>O88*H88</f>
        <v>0</v>
      </c>
      <c r="Q88" s="243">
        <v>0</v>
      </c>
      <c r="R88" s="243">
        <f>Q88*H88</f>
        <v>0</v>
      </c>
      <c r="S88" s="243">
        <v>0</v>
      </c>
      <c r="T88" s="244">
        <f>S88*H88</f>
        <v>0</v>
      </c>
      <c r="AR88" s="25" t="s">
        <v>232</v>
      </c>
      <c r="AT88" s="25" t="s">
        <v>218</v>
      </c>
      <c r="AU88" s="25" t="s">
        <v>82</v>
      </c>
      <c r="AY88" s="25" t="s">
        <v>215</v>
      </c>
      <c r="BE88" s="245">
        <f>IF(N88="základní",J88,0)</f>
        <v>0</v>
      </c>
      <c r="BF88" s="245">
        <f>IF(N88="snížená",J88,0)</f>
        <v>0</v>
      </c>
      <c r="BG88" s="245">
        <f>IF(N88="zákl. přenesená",J88,0)</f>
        <v>0</v>
      </c>
      <c r="BH88" s="245">
        <f>IF(N88="sníž. přenesená",J88,0)</f>
        <v>0</v>
      </c>
      <c r="BI88" s="245">
        <f>IF(N88="nulová",J88,0)</f>
        <v>0</v>
      </c>
      <c r="BJ88" s="25" t="s">
        <v>80</v>
      </c>
      <c r="BK88" s="245">
        <f>ROUND(I88*H88,2)</f>
        <v>0</v>
      </c>
      <c r="BL88" s="25" t="s">
        <v>232</v>
      </c>
      <c r="BM88" s="25" t="s">
        <v>3180</v>
      </c>
    </row>
    <row r="89" s="12" customFormat="1">
      <c r="B89" s="252"/>
      <c r="C89" s="253"/>
      <c r="D89" s="246" t="s">
        <v>422</v>
      </c>
      <c r="E89" s="254" t="s">
        <v>21</v>
      </c>
      <c r="F89" s="255" t="s">
        <v>214</v>
      </c>
      <c r="G89" s="253"/>
      <c r="H89" s="256">
        <v>5</v>
      </c>
      <c r="I89" s="257"/>
      <c r="J89" s="253"/>
      <c r="K89" s="253"/>
      <c r="L89" s="258"/>
      <c r="M89" s="259"/>
      <c r="N89" s="260"/>
      <c r="O89" s="260"/>
      <c r="P89" s="260"/>
      <c r="Q89" s="260"/>
      <c r="R89" s="260"/>
      <c r="S89" s="260"/>
      <c r="T89" s="261"/>
      <c r="AT89" s="262" t="s">
        <v>422</v>
      </c>
      <c r="AU89" s="262" t="s">
        <v>82</v>
      </c>
      <c r="AV89" s="12" t="s">
        <v>82</v>
      </c>
      <c r="AW89" s="12" t="s">
        <v>35</v>
      </c>
      <c r="AX89" s="12" t="s">
        <v>72</v>
      </c>
      <c r="AY89" s="262" t="s">
        <v>215</v>
      </c>
    </row>
    <row r="90" s="1" customFormat="1" ht="16.5" customHeight="1">
      <c r="B90" s="47"/>
      <c r="C90" s="234" t="s">
        <v>82</v>
      </c>
      <c r="D90" s="234" t="s">
        <v>218</v>
      </c>
      <c r="E90" s="235" t="s">
        <v>3181</v>
      </c>
      <c r="F90" s="236" t="s">
        <v>3182</v>
      </c>
      <c r="G90" s="237" t="s">
        <v>381</v>
      </c>
      <c r="H90" s="238">
        <v>27.927</v>
      </c>
      <c r="I90" s="239"/>
      <c r="J90" s="240">
        <f>ROUND(I90*H90,2)</f>
        <v>0</v>
      </c>
      <c r="K90" s="236" t="s">
        <v>21</v>
      </c>
      <c r="L90" s="73"/>
      <c r="M90" s="241" t="s">
        <v>21</v>
      </c>
      <c r="N90" s="242" t="s">
        <v>43</v>
      </c>
      <c r="O90" s="48"/>
      <c r="P90" s="243">
        <f>O90*H90</f>
        <v>0</v>
      </c>
      <c r="Q90" s="243">
        <v>0</v>
      </c>
      <c r="R90" s="243">
        <f>Q90*H90</f>
        <v>0</v>
      </c>
      <c r="S90" s="243">
        <v>0</v>
      </c>
      <c r="T90" s="244">
        <f>S90*H90</f>
        <v>0</v>
      </c>
      <c r="AR90" s="25" t="s">
        <v>232</v>
      </c>
      <c r="AT90" s="25" t="s">
        <v>218</v>
      </c>
      <c r="AU90" s="25" t="s">
        <v>82</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3183</v>
      </c>
    </row>
    <row r="91" s="14" customFormat="1">
      <c r="B91" s="288"/>
      <c r="C91" s="289"/>
      <c r="D91" s="246" t="s">
        <v>422</v>
      </c>
      <c r="E91" s="290" t="s">
        <v>21</v>
      </c>
      <c r="F91" s="291" t="s">
        <v>3525</v>
      </c>
      <c r="G91" s="289"/>
      <c r="H91" s="290" t="s">
        <v>21</v>
      </c>
      <c r="I91" s="292"/>
      <c r="J91" s="289"/>
      <c r="K91" s="289"/>
      <c r="L91" s="293"/>
      <c r="M91" s="294"/>
      <c r="N91" s="295"/>
      <c r="O91" s="295"/>
      <c r="P91" s="295"/>
      <c r="Q91" s="295"/>
      <c r="R91" s="295"/>
      <c r="S91" s="295"/>
      <c r="T91" s="296"/>
      <c r="AT91" s="297" t="s">
        <v>422</v>
      </c>
      <c r="AU91" s="297" t="s">
        <v>82</v>
      </c>
      <c r="AV91" s="14" t="s">
        <v>80</v>
      </c>
      <c r="AW91" s="14" t="s">
        <v>35</v>
      </c>
      <c r="AX91" s="14" t="s">
        <v>72</v>
      </c>
      <c r="AY91" s="297" t="s">
        <v>215</v>
      </c>
    </row>
    <row r="92" s="14" customFormat="1">
      <c r="B92" s="288"/>
      <c r="C92" s="289"/>
      <c r="D92" s="246" t="s">
        <v>422</v>
      </c>
      <c r="E92" s="290" t="s">
        <v>21</v>
      </c>
      <c r="F92" s="291" t="s">
        <v>3526</v>
      </c>
      <c r="G92" s="289"/>
      <c r="H92" s="290" t="s">
        <v>21</v>
      </c>
      <c r="I92" s="292"/>
      <c r="J92" s="289"/>
      <c r="K92" s="289"/>
      <c r="L92" s="293"/>
      <c r="M92" s="294"/>
      <c r="N92" s="295"/>
      <c r="O92" s="295"/>
      <c r="P92" s="295"/>
      <c r="Q92" s="295"/>
      <c r="R92" s="295"/>
      <c r="S92" s="295"/>
      <c r="T92" s="296"/>
      <c r="AT92" s="297" t="s">
        <v>422</v>
      </c>
      <c r="AU92" s="297" t="s">
        <v>82</v>
      </c>
      <c r="AV92" s="14" t="s">
        <v>80</v>
      </c>
      <c r="AW92" s="14" t="s">
        <v>35</v>
      </c>
      <c r="AX92" s="14" t="s">
        <v>72</v>
      </c>
      <c r="AY92" s="297" t="s">
        <v>215</v>
      </c>
    </row>
    <row r="93" s="12" customFormat="1">
      <c r="B93" s="252"/>
      <c r="C93" s="253"/>
      <c r="D93" s="246" t="s">
        <v>422</v>
      </c>
      <c r="E93" s="254" t="s">
        <v>21</v>
      </c>
      <c r="F93" s="255" t="s">
        <v>3527</v>
      </c>
      <c r="G93" s="253"/>
      <c r="H93" s="256">
        <v>7.2039999999999997</v>
      </c>
      <c r="I93" s="257"/>
      <c r="J93" s="253"/>
      <c r="K93" s="253"/>
      <c r="L93" s="258"/>
      <c r="M93" s="259"/>
      <c r="N93" s="260"/>
      <c r="O93" s="260"/>
      <c r="P93" s="260"/>
      <c r="Q93" s="260"/>
      <c r="R93" s="260"/>
      <c r="S93" s="260"/>
      <c r="T93" s="261"/>
      <c r="AT93" s="262" t="s">
        <v>422</v>
      </c>
      <c r="AU93" s="262" t="s">
        <v>82</v>
      </c>
      <c r="AV93" s="12" t="s">
        <v>82</v>
      </c>
      <c r="AW93" s="12" t="s">
        <v>35</v>
      </c>
      <c r="AX93" s="12" t="s">
        <v>72</v>
      </c>
      <c r="AY93" s="262" t="s">
        <v>215</v>
      </c>
    </row>
    <row r="94" s="14" customFormat="1">
      <c r="B94" s="288"/>
      <c r="C94" s="289"/>
      <c r="D94" s="246" t="s">
        <v>422</v>
      </c>
      <c r="E94" s="290" t="s">
        <v>21</v>
      </c>
      <c r="F94" s="291" t="s">
        <v>3528</v>
      </c>
      <c r="G94" s="289"/>
      <c r="H94" s="290" t="s">
        <v>21</v>
      </c>
      <c r="I94" s="292"/>
      <c r="J94" s="289"/>
      <c r="K94" s="289"/>
      <c r="L94" s="293"/>
      <c r="M94" s="294"/>
      <c r="N94" s="295"/>
      <c r="O94" s="295"/>
      <c r="P94" s="295"/>
      <c r="Q94" s="295"/>
      <c r="R94" s="295"/>
      <c r="S94" s="295"/>
      <c r="T94" s="296"/>
      <c r="AT94" s="297" t="s">
        <v>422</v>
      </c>
      <c r="AU94" s="297" t="s">
        <v>82</v>
      </c>
      <c r="AV94" s="14" t="s">
        <v>80</v>
      </c>
      <c r="AW94" s="14" t="s">
        <v>35</v>
      </c>
      <c r="AX94" s="14" t="s">
        <v>72</v>
      </c>
      <c r="AY94" s="297" t="s">
        <v>215</v>
      </c>
    </row>
    <row r="95" s="12" customFormat="1">
      <c r="B95" s="252"/>
      <c r="C95" s="253"/>
      <c r="D95" s="246" t="s">
        <v>422</v>
      </c>
      <c r="E95" s="254" t="s">
        <v>21</v>
      </c>
      <c r="F95" s="255" t="s">
        <v>3529</v>
      </c>
      <c r="G95" s="253"/>
      <c r="H95" s="256">
        <v>4.4800000000000004</v>
      </c>
      <c r="I95" s="257"/>
      <c r="J95" s="253"/>
      <c r="K95" s="253"/>
      <c r="L95" s="258"/>
      <c r="M95" s="259"/>
      <c r="N95" s="260"/>
      <c r="O95" s="260"/>
      <c r="P95" s="260"/>
      <c r="Q95" s="260"/>
      <c r="R95" s="260"/>
      <c r="S95" s="260"/>
      <c r="T95" s="261"/>
      <c r="AT95" s="262" t="s">
        <v>422</v>
      </c>
      <c r="AU95" s="262" t="s">
        <v>82</v>
      </c>
      <c r="AV95" s="12" t="s">
        <v>82</v>
      </c>
      <c r="AW95" s="12" t="s">
        <v>35</v>
      </c>
      <c r="AX95" s="12" t="s">
        <v>72</v>
      </c>
      <c r="AY95" s="262" t="s">
        <v>215</v>
      </c>
    </row>
    <row r="96" s="14" customFormat="1">
      <c r="B96" s="288"/>
      <c r="C96" s="289"/>
      <c r="D96" s="246" t="s">
        <v>422</v>
      </c>
      <c r="E96" s="290" t="s">
        <v>21</v>
      </c>
      <c r="F96" s="291" t="s">
        <v>3530</v>
      </c>
      <c r="G96" s="289"/>
      <c r="H96" s="290" t="s">
        <v>21</v>
      </c>
      <c r="I96" s="292"/>
      <c r="J96" s="289"/>
      <c r="K96" s="289"/>
      <c r="L96" s="293"/>
      <c r="M96" s="294"/>
      <c r="N96" s="295"/>
      <c r="O96" s="295"/>
      <c r="P96" s="295"/>
      <c r="Q96" s="295"/>
      <c r="R96" s="295"/>
      <c r="S96" s="295"/>
      <c r="T96" s="296"/>
      <c r="AT96" s="297" t="s">
        <v>422</v>
      </c>
      <c r="AU96" s="297" t="s">
        <v>82</v>
      </c>
      <c r="AV96" s="14" t="s">
        <v>80</v>
      </c>
      <c r="AW96" s="14" t="s">
        <v>35</v>
      </c>
      <c r="AX96" s="14" t="s">
        <v>72</v>
      </c>
      <c r="AY96" s="297" t="s">
        <v>215</v>
      </c>
    </row>
    <row r="97" s="12" customFormat="1">
      <c r="B97" s="252"/>
      <c r="C97" s="253"/>
      <c r="D97" s="246" t="s">
        <v>422</v>
      </c>
      <c r="E97" s="254" t="s">
        <v>21</v>
      </c>
      <c r="F97" s="255" t="s">
        <v>3531</v>
      </c>
      <c r="G97" s="253"/>
      <c r="H97" s="256">
        <v>13.315</v>
      </c>
      <c r="I97" s="257"/>
      <c r="J97" s="253"/>
      <c r="K97" s="253"/>
      <c r="L97" s="258"/>
      <c r="M97" s="259"/>
      <c r="N97" s="260"/>
      <c r="O97" s="260"/>
      <c r="P97" s="260"/>
      <c r="Q97" s="260"/>
      <c r="R97" s="260"/>
      <c r="S97" s="260"/>
      <c r="T97" s="261"/>
      <c r="AT97" s="262" t="s">
        <v>422</v>
      </c>
      <c r="AU97" s="262" t="s">
        <v>82</v>
      </c>
      <c r="AV97" s="12" t="s">
        <v>82</v>
      </c>
      <c r="AW97" s="12" t="s">
        <v>35</v>
      </c>
      <c r="AX97" s="12" t="s">
        <v>72</v>
      </c>
      <c r="AY97" s="262" t="s">
        <v>215</v>
      </c>
    </row>
    <row r="98" s="14" customFormat="1">
      <c r="B98" s="288"/>
      <c r="C98" s="289"/>
      <c r="D98" s="246" t="s">
        <v>422</v>
      </c>
      <c r="E98" s="290" t="s">
        <v>21</v>
      </c>
      <c r="F98" s="291" t="s">
        <v>3532</v>
      </c>
      <c r="G98" s="289"/>
      <c r="H98" s="290" t="s">
        <v>21</v>
      </c>
      <c r="I98" s="292"/>
      <c r="J98" s="289"/>
      <c r="K98" s="289"/>
      <c r="L98" s="293"/>
      <c r="M98" s="294"/>
      <c r="N98" s="295"/>
      <c r="O98" s="295"/>
      <c r="P98" s="295"/>
      <c r="Q98" s="295"/>
      <c r="R98" s="295"/>
      <c r="S98" s="295"/>
      <c r="T98" s="296"/>
      <c r="AT98" s="297" t="s">
        <v>422</v>
      </c>
      <c r="AU98" s="297" t="s">
        <v>82</v>
      </c>
      <c r="AV98" s="14" t="s">
        <v>80</v>
      </c>
      <c r="AW98" s="14" t="s">
        <v>35</v>
      </c>
      <c r="AX98" s="14" t="s">
        <v>72</v>
      </c>
      <c r="AY98" s="297" t="s">
        <v>215</v>
      </c>
    </row>
    <row r="99" s="12" customFormat="1">
      <c r="B99" s="252"/>
      <c r="C99" s="253"/>
      <c r="D99" s="246" t="s">
        <v>422</v>
      </c>
      <c r="E99" s="254" t="s">
        <v>21</v>
      </c>
      <c r="F99" s="255" t="s">
        <v>3533</v>
      </c>
      <c r="G99" s="253"/>
      <c r="H99" s="256">
        <v>2</v>
      </c>
      <c r="I99" s="257"/>
      <c r="J99" s="253"/>
      <c r="K99" s="253"/>
      <c r="L99" s="258"/>
      <c r="M99" s="259"/>
      <c r="N99" s="260"/>
      <c r="O99" s="260"/>
      <c r="P99" s="260"/>
      <c r="Q99" s="260"/>
      <c r="R99" s="260"/>
      <c r="S99" s="260"/>
      <c r="T99" s="261"/>
      <c r="AT99" s="262" t="s">
        <v>422</v>
      </c>
      <c r="AU99" s="262" t="s">
        <v>82</v>
      </c>
      <c r="AV99" s="12" t="s">
        <v>82</v>
      </c>
      <c r="AW99" s="12" t="s">
        <v>35</v>
      </c>
      <c r="AX99" s="12" t="s">
        <v>72</v>
      </c>
      <c r="AY99" s="262" t="s">
        <v>215</v>
      </c>
    </row>
    <row r="100" s="14" customFormat="1">
      <c r="B100" s="288"/>
      <c r="C100" s="289"/>
      <c r="D100" s="246" t="s">
        <v>422</v>
      </c>
      <c r="E100" s="290" t="s">
        <v>21</v>
      </c>
      <c r="F100" s="291" t="s">
        <v>3534</v>
      </c>
      <c r="G100" s="289"/>
      <c r="H100" s="290" t="s">
        <v>21</v>
      </c>
      <c r="I100" s="292"/>
      <c r="J100" s="289"/>
      <c r="K100" s="289"/>
      <c r="L100" s="293"/>
      <c r="M100" s="294"/>
      <c r="N100" s="295"/>
      <c r="O100" s="295"/>
      <c r="P100" s="295"/>
      <c r="Q100" s="295"/>
      <c r="R100" s="295"/>
      <c r="S100" s="295"/>
      <c r="T100" s="296"/>
      <c r="AT100" s="297" t="s">
        <v>422</v>
      </c>
      <c r="AU100" s="297" t="s">
        <v>82</v>
      </c>
      <c r="AV100" s="14" t="s">
        <v>80</v>
      </c>
      <c r="AW100" s="14" t="s">
        <v>35</v>
      </c>
      <c r="AX100" s="14" t="s">
        <v>72</v>
      </c>
      <c r="AY100" s="297" t="s">
        <v>215</v>
      </c>
    </row>
    <row r="101" s="12" customFormat="1">
      <c r="B101" s="252"/>
      <c r="C101" s="253"/>
      <c r="D101" s="246" t="s">
        <v>422</v>
      </c>
      <c r="E101" s="254" t="s">
        <v>21</v>
      </c>
      <c r="F101" s="255" t="s">
        <v>3535</v>
      </c>
      <c r="G101" s="253"/>
      <c r="H101" s="256">
        <v>0.92800000000000005</v>
      </c>
      <c r="I101" s="257"/>
      <c r="J101" s="253"/>
      <c r="K101" s="253"/>
      <c r="L101" s="258"/>
      <c r="M101" s="259"/>
      <c r="N101" s="260"/>
      <c r="O101" s="260"/>
      <c r="P101" s="260"/>
      <c r="Q101" s="260"/>
      <c r="R101" s="260"/>
      <c r="S101" s="260"/>
      <c r="T101" s="261"/>
      <c r="AT101" s="262" t="s">
        <v>422</v>
      </c>
      <c r="AU101" s="262" t="s">
        <v>82</v>
      </c>
      <c r="AV101" s="12" t="s">
        <v>82</v>
      </c>
      <c r="AW101" s="12" t="s">
        <v>35</v>
      </c>
      <c r="AX101" s="12" t="s">
        <v>72</v>
      </c>
      <c r="AY101" s="262" t="s">
        <v>215</v>
      </c>
    </row>
    <row r="102" s="1" customFormat="1" ht="16.5" customHeight="1">
      <c r="B102" s="47"/>
      <c r="C102" s="234" t="s">
        <v>227</v>
      </c>
      <c r="D102" s="234" t="s">
        <v>218</v>
      </c>
      <c r="E102" s="235" t="s">
        <v>1298</v>
      </c>
      <c r="F102" s="236" t="s">
        <v>1299</v>
      </c>
      <c r="G102" s="237" t="s">
        <v>381</v>
      </c>
      <c r="H102" s="238">
        <v>13.964</v>
      </c>
      <c r="I102" s="239"/>
      <c r="J102" s="240">
        <f>ROUND(I102*H102,2)</f>
        <v>0</v>
      </c>
      <c r="K102" s="236" t="s">
        <v>222</v>
      </c>
      <c r="L102" s="73"/>
      <c r="M102" s="241" t="s">
        <v>21</v>
      </c>
      <c r="N102" s="242" t="s">
        <v>43</v>
      </c>
      <c r="O102" s="48"/>
      <c r="P102" s="243">
        <f>O102*H102</f>
        <v>0</v>
      </c>
      <c r="Q102" s="243">
        <v>0</v>
      </c>
      <c r="R102" s="243">
        <f>Q102*H102</f>
        <v>0</v>
      </c>
      <c r="S102" s="243">
        <v>0</v>
      </c>
      <c r="T102" s="244">
        <f>S102*H102</f>
        <v>0</v>
      </c>
      <c r="AR102" s="25" t="s">
        <v>232</v>
      </c>
      <c r="AT102" s="25" t="s">
        <v>218</v>
      </c>
      <c r="AU102" s="25" t="s">
        <v>82</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3184</v>
      </c>
    </row>
    <row r="103" s="12" customFormat="1">
      <c r="B103" s="252"/>
      <c r="C103" s="253"/>
      <c r="D103" s="246" t="s">
        <v>422</v>
      </c>
      <c r="E103" s="254" t="s">
        <v>21</v>
      </c>
      <c r="F103" s="255" t="s">
        <v>3536</v>
      </c>
      <c r="G103" s="253"/>
      <c r="H103" s="256">
        <v>27.927</v>
      </c>
      <c r="I103" s="257"/>
      <c r="J103" s="253"/>
      <c r="K103" s="253"/>
      <c r="L103" s="258"/>
      <c r="M103" s="259"/>
      <c r="N103" s="260"/>
      <c r="O103" s="260"/>
      <c r="P103" s="260"/>
      <c r="Q103" s="260"/>
      <c r="R103" s="260"/>
      <c r="S103" s="260"/>
      <c r="T103" s="261"/>
      <c r="AT103" s="262" t="s">
        <v>422</v>
      </c>
      <c r="AU103" s="262" t="s">
        <v>82</v>
      </c>
      <c r="AV103" s="12" t="s">
        <v>82</v>
      </c>
      <c r="AW103" s="12" t="s">
        <v>35</v>
      </c>
      <c r="AX103" s="12" t="s">
        <v>72</v>
      </c>
      <c r="AY103" s="262" t="s">
        <v>215</v>
      </c>
    </row>
    <row r="104" s="12" customFormat="1">
      <c r="B104" s="252"/>
      <c r="C104" s="253"/>
      <c r="D104" s="246" t="s">
        <v>422</v>
      </c>
      <c r="E104" s="253"/>
      <c r="F104" s="255" t="s">
        <v>3537</v>
      </c>
      <c r="G104" s="253"/>
      <c r="H104" s="256">
        <v>13.964</v>
      </c>
      <c r="I104" s="257"/>
      <c r="J104" s="253"/>
      <c r="K104" s="253"/>
      <c r="L104" s="258"/>
      <c r="M104" s="259"/>
      <c r="N104" s="260"/>
      <c r="O104" s="260"/>
      <c r="P104" s="260"/>
      <c r="Q104" s="260"/>
      <c r="R104" s="260"/>
      <c r="S104" s="260"/>
      <c r="T104" s="261"/>
      <c r="AT104" s="262" t="s">
        <v>422</v>
      </c>
      <c r="AU104" s="262" t="s">
        <v>82</v>
      </c>
      <c r="AV104" s="12" t="s">
        <v>82</v>
      </c>
      <c r="AW104" s="12" t="s">
        <v>6</v>
      </c>
      <c r="AX104" s="12" t="s">
        <v>80</v>
      </c>
      <c r="AY104" s="262" t="s">
        <v>215</v>
      </c>
    </row>
    <row r="105" s="1" customFormat="1" ht="16.5" customHeight="1">
      <c r="B105" s="47"/>
      <c r="C105" s="234" t="s">
        <v>232</v>
      </c>
      <c r="D105" s="234" t="s">
        <v>218</v>
      </c>
      <c r="E105" s="235" t="s">
        <v>2657</v>
      </c>
      <c r="F105" s="236" t="s">
        <v>2658</v>
      </c>
      <c r="G105" s="237" t="s">
        <v>376</v>
      </c>
      <c r="H105" s="238">
        <v>74.683999999999998</v>
      </c>
      <c r="I105" s="239"/>
      <c r="J105" s="240">
        <f>ROUND(I105*H105,2)</f>
        <v>0</v>
      </c>
      <c r="K105" s="236" t="s">
        <v>222</v>
      </c>
      <c r="L105" s="73"/>
      <c r="M105" s="241" t="s">
        <v>21</v>
      </c>
      <c r="N105" s="242" t="s">
        <v>43</v>
      </c>
      <c r="O105" s="48"/>
      <c r="P105" s="243">
        <f>O105*H105</f>
        <v>0</v>
      </c>
      <c r="Q105" s="243">
        <v>0.00084999999999999995</v>
      </c>
      <c r="R105" s="243">
        <f>Q105*H105</f>
        <v>0.063481399999999993</v>
      </c>
      <c r="S105" s="243">
        <v>0</v>
      </c>
      <c r="T105" s="244">
        <f>S105*H105</f>
        <v>0</v>
      </c>
      <c r="AR105" s="25" t="s">
        <v>232</v>
      </c>
      <c r="AT105" s="25" t="s">
        <v>218</v>
      </c>
      <c r="AU105" s="25" t="s">
        <v>82</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3187</v>
      </c>
    </row>
    <row r="106" s="13" customFormat="1">
      <c r="B106" s="263"/>
      <c r="C106" s="264"/>
      <c r="D106" s="246" t="s">
        <v>422</v>
      </c>
      <c r="E106" s="265" t="s">
        <v>21</v>
      </c>
      <c r="F106" s="266" t="s">
        <v>439</v>
      </c>
      <c r="G106" s="264"/>
      <c r="H106" s="267">
        <v>74.683999999999998</v>
      </c>
      <c r="I106" s="268"/>
      <c r="J106" s="264"/>
      <c r="K106" s="264"/>
      <c r="L106" s="269"/>
      <c r="M106" s="270"/>
      <c r="N106" s="271"/>
      <c r="O106" s="271"/>
      <c r="P106" s="271"/>
      <c r="Q106" s="271"/>
      <c r="R106" s="271"/>
      <c r="S106" s="271"/>
      <c r="T106" s="272"/>
      <c r="AT106" s="273" t="s">
        <v>422</v>
      </c>
      <c r="AU106" s="273" t="s">
        <v>82</v>
      </c>
      <c r="AV106" s="13" t="s">
        <v>232</v>
      </c>
      <c r="AW106" s="13" t="s">
        <v>35</v>
      </c>
      <c r="AX106" s="13" t="s">
        <v>72</v>
      </c>
      <c r="AY106" s="273" t="s">
        <v>215</v>
      </c>
    </row>
    <row r="107" s="1" customFormat="1" ht="16.5" customHeight="1">
      <c r="B107" s="47"/>
      <c r="C107" s="234" t="s">
        <v>214</v>
      </c>
      <c r="D107" s="234" t="s">
        <v>218</v>
      </c>
      <c r="E107" s="235" t="s">
        <v>2660</v>
      </c>
      <c r="F107" s="236" t="s">
        <v>2661</v>
      </c>
      <c r="G107" s="237" t="s">
        <v>376</v>
      </c>
      <c r="H107" s="238">
        <v>74.680000000000007</v>
      </c>
      <c r="I107" s="239"/>
      <c r="J107" s="240">
        <f>ROUND(I107*H107,2)</f>
        <v>0</v>
      </c>
      <c r="K107" s="236" t="s">
        <v>222</v>
      </c>
      <c r="L107" s="73"/>
      <c r="M107" s="241" t="s">
        <v>21</v>
      </c>
      <c r="N107" s="242" t="s">
        <v>43</v>
      </c>
      <c r="O107" s="48"/>
      <c r="P107" s="243">
        <f>O107*H107</f>
        <v>0</v>
      </c>
      <c r="Q107" s="243">
        <v>0</v>
      </c>
      <c r="R107" s="243">
        <f>Q107*H107</f>
        <v>0</v>
      </c>
      <c r="S107" s="243">
        <v>0</v>
      </c>
      <c r="T107" s="244">
        <f>S107*H107</f>
        <v>0</v>
      </c>
      <c r="AR107" s="25" t="s">
        <v>232</v>
      </c>
      <c r="AT107" s="25" t="s">
        <v>218</v>
      </c>
      <c r="AU107" s="25" t="s">
        <v>82</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3190</v>
      </c>
    </row>
    <row r="108" s="14" customFormat="1">
      <c r="B108" s="288"/>
      <c r="C108" s="289"/>
      <c r="D108" s="246" t="s">
        <v>422</v>
      </c>
      <c r="E108" s="290" t="s">
        <v>21</v>
      </c>
      <c r="F108" s="291" t="s">
        <v>3191</v>
      </c>
      <c r="G108" s="289"/>
      <c r="H108" s="290" t="s">
        <v>21</v>
      </c>
      <c r="I108" s="292"/>
      <c r="J108" s="289"/>
      <c r="K108" s="289"/>
      <c r="L108" s="293"/>
      <c r="M108" s="294"/>
      <c r="N108" s="295"/>
      <c r="O108" s="295"/>
      <c r="P108" s="295"/>
      <c r="Q108" s="295"/>
      <c r="R108" s="295"/>
      <c r="S108" s="295"/>
      <c r="T108" s="296"/>
      <c r="AT108" s="297" t="s">
        <v>422</v>
      </c>
      <c r="AU108" s="297" t="s">
        <v>82</v>
      </c>
      <c r="AV108" s="14" t="s">
        <v>80</v>
      </c>
      <c r="AW108" s="14" t="s">
        <v>35</v>
      </c>
      <c r="AX108" s="14" t="s">
        <v>72</v>
      </c>
      <c r="AY108" s="297" t="s">
        <v>215</v>
      </c>
    </row>
    <row r="109" s="12" customFormat="1">
      <c r="B109" s="252"/>
      <c r="C109" s="253"/>
      <c r="D109" s="246" t="s">
        <v>422</v>
      </c>
      <c r="E109" s="254" t="s">
        <v>21</v>
      </c>
      <c r="F109" s="255" t="s">
        <v>3538</v>
      </c>
      <c r="G109" s="253"/>
      <c r="H109" s="256">
        <v>74.680000000000007</v>
      </c>
      <c r="I109" s="257"/>
      <c r="J109" s="253"/>
      <c r="K109" s="253"/>
      <c r="L109" s="258"/>
      <c r="M109" s="259"/>
      <c r="N109" s="260"/>
      <c r="O109" s="260"/>
      <c r="P109" s="260"/>
      <c r="Q109" s="260"/>
      <c r="R109" s="260"/>
      <c r="S109" s="260"/>
      <c r="T109" s="261"/>
      <c r="AT109" s="262" t="s">
        <v>422</v>
      </c>
      <c r="AU109" s="262" t="s">
        <v>82</v>
      </c>
      <c r="AV109" s="12" t="s">
        <v>82</v>
      </c>
      <c r="AW109" s="12" t="s">
        <v>35</v>
      </c>
      <c r="AX109" s="12" t="s">
        <v>72</v>
      </c>
      <c r="AY109" s="262" t="s">
        <v>215</v>
      </c>
    </row>
    <row r="110" s="1" customFormat="1" ht="16.5" customHeight="1">
      <c r="B110" s="47"/>
      <c r="C110" s="234" t="s">
        <v>241</v>
      </c>
      <c r="D110" s="234" t="s">
        <v>218</v>
      </c>
      <c r="E110" s="235" t="s">
        <v>1322</v>
      </c>
      <c r="F110" s="236" t="s">
        <v>1323</v>
      </c>
      <c r="G110" s="237" t="s">
        <v>381</v>
      </c>
      <c r="H110" s="238">
        <v>27.927</v>
      </c>
      <c r="I110" s="239"/>
      <c r="J110" s="240">
        <f>ROUND(I110*H110,2)</f>
        <v>0</v>
      </c>
      <c r="K110" s="236" t="s">
        <v>222</v>
      </c>
      <c r="L110" s="73"/>
      <c r="M110" s="241" t="s">
        <v>21</v>
      </c>
      <c r="N110" s="242" t="s">
        <v>43</v>
      </c>
      <c r="O110" s="48"/>
      <c r="P110" s="243">
        <f>O110*H110</f>
        <v>0</v>
      </c>
      <c r="Q110" s="243">
        <v>0</v>
      </c>
      <c r="R110" s="243">
        <f>Q110*H110</f>
        <v>0</v>
      </c>
      <c r="S110" s="243">
        <v>0</v>
      </c>
      <c r="T110" s="244">
        <f>S110*H110</f>
        <v>0</v>
      </c>
      <c r="AR110" s="25" t="s">
        <v>232</v>
      </c>
      <c r="AT110" s="25" t="s">
        <v>218</v>
      </c>
      <c r="AU110" s="25" t="s">
        <v>82</v>
      </c>
      <c r="AY110" s="25" t="s">
        <v>215</v>
      </c>
      <c r="BE110" s="245">
        <f>IF(N110="základní",J110,0)</f>
        <v>0</v>
      </c>
      <c r="BF110" s="245">
        <f>IF(N110="snížená",J110,0)</f>
        <v>0</v>
      </c>
      <c r="BG110" s="245">
        <f>IF(N110="zákl. přenesená",J110,0)</f>
        <v>0</v>
      </c>
      <c r="BH110" s="245">
        <f>IF(N110="sníž. přenesená",J110,0)</f>
        <v>0</v>
      </c>
      <c r="BI110" s="245">
        <f>IF(N110="nulová",J110,0)</f>
        <v>0</v>
      </c>
      <c r="BJ110" s="25" t="s">
        <v>80</v>
      </c>
      <c r="BK110" s="245">
        <f>ROUND(I110*H110,2)</f>
        <v>0</v>
      </c>
      <c r="BL110" s="25" t="s">
        <v>232</v>
      </c>
      <c r="BM110" s="25" t="s">
        <v>3193</v>
      </c>
    </row>
    <row r="111" s="12" customFormat="1">
      <c r="B111" s="252"/>
      <c r="C111" s="253"/>
      <c r="D111" s="246" t="s">
        <v>422</v>
      </c>
      <c r="E111" s="254" t="s">
        <v>21</v>
      </c>
      <c r="F111" s="255" t="s">
        <v>3536</v>
      </c>
      <c r="G111" s="253"/>
      <c r="H111" s="256">
        <v>27.927</v>
      </c>
      <c r="I111" s="257"/>
      <c r="J111" s="253"/>
      <c r="K111" s="253"/>
      <c r="L111" s="258"/>
      <c r="M111" s="259"/>
      <c r="N111" s="260"/>
      <c r="O111" s="260"/>
      <c r="P111" s="260"/>
      <c r="Q111" s="260"/>
      <c r="R111" s="260"/>
      <c r="S111" s="260"/>
      <c r="T111" s="261"/>
      <c r="AT111" s="262" t="s">
        <v>422</v>
      </c>
      <c r="AU111" s="262" t="s">
        <v>82</v>
      </c>
      <c r="AV111" s="12" t="s">
        <v>82</v>
      </c>
      <c r="AW111" s="12" t="s">
        <v>35</v>
      </c>
      <c r="AX111" s="12" t="s">
        <v>72</v>
      </c>
      <c r="AY111" s="262" t="s">
        <v>215</v>
      </c>
    </row>
    <row r="112" s="1" customFormat="1" ht="16.5" customHeight="1">
      <c r="B112" s="47"/>
      <c r="C112" s="234" t="s">
        <v>668</v>
      </c>
      <c r="D112" s="234" t="s">
        <v>218</v>
      </c>
      <c r="E112" s="235" t="s">
        <v>516</v>
      </c>
      <c r="F112" s="236" t="s">
        <v>517</v>
      </c>
      <c r="G112" s="237" t="s">
        <v>381</v>
      </c>
      <c r="H112" s="238">
        <v>27.927</v>
      </c>
      <c r="I112" s="239"/>
      <c r="J112" s="240">
        <f>ROUND(I112*H112,2)</f>
        <v>0</v>
      </c>
      <c r="K112" s="236" t="s">
        <v>222</v>
      </c>
      <c r="L112" s="73"/>
      <c r="M112" s="241" t="s">
        <v>21</v>
      </c>
      <c r="N112" s="242" t="s">
        <v>43</v>
      </c>
      <c r="O112" s="48"/>
      <c r="P112" s="243">
        <f>O112*H112</f>
        <v>0</v>
      </c>
      <c r="Q112" s="243">
        <v>0</v>
      </c>
      <c r="R112" s="243">
        <f>Q112*H112</f>
        <v>0</v>
      </c>
      <c r="S112" s="243">
        <v>0</v>
      </c>
      <c r="T112" s="244">
        <f>S112*H112</f>
        <v>0</v>
      </c>
      <c r="AR112" s="25" t="s">
        <v>232</v>
      </c>
      <c r="AT112" s="25" t="s">
        <v>218</v>
      </c>
      <c r="AU112" s="25" t="s">
        <v>82</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3539</v>
      </c>
    </row>
    <row r="113" s="14" customFormat="1">
      <c r="B113" s="288"/>
      <c r="C113" s="289"/>
      <c r="D113" s="246" t="s">
        <v>422</v>
      </c>
      <c r="E113" s="290" t="s">
        <v>21</v>
      </c>
      <c r="F113" s="291" t="s">
        <v>2690</v>
      </c>
      <c r="G113" s="289"/>
      <c r="H113" s="290" t="s">
        <v>21</v>
      </c>
      <c r="I113" s="292"/>
      <c r="J113" s="289"/>
      <c r="K113" s="289"/>
      <c r="L113" s="293"/>
      <c r="M113" s="294"/>
      <c r="N113" s="295"/>
      <c r="O113" s="295"/>
      <c r="P113" s="295"/>
      <c r="Q113" s="295"/>
      <c r="R113" s="295"/>
      <c r="S113" s="295"/>
      <c r="T113" s="296"/>
      <c r="AT113" s="297" t="s">
        <v>422</v>
      </c>
      <c r="AU113" s="297" t="s">
        <v>82</v>
      </c>
      <c r="AV113" s="14" t="s">
        <v>80</v>
      </c>
      <c r="AW113" s="14" t="s">
        <v>35</v>
      </c>
      <c r="AX113" s="14" t="s">
        <v>72</v>
      </c>
      <c r="AY113" s="297" t="s">
        <v>215</v>
      </c>
    </row>
    <row r="114" s="12" customFormat="1">
      <c r="B114" s="252"/>
      <c r="C114" s="253"/>
      <c r="D114" s="246" t="s">
        <v>422</v>
      </c>
      <c r="E114" s="254" t="s">
        <v>21</v>
      </c>
      <c r="F114" s="255" t="s">
        <v>3536</v>
      </c>
      <c r="G114" s="253"/>
      <c r="H114" s="256">
        <v>27.927</v>
      </c>
      <c r="I114" s="257"/>
      <c r="J114" s="253"/>
      <c r="K114" s="253"/>
      <c r="L114" s="258"/>
      <c r="M114" s="259"/>
      <c r="N114" s="260"/>
      <c r="O114" s="260"/>
      <c r="P114" s="260"/>
      <c r="Q114" s="260"/>
      <c r="R114" s="260"/>
      <c r="S114" s="260"/>
      <c r="T114" s="261"/>
      <c r="AT114" s="262" t="s">
        <v>422</v>
      </c>
      <c r="AU114" s="262" t="s">
        <v>82</v>
      </c>
      <c r="AV114" s="12" t="s">
        <v>82</v>
      </c>
      <c r="AW114" s="12" t="s">
        <v>35</v>
      </c>
      <c r="AX114" s="12" t="s">
        <v>80</v>
      </c>
      <c r="AY114" s="262" t="s">
        <v>215</v>
      </c>
    </row>
    <row r="115" s="1" customFormat="1" ht="16.5" customHeight="1">
      <c r="B115" s="47"/>
      <c r="C115" s="234" t="s">
        <v>251</v>
      </c>
      <c r="D115" s="234" t="s">
        <v>218</v>
      </c>
      <c r="E115" s="235" t="s">
        <v>886</v>
      </c>
      <c r="F115" s="236" t="s">
        <v>887</v>
      </c>
      <c r="G115" s="237" t="s">
        <v>381</v>
      </c>
      <c r="H115" s="238">
        <v>27.927</v>
      </c>
      <c r="I115" s="239"/>
      <c r="J115" s="240">
        <f>ROUND(I115*H115,2)</f>
        <v>0</v>
      </c>
      <c r="K115" s="236" t="s">
        <v>222</v>
      </c>
      <c r="L115" s="73"/>
      <c r="M115" s="241" t="s">
        <v>21</v>
      </c>
      <c r="N115" s="242" t="s">
        <v>43</v>
      </c>
      <c r="O115" s="48"/>
      <c r="P115" s="243">
        <f>O115*H115</f>
        <v>0</v>
      </c>
      <c r="Q115" s="243">
        <v>0</v>
      </c>
      <c r="R115" s="243">
        <f>Q115*H115</f>
        <v>0</v>
      </c>
      <c r="S115" s="243">
        <v>0</v>
      </c>
      <c r="T115" s="244">
        <f>S115*H115</f>
        <v>0</v>
      </c>
      <c r="AR115" s="25" t="s">
        <v>232</v>
      </c>
      <c r="AT115" s="25" t="s">
        <v>218</v>
      </c>
      <c r="AU115" s="25" t="s">
        <v>82</v>
      </c>
      <c r="AY115" s="25" t="s">
        <v>215</v>
      </c>
      <c r="BE115" s="245">
        <f>IF(N115="základní",J115,0)</f>
        <v>0</v>
      </c>
      <c r="BF115" s="245">
        <f>IF(N115="snížená",J115,0)</f>
        <v>0</v>
      </c>
      <c r="BG115" s="245">
        <f>IF(N115="zákl. přenesená",J115,0)</f>
        <v>0</v>
      </c>
      <c r="BH115" s="245">
        <f>IF(N115="sníž. přenesená",J115,0)</f>
        <v>0</v>
      </c>
      <c r="BI115" s="245">
        <f>IF(N115="nulová",J115,0)</f>
        <v>0</v>
      </c>
      <c r="BJ115" s="25" t="s">
        <v>80</v>
      </c>
      <c r="BK115" s="245">
        <f>ROUND(I115*H115,2)</f>
        <v>0</v>
      </c>
      <c r="BL115" s="25" t="s">
        <v>232</v>
      </c>
      <c r="BM115" s="25" t="s">
        <v>3540</v>
      </c>
    </row>
    <row r="116" s="14" customFormat="1">
      <c r="B116" s="288"/>
      <c r="C116" s="289"/>
      <c r="D116" s="246" t="s">
        <v>422</v>
      </c>
      <c r="E116" s="290" t="s">
        <v>21</v>
      </c>
      <c r="F116" s="291" t="s">
        <v>3413</v>
      </c>
      <c r="G116" s="289"/>
      <c r="H116" s="290" t="s">
        <v>21</v>
      </c>
      <c r="I116" s="292"/>
      <c r="J116" s="289"/>
      <c r="K116" s="289"/>
      <c r="L116" s="293"/>
      <c r="M116" s="294"/>
      <c r="N116" s="295"/>
      <c r="O116" s="295"/>
      <c r="P116" s="295"/>
      <c r="Q116" s="295"/>
      <c r="R116" s="295"/>
      <c r="S116" s="295"/>
      <c r="T116" s="296"/>
      <c r="AT116" s="297" t="s">
        <v>422</v>
      </c>
      <c r="AU116" s="297" t="s">
        <v>82</v>
      </c>
      <c r="AV116" s="14" t="s">
        <v>80</v>
      </c>
      <c r="AW116" s="14" t="s">
        <v>35</v>
      </c>
      <c r="AX116" s="14" t="s">
        <v>72</v>
      </c>
      <c r="AY116" s="297" t="s">
        <v>215</v>
      </c>
    </row>
    <row r="117" s="12" customFormat="1">
      <c r="B117" s="252"/>
      <c r="C117" s="253"/>
      <c r="D117" s="246" t="s">
        <v>422</v>
      </c>
      <c r="E117" s="254" t="s">
        <v>21</v>
      </c>
      <c r="F117" s="255" t="s">
        <v>3536</v>
      </c>
      <c r="G117" s="253"/>
      <c r="H117" s="256">
        <v>27.927</v>
      </c>
      <c r="I117" s="257"/>
      <c r="J117" s="253"/>
      <c r="K117" s="253"/>
      <c r="L117" s="258"/>
      <c r="M117" s="259"/>
      <c r="N117" s="260"/>
      <c r="O117" s="260"/>
      <c r="P117" s="260"/>
      <c r="Q117" s="260"/>
      <c r="R117" s="260"/>
      <c r="S117" s="260"/>
      <c r="T117" s="261"/>
      <c r="AT117" s="262" t="s">
        <v>422</v>
      </c>
      <c r="AU117" s="262" t="s">
        <v>82</v>
      </c>
      <c r="AV117" s="12" t="s">
        <v>82</v>
      </c>
      <c r="AW117" s="12" t="s">
        <v>35</v>
      </c>
      <c r="AX117" s="12" t="s">
        <v>80</v>
      </c>
      <c r="AY117" s="262" t="s">
        <v>215</v>
      </c>
    </row>
    <row r="118" s="1" customFormat="1" ht="16.5" customHeight="1">
      <c r="B118" s="47"/>
      <c r="C118" s="234" t="s">
        <v>256</v>
      </c>
      <c r="D118" s="234" t="s">
        <v>218</v>
      </c>
      <c r="E118" s="235" t="s">
        <v>988</v>
      </c>
      <c r="F118" s="236" t="s">
        <v>989</v>
      </c>
      <c r="G118" s="237" t="s">
        <v>381</v>
      </c>
      <c r="H118" s="238">
        <v>27.927</v>
      </c>
      <c r="I118" s="239"/>
      <c r="J118" s="240">
        <f>ROUND(I118*H118,2)</f>
        <v>0</v>
      </c>
      <c r="K118" s="236" t="s">
        <v>222</v>
      </c>
      <c r="L118" s="73"/>
      <c r="M118" s="241" t="s">
        <v>21</v>
      </c>
      <c r="N118" s="242" t="s">
        <v>43</v>
      </c>
      <c r="O118" s="48"/>
      <c r="P118" s="243">
        <f>O118*H118</f>
        <v>0</v>
      </c>
      <c r="Q118" s="243">
        <v>0</v>
      </c>
      <c r="R118" s="243">
        <f>Q118*H118</f>
        <v>0</v>
      </c>
      <c r="S118" s="243">
        <v>0</v>
      </c>
      <c r="T118" s="244">
        <f>S118*H118</f>
        <v>0</v>
      </c>
      <c r="AR118" s="25" t="s">
        <v>232</v>
      </c>
      <c r="AT118" s="25" t="s">
        <v>218</v>
      </c>
      <c r="AU118" s="25" t="s">
        <v>82</v>
      </c>
      <c r="AY118" s="25" t="s">
        <v>215</v>
      </c>
      <c r="BE118" s="245">
        <f>IF(N118="základní",J118,0)</f>
        <v>0</v>
      </c>
      <c r="BF118" s="245">
        <f>IF(N118="snížená",J118,0)</f>
        <v>0</v>
      </c>
      <c r="BG118" s="245">
        <f>IF(N118="zákl. přenesená",J118,0)</f>
        <v>0</v>
      </c>
      <c r="BH118" s="245">
        <f>IF(N118="sníž. přenesená",J118,0)</f>
        <v>0</v>
      </c>
      <c r="BI118" s="245">
        <f>IF(N118="nulová",J118,0)</f>
        <v>0</v>
      </c>
      <c r="BJ118" s="25" t="s">
        <v>80</v>
      </c>
      <c r="BK118" s="245">
        <f>ROUND(I118*H118,2)</f>
        <v>0</v>
      </c>
      <c r="BL118" s="25" t="s">
        <v>232</v>
      </c>
      <c r="BM118" s="25" t="s">
        <v>3197</v>
      </c>
    </row>
    <row r="119" s="12" customFormat="1">
      <c r="B119" s="252"/>
      <c r="C119" s="253"/>
      <c r="D119" s="246" t="s">
        <v>422</v>
      </c>
      <c r="E119" s="254" t="s">
        <v>21</v>
      </c>
      <c r="F119" s="255" t="s">
        <v>3536</v>
      </c>
      <c r="G119" s="253"/>
      <c r="H119" s="256">
        <v>27.927</v>
      </c>
      <c r="I119" s="257"/>
      <c r="J119" s="253"/>
      <c r="K119" s="253"/>
      <c r="L119" s="258"/>
      <c r="M119" s="259"/>
      <c r="N119" s="260"/>
      <c r="O119" s="260"/>
      <c r="P119" s="260"/>
      <c r="Q119" s="260"/>
      <c r="R119" s="260"/>
      <c r="S119" s="260"/>
      <c r="T119" s="261"/>
      <c r="AT119" s="262" t="s">
        <v>422</v>
      </c>
      <c r="AU119" s="262" t="s">
        <v>82</v>
      </c>
      <c r="AV119" s="12" t="s">
        <v>82</v>
      </c>
      <c r="AW119" s="12" t="s">
        <v>35</v>
      </c>
      <c r="AX119" s="12" t="s">
        <v>72</v>
      </c>
      <c r="AY119" s="262" t="s">
        <v>215</v>
      </c>
    </row>
    <row r="120" s="1" customFormat="1" ht="16.5" customHeight="1">
      <c r="B120" s="47"/>
      <c r="C120" s="234" t="s">
        <v>260</v>
      </c>
      <c r="D120" s="234" t="s">
        <v>218</v>
      </c>
      <c r="E120" s="235" t="s">
        <v>993</v>
      </c>
      <c r="F120" s="236" t="s">
        <v>1341</v>
      </c>
      <c r="G120" s="237" t="s">
        <v>473</v>
      </c>
      <c r="H120" s="238">
        <v>53.061</v>
      </c>
      <c r="I120" s="239"/>
      <c r="J120" s="240">
        <f>ROUND(I120*H120,2)</f>
        <v>0</v>
      </c>
      <c r="K120" s="236" t="s">
        <v>222</v>
      </c>
      <c r="L120" s="73"/>
      <c r="M120" s="241" t="s">
        <v>21</v>
      </c>
      <c r="N120" s="242" t="s">
        <v>43</v>
      </c>
      <c r="O120" s="48"/>
      <c r="P120" s="243">
        <f>O120*H120</f>
        <v>0</v>
      </c>
      <c r="Q120" s="243">
        <v>0</v>
      </c>
      <c r="R120" s="243">
        <f>Q120*H120</f>
        <v>0</v>
      </c>
      <c r="S120" s="243">
        <v>0</v>
      </c>
      <c r="T120" s="244">
        <f>S120*H120</f>
        <v>0</v>
      </c>
      <c r="AR120" s="25" t="s">
        <v>232</v>
      </c>
      <c r="AT120" s="25" t="s">
        <v>218</v>
      </c>
      <c r="AU120" s="25" t="s">
        <v>82</v>
      </c>
      <c r="AY120" s="25" t="s">
        <v>215</v>
      </c>
      <c r="BE120" s="245">
        <f>IF(N120="základní",J120,0)</f>
        <v>0</v>
      </c>
      <c r="BF120" s="245">
        <f>IF(N120="snížená",J120,0)</f>
        <v>0</v>
      </c>
      <c r="BG120" s="245">
        <f>IF(N120="zákl. přenesená",J120,0)</f>
        <v>0</v>
      </c>
      <c r="BH120" s="245">
        <f>IF(N120="sníž. přenesená",J120,0)</f>
        <v>0</v>
      </c>
      <c r="BI120" s="245">
        <f>IF(N120="nulová",J120,0)</f>
        <v>0</v>
      </c>
      <c r="BJ120" s="25" t="s">
        <v>80</v>
      </c>
      <c r="BK120" s="245">
        <f>ROUND(I120*H120,2)</f>
        <v>0</v>
      </c>
      <c r="BL120" s="25" t="s">
        <v>232</v>
      </c>
      <c r="BM120" s="25" t="s">
        <v>3199</v>
      </c>
    </row>
    <row r="121" s="1" customFormat="1">
      <c r="B121" s="47"/>
      <c r="C121" s="75"/>
      <c r="D121" s="246" t="s">
        <v>225</v>
      </c>
      <c r="E121" s="75"/>
      <c r="F121" s="247" t="s">
        <v>672</v>
      </c>
      <c r="G121" s="75"/>
      <c r="H121" s="75"/>
      <c r="I121" s="204"/>
      <c r="J121" s="75"/>
      <c r="K121" s="75"/>
      <c r="L121" s="73"/>
      <c r="M121" s="248"/>
      <c r="N121" s="48"/>
      <c r="O121" s="48"/>
      <c r="P121" s="48"/>
      <c r="Q121" s="48"/>
      <c r="R121" s="48"/>
      <c r="S121" s="48"/>
      <c r="T121" s="96"/>
      <c r="AT121" s="25" t="s">
        <v>225</v>
      </c>
      <c r="AU121" s="25" t="s">
        <v>82</v>
      </c>
    </row>
    <row r="122" s="12" customFormat="1">
      <c r="B122" s="252"/>
      <c r="C122" s="253"/>
      <c r="D122" s="246" t="s">
        <v>422</v>
      </c>
      <c r="E122" s="254" t="s">
        <v>21</v>
      </c>
      <c r="F122" s="255" t="s">
        <v>3541</v>
      </c>
      <c r="G122" s="253"/>
      <c r="H122" s="256">
        <v>53.061</v>
      </c>
      <c r="I122" s="257"/>
      <c r="J122" s="253"/>
      <c r="K122" s="253"/>
      <c r="L122" s="258"/>
      <c r="M122" s="259"/>
      <c r="N122" s="260"/>
      <c r="O122" s="260"/>
      <c r="P122" s="260"/>
      <c r="Q122" s="260"/>
      <c r="R122" s="260"/>
      <c r="S122" s="260"/>
      <c r="T122" s="261"/>
      <c r="AT122" s="262" t="s">
        <v>422</v>
      </c>
      <c r="AU122" s="262" t="s">
        <v>82</v>
      </c>
      <c r="AV122" s="12" t="s">
        <v>82</v>
      </c>
      <c r="AW122" s="12" t="s">
        <v>35</v>
      </c>
      <c r="AX122" s="12" t="s">
        <v>72</v>
      </c>
      <c r="AY122" s="262" t="s">
        <v>215</v>
      </c>
    </row>
    <row r="123" s="1" customFormat="1" ht="16.5" customHeight="1">
      <c r="B123" s="47"/>
      <c r="C123" s="234" t="s">
        <v>267</v>
      </c>
      <c r="D123" s="234" t="s">
        <v>218</v>
      </c>
      <c r="E123" s="235" t="s">
        <v>890</v>
      </c>
      <c r="F123" s="236" t="s">
        <v>891</v>
      </c>
      <c r="G123" s="237" t="s">
        <v>381</v>
      </c>
      <c r="H123" s="238">
        <v>10.658</v>
      </c>
      <c r="I123" s="239"/>
      <c r="J123" s="240">
        <f>ROUND(I123*H123,2)</f>
        <v>0</v>
      </c>
      <c r="K123" s="236" t="s">
        <v>21</v>
      </c>
      <c r="L123" s="73"/>
      <c r="M123" s="241" t="s">
        <v>21</v>
      </c>
      <c r="N123" s="242" t="s">
        <v>43</v>
      </c>
      <c r="O123" s="48"/>
      <c r="P123" s="243">
        <f>O123*H123</f>
        <v>0</v>
      </c>
      <c r="Q123" s="243">
        <v>0</v>
      </c>
      <c r="R123" s="243">
        <f>Q123*H123</f>
        <v>0</v>
      </c>
      <c r="S123" s="243">
        <v>0</v>
      </c>
      <c r="T123" s="244">
        <f>S123*H123</f>
        <v>0</v>
      </c>
      <c r="AR123" s="25" t="s">
        <v>232</v>
      </c>
      <c r="AT123" s="25" t="s">
        <v>218</v>
      </c>
      <c r="AU123" s="25" t="s">
        <v>82</v>
      </c>
      <c r="AY123" s="25" t="s">
        <v>215</v>
      </c>
      <c r="BE123" s="245">
        <f>IF(N123="základní",J123,0)</f>
        <v>0</v>
      </c>
      <c r="BF123" s="245">
        <f>IF(N123="snížená",J123,0)</f>
        <v>0</v>
      </c>
      <c r="BG123" s="245">
        <f>IF(N123="zákl. přenesená",J123,0)</f>
        <v>0</v>
      </c>
      <c r="BH123" s="245">
        <f>IF(N123="sníž. přenesená",J123,0)</f>
        <v>0</v>
      </c>
      <c r="BI123" s="245">
        <f>IF(N123="nulová",J123,0)</f>
        <v>0</v>
      </c>
      <c r="BJ123" s="25" t="s">
        <v>80</v>
      </c>
      <c r="BK123" s="245">
        <f>ROUND(I123*H123,2)</f>
        <v>0</v>
      </c>
      <c r="BL123" s="25" t="s">
        <v>232</v>
      </c>
      <c r="BM123" s="25" t="s">
        <v>3200</v>
      </c>
    </row>
    <row r="124" s="14" customFormat="1">
      <c r="B124" s="288"/>
      <c r="C124" s="289"/>
      <c r="D124" s="246" t="s">
        <v>422</v>
      </c>
      <c r="E124" s="290" t="s">
        <v>21</v>
      </c>
      <c r="F124" s="291" t="s">
        <v>3542</v>
      </c>
      <c r="G124" s="289"/>
      <c r="H124" s="290" t="s">
        <v>21</v>
      </c>
      <c r="I124" s="292"/>
      <c r="J124" s="289"/>
      <c r="K124" s="289"/>
      <c r="L124" s="293"/>
      <c r="M124" s="294"/>
      <c r="N124" s="295"/>
      <c r="O124" s="295"/>
      <c r="P124" s="295"/>
      <c r="Q124" s="295"/>
      <c r="R124" s="295"/>
      <c r="S124" s="295"/>
      <c r="T124" s="296"/>
      <c r="AT124" s="297" t="s">
        <v>422</v>
      </c>
      <c r="AU124" s="297" t="s">
        <v>82</v>
      </c>
      <c r="AV124" s="14" t="s">
        <v>80</v>
      </c>
      <c r="AW124" s="14" t="s">
        <v>35</v>
      </c>
      <c r="AX124" s="14" t="s">
        <v>72</v>
      </c>
      <c r="AY124" s="297" t="s">
        <v>215</v>
      </c>
    </row>
    <row r="125" s="14" customFormat="1">
      <c r="B125" s="288"/>
      <c r="C125" s="289"/>
      <c r="D125" s="246" t="s">
        <v>422</v>
      </c>
      <c r="E125" s="290" t="s">
        <v>21</v>
      </c>
      <c r="F125" s="291" t="s">
        <v>3543</v>
      </c>
      <c r="G125" s="289"/>
      <c r="H125" s="290" t="s">
        <v>21</v>
      </c>
      <c r="I125" s="292"/>
      <c r="J125" s="289"/>
      <c r="K125" s="289"/>
      <c r="L125" s="293"/>
      <c r="M125" s="294"/>
      <c r="N125" s="295"/>
      <c r="O125" s="295"/>
      <c r="P125" s="295"/>
      <c r="Q125" s="295"/>
      <c r="R125" s="295"/>
      <c r="S125" s="295"/>
      <c r="T125" s="296"/>
      <c r="AT125" s="297" t="s">
        <v>422</v>
      </c>
      <c r="AU125" s="297" t="s">
        <v>82</v>
      </c>
      <c r="AV125" s="14" t="s">
        <v>80</v>
      </c>
      <c r="AW125" s="14" t="s">
        <v>35</v>
      </c>
      <c r="AX125" s="14" t="s">
        <v>72</v>
      </c>
      <c r="AY125" s="297" t="s">
        <v>215</v>
      </c>
    </row>
    <row r="126" s="12" customFormat="1">
      <c r="B126" s="252"/>
      <c r="C126" s="253"/>
      <c r="D126" s="246" t="s">
        <v>422</v>
      </c>
      <c r="E126" s="254" t="s">
        <v>21</v>
      </c>
      <c r="F126" s="255" t="s">
        <v>3544</v>
      </c>
      <c r="G126" s="253"/>
      <c r="H126" s="256">
        <v>4.6299999999999999</v>
      </c>
      <c r="I126" s="257"/>
      <c r="J126" s="253"/>
      <c r="K126" s="253"/>
      <c r="L126" s="258"/>
      <c r="M126" s="259"/>
      <c r="N126" s="260"/>
      <c r="O126" s="260"/>
      <c r="P126" s="260"/>
      <c r="Q126" s="260"/>
      <c r="R126" s="260"/>
      <c r="S126" s="260"/>
      <c r="T126" s="261"/>
      <c r="AT126" s="262" t="s">
        <v>422</v>
      </c>
      <c r="AU126" s="262" t="s">
        <v>82</v>
      </c>
      <c r="AV126" s="12" t="s">
        <v>82</v>
      </c>
      <c r="AW126" s="12" t="s">
        <v>35</v>
      </c>
      <c r="AX126" s="12" t="s">
        <v>72</v>
      </c>
      <c r="AY126" s="262" t="s">
        <v>215</v>
      </c>
    </row>
    <row r="127" s="14" customFormat="1">
      <c r="B127" s="288"/>
      <c r="C127" s="289"/>
      <c r="D127" s="246" t="s">
        <v>422</v>
      </c>
      <c r="E127" s="290" t="s">
        <v>21</v>
      </c>
      <c r="F127" s="291" t="s">
        <v>3545</v>
      </c>
      <c r="G127" s="289"/>
      <c r="H127" s="290" t="s">
        <v>21</v>
      </c>
      <c r="I127" s="292"/>
      <c r="J127" s="289"/>
      <c r="K127" s="289"/>
      <c r="L127" s="293"/>
      <c r="M127" s="294"/>
      <c r="N127" s="295"/>
      <c r="O127" s="295"/>
      <c r="P127" s="295"/>
      <c r="Q127" s="295"/>
      <c r="R127" s="295"/>
      <c r="S127" s="295"/>
      <c r="T127" s="296"/>
      <c r="AT127" s="297" t="s">
        <v>422</v>
      </c>
      <c r="AU127" s="297" t="s">
        <v>82</v>
      </c>
      <c r="AV127" s="14" t="s">
        <v>80</v>
      </c>
      <c r="AW127" s="14" t="s">
        <v>35</v>
      </c>
      <c r="AX127" s="14" t="s">
        <v>72</v>
      </c>
      <c r="AY127" s="297" t="s">
        <v>215</v>
      </c>
    </row>
    <row r="128" s="12" customFormat="1">
      <c r="B128" s="252"/>
      <c r="C128" s="253"/>
      <c r="D128" s="246" t="s">
        <v>422</v>
      </c>
      <c r="E128" s="254" t="s">
        <v>21</v>
      </c>
      <c r="F128" s="255" t="s">
        <v>3546</v>
      </c>
      <c r="G128" s="253"/>
      <c r="H128" s="256">
        <v>0.64000000000000001</v>
      </c>
      <c r="I128" s="257"/>
      <c r="J128" s="253"/>
      <c r="K128" s="253"/>
      <c r="L128" s="258"/>
      <c r="M128" s="259"/>
      <c r="N128" s="260"/>
      <c r="O128" s="260"/>
      <c r="P128" s="260"/>
      <c r="Q128" s="260"/>
      <c r="R128" s="260"/>
      <c r="S128" s="260"/>
      <c r="T128" s="261"/>
      <c r="AT128" s="262" t="s">
        <v>422</v>
      </c>
      <c r="AU128" s="262" t="s">
        <v>82</v>
      </c>
      <c r="AV128" s="12" t="s">
        <v>82</v>
      </c>
      <c r="AW128" s="12" t="s">
        <v>35</v>
      </c>
      <c r="AX128" s="12" t="s">
        <v>72</v>
      </c>
      <c r="AY128" s="262" t="s">
        <v>215</v>
      </c>
    </row>
    <row r="129" s="14" customFormat="1">
      <c r="B129" s="288"/>
      <c r="C129" s="289"/>
      <c r="D129" s="246" t="s">
        <v>422</v>
      </c>
      <c r="E129" s="290" t="s">
        <v>21</v>
      </c>
      <c r="F129" s="291" t="s">
        <v>3421</v>
      </c>
      <c r="G129" s="289"/>
      <c r="H129" s="290" t="s">
        <v>21</v>
      </c>
      <c r="I129" s="292"/>
      <c r="J129" s="289"/>
      <c r="K129" s="289"/>
      <c r="L129" s="293"/>
      <c r="M129" s="294"/>
      <c r="N129" s="295"/>
      <c r="O129" s="295"/>
      <c r="P129" s="295"/>
      <c r="Q129" s="295"/>
      <c r="R129" s="295"/>
      <c r="S129" s="295"/>
      <c r="T129" s="296"/>
      <c r="AT129" s="297" t="s">
        <v>422</v>
      </c>
      <c r="AU129" s="297" t="s">
        <v>82</v>
      </c>
      <c r="AV129" s="14" t="s">
        <v>80</v>
      </c>
      <c r="AW129" s="14" t="s">
        <v>35</v>
      </c>
      <c r="AX129" s="14" t="s">
        <v>72</v>
      </c>
      <c r="AY129" s="297" t="s">
        <v>215</v>
      </c>
    </row>
    <row r="130" s="12" customFormat="1">
      <c r="B130" s="252"/>
      <c r="C130" s="253"/>
      <c r="D130" s="246" t="s">
        <v>422</v>
      </c>
      <c r="E130" s="254" t="s">
        <v>21</v>
      </c>
      <c r="F130" s="255" t="s">
        <v>3547</v>
      </c>
      <c r="G130" s="253"/>
      <c r="H130" s="256">
        <v>4.9930000000000003</v>
      </c>
      <c r="I130" s="257"/>
      <c r="J130" s="253"/>
      <c r="K130" s="253"/>
      <c r="L130" s="258"/>
      <c r="M130" s="259"/>
      <c r="N130" s="260"/>
      <c r="O130" s="260"/>
      <c r="P130" s="260"/>
      <c r="Q130" s="260"/>
      <c r="R130" s="260"/>
      <c r="S130" s="260"/>
      <c r="T130" s="261"/>
      <c r="AT130" s="262" t="s">
        <v>422</v>
      </c>
      <c r="AU130" s="262" t="s">
        <v>82</v>
      </c>
      <c r="AV130" s="12" t="s">
        <v>82</v>
      </c>
      <c r="AW130" s="12" t="s">
        <v>35</v>
      </c>
      <c r="AX130" s="12" t="s">
        <v>72</v>
      </c>
      <c r="AY130" s="262" t="s">
        <v>215</v>
      </c>
    </row>
    <row r="131" s="14" customFormat="1">
      <c r="B131" s="288"/>
      <c r="C131" s="289"/>
      <c r="D131" s="246" t="s">
        <v>422</v>
      </c>
      <c r="E131" s="290" t="s">
        <v>21</v>
      </c>
      <c r="F131" s="291" t="s">
        <v>3548</v>
      </c>
      <c r="G131" s="289"/>
      <c r="H131" s="290" t="s">
        <v>21</v>
      </c>
      <c r="I131" s="292"/>
      <c r="J131" s="289"/>
      <c r="K131" s="289"/>
      <c r="L131" s="293"/>
      <c r="M131" s="294"/>
      <c r="N131" s="295"/>
      <c r="O131" s="295"/>
      <c r="P131" s="295"/>
      <c r="Q131" s="295"/>
      <c r="R131" s="295"/>
      <c r="S131" s="295"/>
      <c r="T131" s="296"/>
      <c r="AT131" s="297" t="s">
        <v>422</v>
      </c>
      <c r="AU131" s="297" t="s">
        <v>82</v>
      </c>
      <c r="AV131" s="14" t="s">
        <v>80</v>
      </c>
      <c r="AW131" s="14" t="s">
        <v>35</v>
      </c>
      <c r="AX131" s="14" t="s">
        <v>72</v>
      </c>
      <c r="AY131" s="297" t="s">
        <v>215</v>
      </c>
    </row>
    <row r="132" s="12" customFormat="1">
      <c r="B132" s="252"/>
      <c r="C132" s="253"/>
      <c r="D132" s="246" t="s">
        <v>422</v>
      </c>
      <c r="E132" s="254" t="s">
        <v>21</v>
      </c>
      <c r="F132" s="255" t="s">
        <v>3549</v>
      </c>
      <c r="G132" s="253"/>
      <c r="H132" s="256">
        <v>0.39500000000000002</v>
      </c>
      <c r="I132" s="257"/>
      <c r="J132" s="253"/>
      <c r="K132" s="253"/>
      <c r="L132" s="258"/>
      <c r="M132" s="259"/>
      <c r="N132" s="260"/>
      <c r="O132" s="260"/>
      <c r="P132" s="260"/>
      <c r="Q132" s="260"/>
      <c r="R132" s="260"/>
      <c r="S132" s="260"/>
      <c r="T132" s="261"/>
      <c r="AT132" s="262" t="s">
        <v>422</v>
      </c>
      <c r="AU132" s="262" t="s">
        <v>82</v>
      </c>
      <c r="AV132" s="12" t="s">
        <v>82</v>
      </c>
      <c r="AW132" s="12" t="s">
        <v>35</v>
      </c>
      <c r="AX132" s="12" t="s">
        <v>72</v>
      </c>
      <c r="AY132" s="262" t="s">
        <v>215</v>
      </c>
    </row>
    <row r="133" s="1" customFormat="1" ht="25.5" customHeight="1">
      <c r="B133" s="47"/>
      <c r="C133" s="234" t="s">
        <v>272</v>
      </c>
      <c r="D133" s="234" t="s">
        <v>218</v>
      </c>
      <c r="E133" s="235" t="s">
        <v>2889</v>
      </c>
      <c r="F133" s="236" t="s">
        <v>2890</v>
      </c>
      <c r="G133" s="237" t="s">
        <v>381</v>
      </c>
      <c r="H133" s="238">
        <v>6.9850000000000003</v>
      </c>
      <c r="I133" s="239"/>
      <c r="J133" s="240">
        <f>ROUND(I133*H133,2)</f>
        <v>0</v>
      </c>
      <c r="K133" s="236" t="s">
        <v>222</v>
      </c>
      <c r="L133" s="73"/>
      <c r="M133" s="241" t="s">
        <v>21</v>
      </c>
      <c r="N133" s="242" t="s">
        <v>43</v>
      </c>
      <c r="O133" s="48"/>
      <c r="P133" s="243">
        <f>O133*H133</f>
        <v>0</v>
      </c>
      <c r="Q133" s="243">
        <v>0</v>
      </c>
      <c r="R133" s="243">
        <f>Q133*H133</f>
        <v>0</v>
      </c>
      <c r="S133" s="243">
        <v>0</v>
      </c>
      <c r="T133" s="244">
        <f>S133*H133</f>
        <v>0</v>
      </c>
      <c r="AR133" s="25" t="s">
        <v>232</v>
      </c>
      <c r="AT133" s="25" t="s">
        <v>218</v>
      </c>
      <c r="AU133" s="25" t="s">
        <v>82</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232</v>
      </c>
      <c r="BM133" s="25" t="s">
        <v>3201</v>
      </c>
    </row>
    <row r="134" s="14" customFormat="1">
      <c r="B134" s="288"/>
      <c r="C134" s="289"/>
      <c r="D134" s="246" t="s">
        <v>422</v>
      </c>
      <c r="E134" s="290" t="s">
        <v>21</v>
      </c>
      <c r="F134" s="291" t="s">
        <v>3423</v>
      </c>
      <c r="G134" s="289"/>
      <c r="H134" s="290" t="s">
        <v>21</v>
      </c>
      <c r="I134" s="292"/>
      <c r="J134" s="289"/>
      <c r="K134" s="289"/>
      <c r="L134" s="293"/>
      <c r="M134" s="294"/>
      <c r="N134" s="295"/>
      <c r="O134" s="295"/>
      <c r="P134" s="295"/>
      <c r="Q134" s="295"/>
      <c r="R134" s="295"/>
      <c r="S134" s="295"/>
      <c r="T134" s="296"/>
      <c r="AT134" s="297" t="s">
        <v>422</v>
      </c>
      <c r="AU134" s="297" t="s">
        <v>82</v>
      </c>
      <c r="AV134" s="14" t="s">
        <v>80</v>
      </c>
      <c r="AW134" s="14" t="s">
        <v>35</v>
      </c>
      <c r="AX134" s="14" t="s">
        <v>72</v>
      </c>
      <c r="AY134" s="297" t="s">
        <v>215</v>
      </c>
    </row>
    <row r="135" s="12" customFormat="1">
      <c r="B135" s="252"/>
      <c r="C135" s="253"/>
      <c r="D135" s="246" t="s">
        <v>422</v>
      </c>
      <c r="E135" s="254" t="s">
        <v>21</v>
      </c>
      <c r="F135" s="255" t="s">
        <v>3550</v>
      </c>
      <c r="G135" s="253"/>
      <c r="H135" s="256">
        <v>6.9850000000000003</v>
      </c>
      <c r="I135" s="257"/>
      <c r="J135" s="253"/>
      <c r="K135" s="253"/>
      <c r="L135" s="258"/>
      <c r="M135" s="259"/>
      <c r="N135" s="260"/>
      <c r="O135" s="260"/>
      <c r="P135" s="260"/>
      <c r="Q135" s="260"/>
      <c r="R135" s="260"/>
      <c r="S135" s="260"/>
      <c r="T135" s="261"/>
      <c r="AT135" s="262" t="s">
        <v>422</v>
      </c>
      <c r="AU135" s="262" t="s">
        <v>82</v>
      </c>
      <c r="AV135" s="12" t="s">
        <v>82</v>
      </c>
      <c r="AW135" s="12" t="s">
        <v>35</v>
      </c>
      <c r="AX135" s="12" t="s">
        <v>72</v>
      </c>
      <c r="AY135" s="262" t="s">
        <v>215</v>
      </c>
    </row>
    <row r="136" s="13" customFormat="1">
      <c r="B136" s="263"/>
      <c r="C136" s="264"/>
      <c r="D136" s="246" t="s">
        <v>422</v>
      </c>
      <c r="E136" s="265" t="s">
        <v>21</v>
      </c>
      <c r="F136" s="266" t="s">
        <v>439</v>
      </c>
      <c r="G136" s="264"/>
      <c r="H136" s="267">
        <v>6.9850000000000003</v>
      </c>
      <c r="I136" s="268"/>
      <c r="J136" s="264"/>
      <c r="K136" s="264"/>
      <c r="L136" s="269"/>
      <c r="M136" s="270"/>
      <c r="N136" s="271"/>
      <c r="O136" s="271"/>
      <c r="P136" s="271"/>
      <c r="Q136" s="271"/>
      <c r="R136" s="271"/>
      <c r="S136" s="271"/>
      <c r="T136" s="272"/>
      <c r="AT136" s="273" t="s">
        <v>422</v>
      </c>
      <c r="AU136" s="273" t="s">
        <v>82</v>
      </c>
      <c r="AV136" s="13" t="s">
        <v>232</v>
      </c>
      <c r="AW136" s="13" t="s">
        <v>35</v>
      </c>
      <c r="AX136" s="13" t="s">
        <v>80</v>
      </c>
      <c r="AY136" s="273" t="s">
        <v>215</v>
      </c>
    </row>
    <row r="137" s="1" customFormat="1" ht="16.5" customHeight="1">
      <c r="B137" s="47"/>
      <c r="C137" s="274" t="s">
        <v>277</v>
      </c>
      <c r="D137" s="274" t="s">
        <v>470</v>
      </c>
      <c r="E137" s="275" t="s">
        <v>2723</v>
      </c>
      <c r="F137" s="276" t="s">
        <v>2724</v>
      </c>
      <c r="G137" s="277" t="s">
        <v>473</v>
      </c>
      <c r="H137" s="278">
        <v>31.042999999999999</v>
      </c>
      <c r="I137" s="279"/>
      <c r="J137" s="280">
        <f>ROUND(I137*H137,2)</f>
        <v>0</v>
      </c>
      <c r="K137" s="276" t="s">
        <v>222</v>
      </c>
      <c r="L137" s="281"/>
      <c r="M137" s="282" t="s">
        <v>21</v>
      </c>
      <c r="N137" s="283" t="s">
        <v>43</v>
      </c>
      <c r="O137" s="48"/>
      <c r="P137" s="243">
        <f>O137*H137</f>
        <v>0</v>
      </c>
      <c r="Q137" s="243">
        <v>1</v>
      </c>
      <c r="R137" s="243">
        <f>Q137*H137</f>
        <v>31.042999999999999</v>
      </c>
      <c r="S137" s="243">
        <v>0</v>
      </c>
      <c r="T137" s="244">
        <f>S137*H137</f>
        <v>0</v>
      </c>
      <c r="AR137" s="25" t="s">
        <v>405</v>
      </c>
      <c r="AT137" s="25" t="s">
        <v>470</v>
      </c>
      <c r="AU137" s="25" t="s">
        <v>82</v>
      </c>
      <c r="AY137" s="25" t="s">
        <v>215</v>
      </c>
      <c r="BE137" s="245">
        <f>IF(N137="základní",J137,0)</f>
        <v>0</v>
      </c>
      <c r="BF137" s="245">
        <f>IF(N137="snížená",J137,0)</f>
        <v>0</v>
      </c>
      <c r="BG137" s="245">
        <f>IF(N137="zákl. přenesená",J137,0)</f>
        <v>0</v>
      </c>
      <c r="BH137" s="245">
        <f>IF(N137="sníž. přenesená",J137,0)</f>
        <v>0</v>
      </c>
      <c r="BI137" s="245">
        <f>IF(N137="nulová",J137,0)</f>
        <v>0</v>
      </c>
      <c r="BJ137" s="25" t="s">
        <v>80</v>
      </c>
      <c r="BK137" s="245">
        <f>ROUND(I137*H137,2)</f>
        <v>0</v>
      </c>
      <c r="BL137" s="25" t="s">
        <v>232</v>
      </c>
      <c r="BM137" s="25" t="s">
        <v>3205</v>
      </c>
    </row>
    <row r="138" s="12" customFormat="1">
      <c r="B138" s="252"/>
      <c r="C138" s="253"/>
      <c r="D138" s="246" t="s">
        <v>422</v>
      </c>
      <c r="E138" s="254" t="s">
        <v>21</v>
      </c>
      <c r="F138" s="255" t="s">
        <v>3551</v>
      </c>
      <c r="G138" s="253"/>
      <c r="H138" s="256">
        <v>12.285</v>
      </c>
      <c r="I138" s="257"/>
      <c r="J138" s="253"/>
      <c r="K138" s="253"/>
      <c r="L138" s="258"/>
      <c r="M138" s="259"/>
      <c r="N138" s="260"/>
      <c r="O138" s="260"/>
      <c r="P138" s="260"/>
      <c r="Q138" s="260"/>
      <c r="R138" s="260"/>
      <c r="S138" s="260"/>
      <c r="T138" s="261"/>
      <c r="AT138" s="262" t="s">
        <v>422</v>
      </c>
      <c r="AU138" s="262" t="s">
        <v>82</v>
      </c>
      <c r="AV138" s="12" t="s">
        <v>82</v>
      </c>
      <c r="AW138" s="12" t="s">
        <v>35</v>
      </c>
      <c r="AX138" s="12" t="s">
        <v>72</v>
      </c>
      <c r="AY138" s="262" t="s">
        <v>215</v>
      </c>
    </row>
    <row r="139" s="14" customFormat="1">
      <c r="B139" s="288"/>
      <c r="C139" s="289"/>
      <c r="D139" s="246" t="s">
        <v>422</v>
      </c>
      <c r="E139" s="290" t="s">
        <v>21</v>
      </c>
      <c r="F139" s="291" t="s">
        <v>3426</v>
      </c>
      <c r="G139" s="289"/>
      <c r="H139" s="290" t="s">
        <v>21</v>
      </c>
      <c r="I139" s="292"/>
      <c r="J139" s="289"/>
      <c r="K139" s="289"/>
      <c r="L139" s="293"/>
      <c r="M139" s="294"/>
      <c r="N139" s="295"/>
      <c r="O139" s="295"/>
      <c r="P139" s="295"/>
      <c r="Q139" s="295"/>
      <c r="R139" s="295"/>
      <c r="S139" s="295"/>
      <c r="T139" s="296"/>
      <c r="AT139" s="297" t="s">
        <v>422</v>
      </c>
      <c r="AU139" s="297" t="s">
        <v>82</v>
      </c>
      <c r="AV139" s="14" t="s">
        <v>80</v>
      </c>
      <c r="AW139" s="14" t="s">
        <v>35</v>
      </c>
      <c r="AX139" s="14" t="s">
        <v>72</v>
      </c>
      <c r="AY139" s="297" t="s">
        <v>215</v>
      </c>
    </row>
    <row r="140" s="12" customFormat="1">
      <c r="B140" s="252"/>
      <c r="C140" s="253"/>
      <c r="D140" s="246" t="s">
        <v>422</v>
      </c>
      <c r="E140" s="254" t="s">
        <v>21</v>
      </c>
      <c r="F140" s="255" t="s">
        <v>3552</v>
      </c>
      <c r="G140" s="253"/>
      <c r="H140" s="256">
        <v>18.757999999999999</v>
      </c>
      <c r="I140" s="257"/>
      <c r="J140" s="253"/>
      <c r="K140" s="253"/>
      <c r="L140" s="258"/>
      <c r="M140" s="259"/>
      <c r="N140" s="260"/>
      <c r="O140" s="260"/>
      <c r="P140" s="260"/>
      <c r="Q140" s="260"/>
      <c r="R140" s="260"/>
      <c r="S140" s="260"/>
      <c r="T140" s="261"/>
      <c r="AT140" s="262" t="s">
        <v>422</v>
      </c>
      <c r="AU140" s="262" t="s">
        <v>82</v>
      </c>
      <c r="AV140" s="12" t="s">
        <v>82</v>
      </c>
      <c r="AW140" s="12" t="s">
        <v>35</v>
      </c>
      <c r="AX140" s="12" t="s">
        <v>72</v>
      </c>
      <c r="AY140" s="262" t="s">
        <v>215</v>
      </c>
    </row>
    <row r="141" s="11" customFormat="1" ht="29.88" customHeight="1">
      <c r="B141" s="218"/>
      <c r="C141" s="219"/>
      <c r="D141" s="220" t="s">
        <v>71</v>
      </c>
      <c r="E141" s="232" t="s">
        <v>232</v>
      </c>
      <c r="F141" s="232" t="s">
        <v>1592</v>
      </c>
      <c r="G141" s="219"/>
      <c r="H141" s="219"/>
      <c r="I141" s="222"/>
      <c r="J141" s="233">
        <f>BK141</f>
        <v>0</v>
      </c>
      <c r="K141" s="219"/>
      <c r="L141" s="224"/>
      <c r="M141" s="225"/>
      <c r="N141" s="226"/>
      <c r="O141" s="226"/>
      <c r="P141" s="227">
        <f>SUM(P142:P148)</f>
        <v>0</v>
      </c>
      <c r="Q141" s="226"/>
      <c r="R141" s="227">
        <f>SUM(R142:R148)</f>
        <v>0.0091777000000000004</v>
      </c>
      <c r="S141" s="226"/>
      <c r="T141" s="228">
        <f>SUM(T142:T148)</f>
        <v>0</v>
      </c>
      <c r="AR141" s="229" t="s">
        <v>80</v>
      </c>
      <c r="AT141" s="230" t="s">
        <v>71</v>
      </c>
      <c r="AU141" s="230" t="s">
        <v>80</v>
      </c>
      <c r="AY141" s="229" t="s">
        <v>215</v>
      </c>
      <c r="BK141" s="231">
        <f>SUM(BK142:BK148)</f>
        <v>0</v>
      </c>
    </row>
    <row r="142" s="1" customFormat="1" ht="16.5" customHeight="1">
      <c r="B142" s="47"/>
      <c r="C142" s="234" t="s">
        <v>286</v>
      </c>
      <c r="D142" s="234" t="s">
        <v>218</v>
      </c>
      <c r="E142" s="235" t="s">
        <v>2803</v>
      </c>
      <c r="F142" s="236" t="s">
        <v>2804</v>
      </c>
      <c r="G142" s="237" t="s">
        <v>376</v>
      </c>
      <c r="H142" s="238">
        <v>0.049000000000000002</v>
      </c>
      <c r="I142" s="239"/>
      <c r="J142" s="240">
        <f>ROUND(I142*H142,2)</f>
        <v>0</v>
      </c>
      <c r="K142" s="236" t="s">
        <v>222</v>
      </c>
      <c r="L142" s="73"/>
      <c r="M142" s="241" t="s">
        <v>21</v>
      </c>
      <c r="N142" s="242" t="s">
        <v>43</v>
      </c>
      <c r="O142" s="48"/>
      <c r="P142" s="243">
        <f>O142*H142</f>
        <v>0</v>
      </c>
      <c r="Q142" s="243">
        <v>0.18729999999999999</v>
      </c>
      <c r="R142" s="243">
        <f>Q142*H142</f>
        <v>0.0091777000000000004</v>
      </c>
      <c r="S142" s="243">
        <v>0</v>
      </c>
      <c r="T142" s="244">
        <f>S142*H142</f>
        <v>0</v>
      </c>
      <c r="AR142" s="25" t="s">
        <v>232</v>
      </c>
      <c r="AT142" s="25" t="s">
        <v>218</v>
      </c>
      <c r="AU142" s="25" t="s">
        <v>82</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3428</v>
      </c>
    </row>
    <row r="143" s="1" customFormat="1">
      <c r="B143" s="47"/>
      <c r="C143" s="75"/>
      <c r="D143" s="246" t="s">
        <v>225</v>
      </c>
      <c r="E143" s="75"/>
      <c r="F143" s="247" t="s">
        <v>2806</v>
      </c>
      <c r="G143" s="75"/>
      <c r="H143" s="75"/>
      <c r="I143" s="204"/>
      <c r="J143" s="75"/>
      <c r="K143" s="75"/>
      <c r="L143" s="73"/>
      <c r="M143" s="248"/>
      <c r="N143" s="48"/>
      <c r="O143" s="48"/>
      <c r="P143" s="48"/>
      <c r="Q143" s="48"/>
      <c r="R143" s="48"/>
      <c r="S143" s="48"/>
      <c r="T143" s="96"/>
      <c r="AT143" s="25" t="s">
        <v>225</v>
      </c>
      <c r="AU143" s="25" t="s">
        <v>82</v>
      </c>
    </row>
    <row r="144" s="12" customFormat="1">
      <c r="B144" s="252"/>
      <c r="C144" s="253"/>
      <c r="D144" s="246" t="s">
        <v>422</v>
      </c>
      <c r="E144" s="254" t="s">
        <v>21</v>
      </c>
      <c r="F144" s="255" t="s">
        <v>3429</v>
      </c>
      <c r="G144" s="253"/>
      <c r="H144" s="256">
        <v>0.049000000000000002</v>
      </c>
      <c r="I144" s="257"/>
      <c r="J144" s="253"/>
      <c r="K144" s="253"/>
      <c r="L144" s="258"/>
      <c r="M144" s="259"/>
      <c r="N144" s="260"/>
      <c r="O144" s="260"/>
      <c r="P144" s="260"/>
      <c r="Q144" s="260"/>
      <c r="R144" s="260"/>
      <c r="S144" s="260"/>
      <c r="T144" s="261"/>
      <c r="AT144" s="262" t="s">
        <v>422</v>
      </c>
      <c r="AU144" s="262" t="s">
        <v>82</v>
      </c>
      <c r="AV144" s="12" t="s">
        <v>82</v>
      </c>
      <c r="AW144" s="12" t="s">
        <v>35</v>
      </c>
      <c r="AX144" s="12" t="s">
        <v>72</v>
      </c>
      <c r="AY144" s="262" t="s">
        <v>215</v>
      </c>
    </row>
    <row r="145" s="1" customFormat="1" ht="16.5" customHeight="1">
      <c r="B145" s="47"/>
      <c r="C145" s="234" t="s">
        <v>290</v>
      </c>
      <c r="D145" s="234" t="s">
        <v>218</v>
      </c>
      <c r="E145" s="235" t="s">
        <v>2809</v>
      </c>
      <c r="F145" s="236" t="s">
        <v>2810</v>
      </c>
      <c r="G145" s="237" t="s">
        <v>381</v>
      </c>
      <c r="H145" s="238">
        <v>3.0819999999999999</v>
      </c>
      <c r="I145" s="239"/>
      <c r="J145" s="240">
        <f>ROUND(I145*H145,2)</f>
        <v>0</v>
      </c>
      <c r="K145" s="236" t="s">
        <v>222</v>
      </c>
      <c r="L145" s="73"/>
      <c r="M145" s="241" t="s">
        <v>21</v>
      </c>
      <c r="N145" s="242" t="s">
        <v>43</v>
      </c>
      <c r="O145" s="48"/>
      <c r="P145" s="243">
        <f>O145*H145</f>
        <v>0</v>
      </c>
      <c r="Q145" s="243">
        <v>0</v>
      </c>
      <c r="R145" s="243">
        <f>Q145*H145</f>
        <v>0</v>
      </c>
      <c r="S145" s="243">
        <v>0</v>
      </c>
      <c r="T145" s="244">
        <f>S145*H145</f>
        <v>0</v>
      </c>
      <c r="AR145" s="25" t="s">
        <v>232</v>
      </c>
      <c r="AT145" s="25" t="s">
        <v>218</v>
      </c>
      <c r="AU145" s="25" t="s">
        <v>82</v>
      </c>
      <c r="AY145" s="25" t="s">
        <v>215</v>
      </c>
      <c r="BE145" s="245">
        <f>IF(N145="základní",J145,0)</f>
        <v>0</v>
      </c>
      <c r="BF145" s="245">
        <f>IF(N145="snížená",J145,0)</f>
        <v>0</v>
      </c>
      <c r="BG145" s="245">
        <f>IF(N145="zákl. přenesená",J145,0)</f>
        <v>0</v>
      </c>
      <c r="BH145" s="245">
        <f>IF(N145="sníž. přenesená",J145,0)</f>
        <v>0</v>
      </c>
      <c r="BI145" s="245">
        <f>IF(N145="nulová",J145,0)</f>
        <v>0</v>
      </c>
      <c r="BJ145" s="25" t="s">
        <v>80</v>
      </c>
      <c r="BK145" s="245">
        <f>ROUND(I145*H145,2)</f>
        <v>0</v>
      </c>
      <c r="BL145" s="25" t="s">
        <v>232</v>
      </c>
      <c r="BM145" s="25" t="s">
        <v>3220</v>
      </c>
    </row>
    <row r="146" s="1" customFormat="1">
      <c r="B146" s="47"/>
      <c r="C146" s="75"/>
      <c r="D146" s="246" t="s">
        <v>225</v>
      </c>
      <c r="E146" s="75"/>
      <c r="F146" s="247" t="s">
        <v>2812</v>
      </c>
      <c r="G146" s="75"/>
      <c r="H146" s="75"/>
      <c r="I146" s="204"/>
      <c r="J146" s="75"/>
      <c r="K146" s="75"/>
      <c r="L146" s="73"/>
      <c r="M146" s="248"/>
      <c r="N146" s="48"/>
      <c r="O146" s="48"/>
      <c r="P146" s="48"/>
      <c r="Q146" s="48"/>
      <c r="R146" s="48"/>
      <c r="S146" s="48"/>
      <c r="T146" s="96"/>
      <c r="AT146" s="25" t="s">
        <v>225</v>
      </c>
      <c r="AU146" s="25" t="s">
        <v>82</v>
      </c>
    </row>
    <row r="147" s="14" customFormat="1">
      <c r="B147" s="288"/>
      <c r="C147" s="289"/>
      <c r="D147" s="246" t="s">
        <v>422</v>
      </c>
      <c r="E147" s="290" t="s">
        <v>21</v>
      </c>
      <c r="F147" s="291" t="s">
        <v>3221</v>
      </c>
      <c r="G147" s="289"/>
      <c r="H147" s="290" t="s">
        <v>21</v>
      </c>
      <c r="I147" s="292"/>
      <c r="J147" s="289"/>
      <c r="K147" s="289"/>
      <c r="L147" s="293"/>
      <c r="M147" s="294"/>
      <c r="N147" s="295"/>
      <c r="O147" s="295"/>
      <c r="P147" s="295"/>
      <c r="Q147" s="295"/>
      <c r="R147" s="295"/>
      <c r="S147" s="295"/>
      <c r="T147" s="296"/>
      <c r="AT147" s="297" t="s">
        <v>422</v>
      </c>
      <c r="AU147" s="297" t="s">
        <v>82</v>
      </c>
      <c r="AV147" s="14" t="s">
        <v>80</v>
      </c>
      <c r="AW147" s="14" t="s">
        <v>35</v>
      </c>
      <c r="AX147" s="14" t="s">
        <v>72</v>
      </c>
      <c r="AY147" s="297" t="s">
        <v>215</v>
      </c>
    </row>
    <row r="148" s="12" customFormat="1">
      <c r="B148" s="252"/>
      <c r="C148" s="253"/>
      <c r="D148" s="246" t="s">
        <v>422</v>
      </c>
      <c r="E148" s="254" t="s">
        <v>21</v>
      </c>
      <c r="F148" s="255" t="s">
        <v>3553</v>
      </c>
      <c r="G148" s="253"/>
      <c r="H148" s="256">
        <v>3.0819999999999999</v>
      </c>
      <c r="I148" s="257"/>
      <c r="J148" s="253"/>
      <c r="K148" s="253"/>
      <c r="L148" s="258"/>
      <c r="M148" s="259"/>
      <c r="N148" s="260"/>
      <c r="O148" s="260"/>
      <c r="P148" s="260"/>
      <c r="Q148" s="260"/>
      <c r="R148" s="260"/>
      <c r="S148" s="260"/>
      <c r="T148" s="261"/>
      <c r="AT148" s="262" t="s">
        <v>422</v>
      </c>
      <c r="AU148" s="262" t="s">
        <v>82</v>
      </c>
      <c r="AV148" s="12" t="s">
        <v>82</v>
      </c>
      <c r="AW148" s="12" t="s">
        <v>35</v>
      </c>
      <c r="AX148" s="12" t="s">
        <v>72</v>
      </c>
      <c r="AY148" s="262" t="s">
        <v>215</v>
      </c>
    </row>
    <row r="149" s="11" customFormat="1" ht="29.88" customHeight="1">
      <c r="B149" s="218"/>
      <c r="C149" s="219"/>
      <c r="D149" s="220" t="s">
        <v>71</v>
      </c>
      <c r="E149" s="232" t="s">
        <v>405</v>
      </c>
      <c r="F149" s="232" t="s">
        <v>894</v>
      </c>
      <c r="G149" s="219"/>
      <c r="H149" s="219"/>
      <c r="I149" s="222"/>
      <c r="J149" s="233">
        <f>BK149</f>
        <v>0</v>
      </c>
      <c r="K149" s="219"/>
      <c r="L149" s="224"/>
      <c r="M149" s="225"/>
      <c r="N149" s="226"/>
      <c r="O149" s="226"/>
      <c r="P149" s="227">
        <f>SUM(P150:P238)</f>
        <v>0</v>
      </c>
      <c r="Q149" s="226"/>
      <c r="R149" s="227">
        <f>SUM(R150:R238)</f>
        <v>1.1845560700000002</v>
      </c>
      <c r="S149" s="226"/>
      <c r="T149" s="228">
        <f>SUM(T150:T238)</f>
        <v>0</v>
      </c>
      <c r="AR149" s="229" t="s">
        <v>80</v>
      </c>
      <c r="AT149" s="230" t="s">
        <v>71</v>
      </c>
      <c r="AU149" s="230" t="s">
        <v>80</v>
      </c>
      <c r="AY149" s="229" t="s">
        <v>215</v>
      </c>
      <c r="BK149" s="231">
        <f>SUM(BK150:BK238)</f>
        <v>0</v>
      </c>
    </row>
    <row r="150" s="1" customFormat="1" ht="16.5" customHeight="1">
      <c r="B150" s="47"/>
      <c r="C150" s="234" t="s">
        <v>295</v>
      </c>
      <c r="D150" s="234" t="s">
        <v>218</v>
      </c>
      <c r="E150" s="235" t="s">
        <v>3436</v>
      </c>
      <c r="F150" s="236" t="s">
        <v>3554</v>
      </c>
      <c r="G150" s="237" t="s">
        <v>298</v>
      </c>
      <c r="H150" s="238">
        <v>1</v>
      </c>
      <c r="I150" s="239"/>
      <c r="J150" s="240">
        <f>ROUND(I150*H150,2)</f>
        <v>0</v>
      </c>
      <c r="K150" s="236" t="s">
        <v>21</v>
      </c>
      <c r="L150" s="73"/>
      <c r="M150" s="241" t="s">
        <v>21</v>
      </c>
      <c r="N150" s="242" t="s">
        <v>43</v>
      </c>
      <c r="O150" s="48"/>
      <c r="P150" s="243">
        <f>O150*H150</f>
        <v>0</v>
      </c>
      <c r="Q150" s="243">
        <v>0</v>
      </c>
      <c r="R150" s="243">
        <f>Q150*H150</f>
        <v>0</v>
      </c>
      <c r="S150" s="243">
        <v>0</v>
      </c>
      <c r="T150" s="244">
        <f>S150*H150</f>
        <v>0</v>
      </c>
      <c r="AR150" s="25" t="s">
        <v>232</v>
      </c>
      <c r="AT150" s="25" t="s">
        <v>218</v>
      </c>
      <c r="AU150" s="25" t="s">
        <v>82</v>
      </c>
      <c r="AY150" s="25" t="s">
        <v>215</v>
      </c>
      <c r="BE150" s="245">
        <f>IF(N150="základní",J150,0)</f>
        <v>0</v>
      </c>
      <c r="BF150" s="245">
        <f>IF(N150="snížená",J150,0)</f>
        <v>0</v>
      </c>
      <c r="BG150" s="245">
        <f>IF(N150="zákl. přenesená",J150,0)</f>
        <v>0</v>
      </c>
      <c r="BH150" s="245">
        <f>IF(N150="sníž. přenesená",J150,0)</f>
        <v>0</v>
      </c>
      <c r="BI150" s="245">
        <f>IF(N150="nulová",J150,0)</f>
        <v>0</v>
      </c>
      <c r="BJ150" s="25" t="s">
        <v>80</v>
      </c>
      <c r="BK150" s="245">
        <f>ROUND(I150*H150,2)</f>
        <v>0</v>
      </c>
      <c r="BL150" s="25" t="s">
        <v>232</v>
      </c>
      <c r="BM150" s="25" t="s">
        <v>3555</v>
      </c>
    </row>
    <row r="151" s="1" customFormat="1" ht="16.5" customHeight="1">
      <c r="B151" s="47"/>
      <c r="C151" s="274" t="s">
        <v>300</v>
      </c>
      <c r="D151" s="274" t="s">
        <v>470</v>
      </c>
      <c r="E151" s="275" t="s">
        <v>3556</v>
      </c>
      <c r="F151" s="276" t="s">
        <v>3557</v>
      </c>
      <c r="G151" s="277" t="s">
        <v>452</v>
      </c>
      <c r="H151" s="278">
        <v>28.349</v>
      </c>
      <c r="I151" s="279"/>
      <c r="J151" s="280">
        <f>ROUND(I151*H151,2)</f>
        <v>0</v>
      </c>
      <c r="K151" s="276" t="s">
        <v>222</v>
      </c>
      <c r="L151" s="281"/>
      <c r="M151" s="282" t="s">
        <v>21</v>
      </c>
      <c r="N151" s="283" t="s">
        <v>43</v>
      </c>
      <c r="O151" s="48"/>
      <c r="P151" s="243">
        <f>O151*H151</f>
        <v>0</v>
      </c>
      <c r="Q151" s="243">
        <v>0.00042999999999999999</v>
      </c>
      <c r="R151" s="243">
        <f>Q151*H151</f>
        <v>0.012190069999999999</v>
      </c>
      <c r="S151" s="243">
        <v>0</v>
      </c>
      <c r="T151" s="244">
        <f>S151*H151</f>
        <v>0</v>
      </c>
      <c r="AR151" s="25" t="s">
        <v>405</v>
      </c>
      <c r="AT151" s="25" t="s">
        <v>470</v>
      </c>
      <c r="AU151" s="25" t="s">
        <v>82</v>
      </c>
      <c r="AY151" s="25" t="s">
        <v>215</v>
      </c>
      <c r="BE151" s="245">
        <f>IF(N151="základní",J151,0)</f>
        <v>0</v>
      </c>
      <c r="BF151" s="245">
        <f>IF(N151="snížená",J151,0)</f>
        <v>0</v>
      </c>
      <c r="BG151" s="245">
        <f>IF(N151="zákl. přenesená",J151,0)</f>
        <v>0</v>
      </c>
      <c r="BH151" s="245">
        <f>IF(N151="sníž. přenesená",J151,0)</f>
        <v>0</v>
      </c>
      <c r="BI151" s="245">
        <f>IF(N151="nulová",J151,0)</f>
        <v>0</v>
      </c>
      <c r="BJ151" s="25" t="s">
        <v>80</v>
      </c>
      <c r="BK151" s="245">
        <f>ROUND(I151*H151,2)</f>
        <v>0</v>
      </c>
      <c r="BL151" s="25" t="s">
        <v>232</v>
      </c>
      <c r="BM151" s="25" t="s">
        <v>3558</v>
      </c>
    </row>
    <row r="152" s="12" customFormat="1">
      <c r="B152" s="252"/>
      <c r="C152" s="253"/>
      <c r="D152" s="246" t="s">
        <v>422</v>
      </c>
      <c r="E152" s="254" t="s">
        <v>21</v>
      </c>
      <c r="F152" s="255" t="s">
        <v>3559</v>
      </c>
      <c r="G152" s="253"/>
      <c r="H152" s="256">
        <v>27.93</v>
      </c>
      <c r="I152" s="257"/>
      <c r="J152" s="253"/>
      <c r="K152" s="253"/>
      <c r="L152" s="258"/>
      <c r="M152" s="259"/>
      <c r="N152" s="260"/>
      <c r="O152" s="260"/>
      <c r="P152" s="260"/>
      <c r="Q152" s="260"/>
      <c r="R152" s="260"/>
      <c r="S152" s="260"/>
      <c r="T152" s="261"/>
      <c r="AT152" s="262" t="s">
        <v>422</v>
      </c>
      <c r="AU152" s="262" t="s">
        <v>82</v>
      </c>
      <c r="AV152" s="12" t="s">
        <v>82</v>
      </c>
      <c r="AW152" s="12" t="s">
        <v>35</v>
      </c>
      <c r="AX152" s="12" t="s">
        <v>80</v>
      </c>
      <c r="AY152" s="262" t="s">
        <v>215</v>
      </c>
    </row>
    <row r="153" s="12" customFormat="1">
      <c r="B153" s="252"/>
      <c r="C153" s="253"/>
      <c r="D153" s="246" t="s">
        <v>422</v>
      </c>
      <c r="E153" s="253"/>
      <c r="F153" s="255" t="s">
        <v>3560</v>
      </c>
      <c r="G153" s="253"/>
      <c r="H153" s="256">
        <v>28.349</v>
      </c>
      <c r="I153" s="257"/>
      <c r="J153" s="253"/>
      <c r="K153" s="253"/>
      <c r="L153" s="258"/>
      <c r="M153" s="259"/>
      <c r="N153" s="260"/>
      <c r="O153" s="260"/>
      <c r="P153" s="260"/>
      <c r="Q153" s="260"/>
      <c r="R153" s="260"/>
      <c r="S153" s="260"/>
      <c r="T153" s="261"/>
      <c r="AT153" s="262" t="s">
        <v>422</v>
      </c>
      <c r="AU153" s="262" t="s">
        <v>82</v>
      </c>
      <c r="AV153" s="12" t="s">
        <v>82</v>
      </c>
      <c r="AW153" s="12" t="s">
        <v>6</v>
      </c>
      <c r="AX153" s="12" t="s">
        <v>80</v>
      </c>
      <c r="AY153" s="262" t="s">
        <v>215</v>
      </c>
    </row>
    <row r="154" s="1" customFormat="1" ht="25.5" customHeight="1">
      <c r="B154" s="47"/>
      <c r="C154" s="234" t="s">
        <v>305</v>
      </c>
      <c r="D154" s="234" t="s">
        <v>218</v>
      </c>
      <c r="E154" s="235" t="s">
        <v>3561</v>
      </c>
      <c r="F154" s="236" t="s">
        <v>3562</v>
      </c>
      <c r="G154" s="237" t="s">
        <v>452</v>
      </c>
      <c r="H154" s="238">
        <v>28.349</v>
      </c>
      <c r="I154" s="239"/>
      <c r="J154" s="240">
        <f>ROUND(I154*H154,2)</f>
        <v>0</v>
      </c>
      <c r="K154" s="236" t="s">
        <v>222</v>
      </c>
      <c r="L154" s="73"/>
      <c r="M154" s="241" t="s">
        <v>21</v>
      </c>
      <c r="N154" s="242" t="s">
        <v>43</v>
      </c>
      <c r="O154" s="48"/>
      <c r="P154" s="243">
        <f>O154*H154</f>
        <v>0</v>
      </c>
      <c r="Q154" s="243">
        <v>0</v>
      </c>
      <c r="R154" s="243">
        <f>Q154*H154</f>
        <v>0</v>
      </c>
      <c r="S154" s="243">
        <v>0</v>
      </c>
      <c r="T154" s="244">
        <f>S154*H154</f>
        <v>0</v>
      </c>
      <c r="AR154" s="25" t="s">
        <v>232</v>
      </c>
      <c r="AT154" s="25" t="s">
        <v>218</v>
      </c>
      <c r="AU154" s="25" t="s">
        <v>82</v>
      </c>
      <c r="AY154" s="25" t="s">
        <v>215</v>
      </c>
      <c r="BE154" s="245">
        <f>IF(N154="základní",J154,0)</f>
        <v>0</v>
      </c>
      <c r="BF154" s="245">
        <f>IF(N154="snížená",J154,0)</f>
        <v>0</v>
      </c>
      <c r="BG154" s="245">
        <f>IF(N154="zákl. přenesená",J154,0)</f>
        <v>0</v>
      </c>
      <c r="BH154" s="245">
        <f>IF(N154="sníž. přenesená",J154,0)</f>
        <v>0</v>
      </c>
      <c r="BI154" s="245">
        <f>IF(N154="nulová",J154,0)</f>
        <v>0</v>
      </c>
      <c r="BJ154" s="25" t="s">
        <v>80</v>
      </c>
      <c r="BK154" s="245">
        <f>ROUND(I154*H154,2)</f>
        <v>0</v>
      </c>
      <c r="BL154" s="25" t="s">
        <v>232</v>
      </c>
      <c r="BM154" s="25" t="s">
        <v>3563</v>
      </c>
    </row>
    <row r="155" s="12" customFormat="1">
      <c r="B155" s="252"/>
      <c r="C155" s="253"/>
      <c r="D155" s="246" t="s">
        <v>422</v>
      </c>
      <c r="E155" s="254" t="s">
        <v>21</v>
      </c>
      <c r="F155" s="255" t="s">
        <v>3559</v>
      </c>
      <c r="G155" s="253"/>
      <c r="H155" s="256">
        <v>27.93</v>
      </c>
      <c r="I155" s="257"/>
      <c r="J155" s="253"/>
      <c r="K155" s="253"/>
      <c r="L155" s="258"/>
      <c r="M155" s="259"/>
      <c r="N155" s="260"/>
      <c r="O155" s="260"/>
      <c r="P155" s="260"/>
      <c r="Q155" s="260"/>
      <c r="R155" s="260"/>
      <c r="S155" s="260"/>
      <c r="T155" s="261"/>
      <c r="AT155" s="262" t="s">
        <v>422</v>
      </c>
      <c r="AU155" s="262" t="s">
        <v>82</v>
      </c>
      <c r="AV155" s="12" t="s">
        <v>82</v>
      </c>
      <c r="AW155" s="12" t="s">
        <v>35</v>
      </c>
      <c r="AX155" s="12" t="s">
        <v>80</v>
      </c>
      <c r="AY155" s="262" t="s">
        <v>215</v>
      </c>
    </row>
    <row r="156" s="12" customFormat="1">
      <c r="B156" s="252"/>
      <c r="C156" s="253"/>
      <c r="D156" s="246" t="s">
        <v>422</v>
      </c>
      <c r="E156" s="253"/>
      <c r="F156" s="255" t="s">
        <v>3560</v>
      </c>
      <c r="G156" s="253"/>
      <c r="H156" s="256">
        <v>28.349</v>
      </c>
      <c r="I156" s="257"/>
      <c r="J156" s="253"/>
      <c r="K156" s="253"/>
      <c r="L156" s="258"/>
      <c r="M156" s="259"/>
      <c r="N156" s="260"/>
      <c r="O156" s="260"/>
      <c r="P156" s="260"/>
      <c r="Q156" s="260"/>
      <c r="R156" s="260"/>
      <c r="S156" s="260"/>
      <c r="T156" s="261"/>
      <c r="AT156" s="262" t="s">
        <v>422</v>
      </c>
      <c r="AU156" s="262" t="s">
        <v>82</v>
      </c>
      <c r="AV156" s="12" t="s">
        <v>82</v>
      </c>
      <c r="AW156" s="12" t="s">
        <v>6</v>
      </c>
      <c r="AX156" s="12" t="s">
        <v>80</v>
      </c>
      <c r="AY156" s="262" t="s">
        <v>215</v>
      </c>
    </row>
    <row r="157" s="1" customFormat="1" ht="16.5" customHeight="1">
      <c r="B157" s="47"/>
      <c r="C157" s="234" t="s">
        <v>9</v>
      </c>
      <c r="D157" s="234" t="s">
        <v>218</v>
      </c>
      <c r="E157" s="235" t="s">
        <v>2834</v>
      </c>
      <c r="F157" s="236" t="s">
        <v>2835</v>
      </c>
      <c r="G157" s="237" t="s">
        <v>452</v>
      </c>
      <c r="H157" s="238">
        <v>26.449999999999999</v>
      </c>
      <c r="I157" s="239"/>
      <c r="J157" s="240">
        <f>ROUND(I157*H157,2)</f>
        <v>0</v>
      </c>
      <c r="K157" s="236" t="s">
        <v>222</v>
      </c>
      <c r="L157" s="73"/>
      <c r="M157" s="241" t="s">
        <v>21</v>
      </c>
      <c r="N157" s="242" t="s">
        <v>43</v>
      </c>
      <c r="O157" s="48"/>
      <c r="P157" s="243">
        <f>O157*H157</f>
        <v>0</v>
      </c>
      <c r="Q157" s="243">
        <v>0</v>
      </c>
      <c r="R157" s="243">
        <f>Q157*H157</f>
        <v>0</v>
      </c>
      <c r="S157" s="243">
        <v>0</v>
      </c>
      <c r="T157" s="244">
        <f>S157*H157</f>
        <v>0</v>
      </c>
      <c r="AR157" s="25" t="s">
        <v>232</v>
      </c>
      <c r="AT157" s="25" t="s">
        <v>218</v>
      </c>
      <c r="AU157" s="25" t="s">
        <v>82</v>
      </c>
      <c r="AY157" s="25" t="s">
        <v>215</v>
      </c>
      <c r="BE157" s="245">
        <f>IF(N157="základní",J157,0)</f>
        <v>0</v>
      </c>
      <c r="BF157" s="245">
        <f>IF(N157="snížená",J157,0)</f>
        <v>0</v>
      </c>
      <c r="BG157" s="245">
        <f>IF(N157="zákl. přenesená",J157,0)</f>
        <v>0</v>
      </c>
      <c r="BH157" s="245">
        <f>IF(N157="sníž. přenesená",J157,0)</f>
        <v>0</v>
      </c>
      <c r="BI157" s="245">
        <f>IF(N157="nulová",J157,0)</f>
        <v>0</v>
      </c>
      <c r="BJ157" s="25" t="s">
        <v>80</v>
      </c>
      <c r="BK157" s="245">
        <f>ROUND(I157*H157,2)</f>
        <v>0</v>
      </c>
      <c r="BL157" s="25" t="s">
        <v>232</v>
      </c>
      <c r="BM157" s="25" t="s">
        <v>3284</v>
      </c>
    </row>
    <row r="158" s="1" customFormat="1">
      <c r="B158" s="47"/>
      <c r="C158" s="75"/>
      <c r="D158" s="246" t="s">
        <v>225</v>
      </c>
      <c r="E158" s="75"/>
      <c r="F158" s="247" t="s">
        <v>2837</v>
      </c>
      <c r="G158" s="75"/>
      <c r="H158" s="75"/>
      <c r="I158" s="204"/>
      <c r="J158" s="75"/>
      <c r="K158" s="75"/>
      <c r="L158" s="73"/>
      <c r="M158" s="248"/>
      <c r="N158" s="48"/>
      <c r="O158" s="48"/>
      <c r="P158" s="48"/>
      <c r="Q158" s="48"/>
      <c r="R158" s="48"/>
      <c r="S158" s="48"/>
      <c r="T158" s="96"/>
      <c r="AT158" s="25" t="s">
        <v>225</v>
      </c>
      <c r="AU158" s="25" t="s">
        <v>82</v>
      </c>
    </row>
    <row r="159" s="12" customFormat="1">
      <c r="B159" s="252"/>
      <c r="C159" s="253"/>
      <c r="D159" s="246" t="s">
        <v>422</v>
      </c>
      <c r="E159" s="254" t="s">
        <v>21</v>
      </c>
      <c r="F159" s="255" t="s">
        <v>3564</v>
      </c>
      <c r="G159" s="253"/>
      <c r="H159" s="256">
        <v>25.68</v>
      </c>
      <c r="I159" s="257"/>
      <c r="J159" s="253"/>
      <c r="K159" s="253"/>
      <c r="L159" s="258"/>
      <c r="M159" s="259"/>
      <c r="N159" s="260"/>
      <c r="O159" s="260"/>
      <c r="P159" s="260"/>
      <c r="Q159" s="260"/>
      <c r="R159" s="260"/>
      <c r="S159" s="260"/>
      <c r="T159" s="261"/>
      <c r="AT159" s="262" t="s">
        <v>422</v>
      </c>
      <c r="AU159" s="262" t="s">
        <v>82</v>
      </c>
      <c r="AV159" s="12" t="s">
        <v>82</v>
      </c>
      <c r="AW159" s="12" t="s">
        <v>35</v>
      </c>
      <c r="AX159" s="12" t="s">
        <v>72</v>
      </c>
      <c r="AY159" s="262" t="s">
        <v>215</v>
      </c>
    </row>
    <row r="160" s="12" customFormat="1">
      <c r="B160" s="252"/>
      <c r="C160" s="253"/>
      <c r="D160" s="246" t="s">
        <v>422</v>
      </c>
      <c r="E160" s="253"/>
      <c r="F160" s="255" t="s">
        <v>3565</v>
      </c>
      <c r="G160" s="253"/>
      <c r="H160" s="256">
        <v>26.449999999999999</v>
      </c>
      <c r="I160" s="257"/>
      <c r="J160" s="253"/>
      <c r="K160" s="253"/>
      <c r="L160" s="258"/>
      <c r="M160" s="259"/>
      <c r="N160" s="260"/>
      <c r="O160" s="260"/>
      <c r="P160" s="260"/>
      <c r="Q160" s="260"/>
      <c r="R160" s="260"/>
      <c r="S160" s="260"/>
      <c r="T160" s="261"/>
      <c r="AT160" s="262" t="s">
        <v>422</v>
      </c>
      <c r="AU160" s="262" t="s">
        <v>82</v>
      </c>
      <c r="AV160" s="12" t="s">
        <v>82</v>
      </c>
      <c r="AW160" s="12" t="s">
        <v>6</v>
      </c>
      <c r="AX160" s="12" t="s">
        <v>80</v>
      </c>
      <c r="AY160" s="262" t="s">
        <v>215</v>
      </c>
    </row>
    <row r="161" s="1" customFormat="1" ht="16.5" customHeight="1">
      <c r="B161" s="47"/>
      <c r="C161" s="274" t="s">
        <v>316</v>
      </c>
      <c r="D161" s="274" t="s">
        <v>470</v>
      </c>
      <c r="E161" s="275" t="s">
        <v>2841</v>
      </c>
      <c r="F161" s="276" t="s">
        <v>2842</v>
      </c>
      <c r="G161" s="277" t="s">
        <v>452</v>
      </c>
      <c r="H161" s="278">
        <v>26.449999999999999</v>
      </c>
      <c r="I161" s="279"/>
      <c r="J161" s="280">
        <f>ROUND(I161*H161,2)</f>
        <v>0</v>
      </c>
      <c r="K161" s="276" t="s">
        <v>222</v>
      </c>
      <c r="L161" s="281"/>
      <c r="M161" s="282" t="s">
        <v>21</v>
      </c>
      <c r="N161" s="283" t="s">
        <v>43</v>
      </c>
      <c r="O161" s="48"/>
      <c r="P161" s="243">
        <f>O161*H161</f>
        <v>0</v>
      </c>
      <c r="Q161" s="243">
        <v>0.00048000000000000001</v>
      </c>
      <c r="R161" s="243">
        <f>Q161*H161</f>
        <v>0.012696000000000001</v>
      </c>
      <c r="S161" s="243">
        <v>0</v>
      </c>
      <c r="T161" s="244">
        <f>S161*H161</f>
        <v>0</v>
      </c>
      <c r="AR161" s="25" t="s">
        <v>405</v>
      </c>
      <c r="AT161" s="25" t="s">
        <v>470</v>
      </c>
      <c r="AU161" s="25" t="s">
        <v>82</v>
      </c>
      <c r="AY161" s="25" t="s">
        <v>215</v>
      </c>
      <c r="BE161" s="245">
        <f>IF(N161="základní",J161,0)</f>
        <v>0</v>
      </c>
      <c r="BF161" s="245">
        <f>IF(N161="snížená",J161,0)</f>
        <v>0</v>
      </c>
      <c r="BG161" s="245">
        <f>IF(N161="zákl. přenesená",J161,0)</f>
        <v>0</v>
      </c>
      <c r="BH161" s="245">
        <f>IF(N161="sníž. přenesená",J161,0)</f>
        <v>0</v>
      </c>
      <c r="BI161" s="245">
        <f>IF(N161="nulová",J161,0)</f>
        <v>0</v>
      </c>
      <c r="BJ161" s="25" t="s">
        <v>80</v>
      </c>
      <c r="BK161" s="245">
        <f>ROUND(I161*H161,2)</f>
        <v>0</v>
      </c>
      <c r="BL161" s="25" t="s">
        <v>232</v>
      </c>
      <c r="BM161" s="25" t="s">
        <v>3291</v>
      </c>
    </row>
    <row r="162" s="12" customFormat="1">
      <c r="B162" s="252"/>
      <c r="C162" s="253"/>
      <c r="D162" s="246" t="s">
        <v>422</v>
      </c>
      <c r="E162" s="254" t="s">
        <v>21</v>
      </c>
      <c r="F162" s="255" t="s">
        <v>3564</v>
      </c>
      <c r="G162" s="253"/>
      <c r="H162" s="256">
        <v>25.68</v>
      </c>
      <c r="I162" s="257"/>
      <c r="J162" s="253"/>
      <c r="K162" s="253"/>
      <c r="L162" s="258"/>
      <c r="M162" s="259"/>
      <c r="N162" s="260"/>
      <c r="O162" s="260"/>
      <c r="P162" s="260"/>
      <c r="Q162" s="260"/>
      <c r="R162" s="260"/>
      <c r="S162" s="260"/>
      <c r="T162" s="261"/>
      <c r="AT162" s="262" t="s">
        <v>422</v>
      </c>
      <c r="AU162" s="262" t="s">
        <v>82</v>
      </c>
      <c r="AV162" s="12" t="s">
        <v>82</v>
      </c>
      <c r="AW162" s="12" t="s">
        <v>35</v>
      </c>
      <c r="AX162" s="12" t="s">
        <v>72</v>
      </c>
      <c r="AY162" s="262" t="s">
        <v>215</v>
      </c>
    </row>
    <row r="163" s="12" customFormat="1">
      <c r="B163" s="252"/>
      <c r="C163" s="253"/>
      <c r="D163" s="246" t="s">
        <v>422</v>
      </c>
      <c r="E163" s="253"/>
      <c r="F163" s="255" t="s">
        <v>3565</v>
      </c>
      <c r="G163" s="253"/>
      <c r="H163" s="256">
        <v>26.449999999999999</v>
      </c>
      <c r="I163" s="257"/>
      <c r="J163" s="253"/>
      <c r="K163" s="253"/>
      <c r="L163" s="258"/>
      <c r="M163" s="259"/>
      <c r="N163" s="260"/>
      <c r="O163" s="260"/>
      <c r="P163" s="260"/>
      <c r="Q163" s="260"/>
      <c r="R163" s="260"/>
      <c r="S163" s="260"/>
      <c r="T163" s="261"/>
      <c r="AT163" s="262" t="s">
        <v>422</v>
      </c>
      <c r="AU163" s="262" t="s">
        <v>82</v>
      </c>
      <c r="AV163" s="12" t="s">
        <v>82</v>
      </c>
      <c r="AW163" s="12" t="s">
        <v>6</v>
      </c>
      <c r="AX163" s="12" t="s">
        <v>80</v>
      </c>
      <c r="AY163" s="262" t="s">
        <v>215</v>
      </c>
    </row>
    <row r="164" s="1" customFormat="1" ht="16.5" customHeight="1">
      <c r="B164" s="47"/>
      <c r="C164" s="274" t="s">
        <v>321</v>
      </c>
      <c r="D164" s="274" t="s">
        <v>470</v>
      </c>
      <c r="E164" s="275" t="s">
        <v>3566</v>
      </c>
      <c r="F164" s="276" t="s">
        <v>3567</v>
      </c>
      <c r="G164" s="277" t="s">
        <v>298</v>
      </c>
      <c r="H164" s="278">
        <v>10</v>
      </c>
      <c r="I164" s="279"/>
      <c r="J164" s="280">
        <f>ROUND(I164*H164,2)</f>
        <v>0</v>
      </c>
      <c r="K164" s="276" t="s">
        <v>222</v>
      </c>
      <c r="L164" s="281"/>
      <c r="M164" s="282" t="s">
        <v>21</v>
      </c>
      <c r="N164" s="283" t="s">
        <v>43</v>
      </c>
      <c r="O164" s="48"/>
      <c r="P164" s="243">
        <f>O164*H164</f>
        <v>0</v>
      </c>
      <c r="Q164" s="243">
        <v>0.00011</v>
      </c>
      <c r="R164" s="243">
        <f>Q164*H164</f>
        <v>0.0011000000000000001</v>
      </c>
      <c r="S164" s="243">
        <v>0</v>
      </c>
      <c r="T164" s="244">
        <f>S164*H164</f>
        <v>0</v>
      </c>
      <c r="AR164" s="25" t="s">
        <v>405</v>
      </c>
      <c r="AT164" s="25" t="s">
        <v>470</v>
      </c>
      <c r="AU164" s="25" t="s">
        <v>82</v>
      </c>
      <c r="AY164" s="25" t="s">
        <v>215</v>
      </c>
      <c r="BE164" s="245">
        <f>IF(N164="základní",J164,0)</f>
        <v>0</v>
      </c>
      <c r="BF164" s="245">
        <f>IF(N164="snížená",J164,0)</f>
        <v>0</v>
      </c>
      <c r="BG164" s="245">
        <f>IF(N164="zákl. přenesená",J164,0)</f>
        <v>0</v>
      </c>
      <c r="BH164" s="245">
        <f>IF(N164="sníž. přenesená",J164,0)</f>
        <v>0</v>
      </c>
      <c r="BI164" s="245">
        <f>IF(N164="nulová",J164,0)</f>
        <v>0</v>
      </c>
      <c r="BJ164" s="25" t="s">
        <v>80</v>
      </c>
      <c r="BK164" s="245">
        <f>ROUND(I164*H164,2)</f>
        <v>0</v>
      </c>
      <c r="BL164" s="25" t="s">
        <v>232</v>
      </c>
      <c r="BM164" s="25" t="s">
        <v>3445</v>
      </c>
    </row>
    <row r="165" s="12" customFormat="1">
      <c r="B165" s="252"/>
      <c r="C165" s="253"/>
      <c r="D165" s="246" t="s">
        <v>422</v>
      </c>
      <c r="E165" s="254" t="s">
        <v>21</v>
      </c>
      <c r="F165" s="255" t="s">
        <v>256</v>
      </c>
      <c r="G165" s="253"/>
      <c r="H165" s="256">
        <v>10</v>
      </c>
      <c r="I165" s="257"/>
      <c r="J165" s="253"/>
      <c r="K165" s="253"/>
      <c r="L165" s="258"/>
      <c r="M165" s="259"/>
      <c r="N165" s="260"/>
      <c r="O165" s="260"/>
      <c r="P165" s="260"/>
      <c r="Q165" s="260"/>
      <c r="R165" s="260"/>
      <c r="S165" s="260"/>
      <c r="T165" s="261"/>
      <c r="AT165" s="262" t="s">
        <v>422</v>
      </c>
      <c r="AU165" s="262" t="s">
        <v>82</v>
      </c>
      <c r="AV165" s="12" t="s">
        <v>82</v>
      </c>
      <c r="AW165" s="12" t="s">
        <v>35</v>
      </c>
      <c r="AX165" s="12" t="s">
        <v>80</v>
      </c>
      <c r="AY165" s="262" t="s">
        <v>215</v>
      </c>
    </row>
    <row r="166" s="1" customFormat="1" ht="16.5" customHeight="1">
      <c r="B166" s="47"/>
      <c r="C166" s="274" t="s">
        <v>326</v>
      </c>
      <c r="D166" s="274" t="s">
        <v>470</v>
      </c>
      <c r="E166" s="275" t="s">
        <v>3568</v>
      </c>
      <c r="F166" s="276" t="s">
        <v>3569</v>
      </c>
      <c r="G166" s="277" t="s">
        <v>298</v>
      </c>
      <c r="H166" s="278">
        <v>1</v>
      </c>
      <c r="I166" s="279"/>
      <c r="J166" s="280">
        <f>ROUND(I166*H166,2)</f>
        <v>0</v>
      </c>
      <c r="K166" s="276" t="s">
        <v>222</v>
      </c>
      <c r="L166" s="281"/>
      <c r="M166" s="282" t="s">
        <v>21</v>
      </c>
      <c r="N166" s="283" t="s">
        <v>43</v>
      </c>
      <c r="O166" s="48"/>
      <c r="P166" s="243">
        <f>O166*H166</f>
        <v>0</v>
      </c>
      <c r="Q166" s="243">
        <v>8.0000000000000007E-05</v>
      </c>
      <c r="R166" s="243">
        <f>Q166*H166</f>
        <v>8.0000000000000007E-05</v>
      </c>
      <c r="S166" s="243">
        <v>0</v>
      </c>
      <c r="T166" s="244">
        <f>S166*H166</f>
        <v>0</v>
      </c>
      <c r="AR166" s="25" t="s">
        <v>405</v>
      </c>
      <c r="AT166" s="25" t="s">
        <v>470</v>
      </c>
      <c r="AU166" s="25" t="s">
        <v>82</v>
      </c>
      <c r="AY166" s="25" t="s">
        <v>215</v>
      </c>
      <c r="BE166" s="245">
        <f>IF(N166="základní",J166,0)</f>
        <v>0</v>
      </c>
      <c r="BF166" s="245">
        <f>IF(N166="snížená",J166,0)</f>
        <v>0</v>
      </c>
      <c r="BG166" s="245">
        <f>IF(N166="zákl. přenesená",J166,0)</f>
        <v>0</v>
      </c>
      <c r="BH166" s="245">
        <f>IF(N166="sníž. přenesená",J166,0)</f>
        <v>0</v>
      </c>
      <c r="BI166" s="245">
        <f>IF(N166="nulová",J166,0)</f>
        <v>0</v>
      </c>
      <c r="BJ166" s="25" t="s">
        <v>80</v>
      </c>
      <c r="BK166" s="245">
        <f>ROUND(I166*H166,2)</f>
        <v>0</v>
      </c>
      <c r="BL166" s="25" t="s">
        <v>232</v>
      </c>
      <c r="BM166" s="25" t="s">
        <v>3570</v>
      </c>
    </row>
    <row r="167" s="12" customFormat="1">
      <c r="B167" s="252"/>
      <c r="C167" s="253"/>
      <c r="D167" s="246" t="s">
        <v>422</v>
      </c>
      <c r="E167" s="254" t="s">
        <v>21</v>
      </c>
      <c r="F167" s="255" t="s">
        <v>80</v>
      </c>
      <c r="G167" s="253"/>
      <c r="H167" s="256">
        <v>1</v>
      </c>
      <c r="I167" s="257"/>
      <c r="J167" s="253"/>
      <c r="K167" s="253"/>
      <c r="L167" s="258"/>
      <c r="M167" s="259"/>
      <c r="N167" s="260"/>
      <c r="O167" s="260"/>
      <c r="P167" s="260"/>
      <c r="Q167" s="260"/>
      <c r="R167" s="260"/>
      <c r="S167" s="260"/>
      <c r="T167" s="261"/>
      <c r="AT167" s="262" t="s">
        <v>422</v>
      </c>
      <c r="AU167" s="262" t="s">
        <v>82</v>
      </c>
      <c r="AV167" s="12" t="s">
        <v>82</v>
      </c>
      <c r="AW167" s="12" t="s">
        <v>35</v>
      </c>
      <c r="AX167" s="12" t="s">
        <v>80</v>
      </c>
      <c r="AY167" s="262" t="s">
        <v>215</v>
      </c>
    </row>
    <row r="168" s="1" customFormat="1" ht="16.5" customHeight="1">
      <c r="B168" s="47"/>
      <c r="C168" s="274" t="s">
        <v>331</v>
      </c>
      <c r="D168" s="274" t="s">
        <v>470</v>
      </c>
      <c r="E168" s="275" t="s">
        <v>3571</v>
      </c>
      <c r="F168" s="276" t="s">
        <v>3572</v>
      </c>
      <c r="G168" s="277" t="s">
        <v>298</v>
      </c>
      <c r="H168" s="278">
        <v>1</v>
      </c>
      <c r="I168" s="279"/>
      <c r="J168" s="280">
        <f>ROUND(I168*H168,2)</f>
        <v>0</v>
      </c>
      <c r="K168" s="276" t="s">
        <v>222</v>
      </c>
      <c r="L168" s="281"/>
      <c r="M168" s="282" t="s">
        <v>21</v>
      </c>
      <c r="N168" s="283" t="s">
        <v>43</v>
      </c>
      <c r="O168" s="48"/>
      <c r="P168" s="243">
        <f>O168*H168</f>
        <v>0</v>
      </c>
      <c r="Q168" s="243">
        <v>0.00017000000000000001</v>
      </c>
      <c r="R168" s="243">
        <f>Q168*H168</f>
        <v>0.00017000000000000001</v>
      </c>
      <c r="S168" s="243">
        <v>0</v>
      </c>
      <c r="T168" s="244">
        <f>S168*H168</f>
        <v>0</v>
      </c>
      <c r="AR168" s="25" t="s">
        <v>405</v>
      </c>
      <c r="AT168" s="25" t="s">
        <v>470</v>
      </c>
      <c r="AU168" s="25" t="s">
        <v>82</v>
      </c>
      <c r="AY168" s="25" t="s">
        <v>215</v>
      </c>
      <c r="BE168" s="245">
        <f>IF(N168="základní",J168,0)</f>
        <v>0</v>
      </c>
      <c r="BF168" s="245">
        <f>IF(N168="snížená",J168,0)</f>
        <v>0</v>
      </c>
      <c r="BG168" s="245">
        <f>IF(N168="zákl. přenesená",J168,0)</f>
        <v>0</v>
      </c>
      <c r="BH168" s="245">
        <f>IF(N168="sníž. přenesená",J168,0)</f>
        <v>0</v>
      </c>
      <c r="BI168" s="245">
        <f>IF(N168="nulová",J168,0)</f>
        <v>0</v>
      </c>
      <c r="BJ168" s="25" t="s">
        <v>80</v>
      </c>
      <c r="BK168" s="245">
        <f>ROUND(I168*H168,2)</f>
        <v>0</v>
      </c>
      <c r="BL168" s="25" t="s">
        <v>232</v>
      </c>
      <c r="BM168" s="25" t="s">
        <v>3573</v>
      </c>
    </row>
    <row r="169" s="12" customFormat="1">
      <c r="B169" s="252"/>
      <c r="C169" s="253"/>
      <c r="D169" s="246" t="s">
        <v>422</v>
      </c>
      <c r="E169" s="254" t="s">
        <v>21</v>
      </c>
      <c r="F169" s="255" t="s">
        <v>80</v>
      </c>
      <c r="G169" s="253"/>
      <c r="H169" s="256">
        <v>1</v>
      </c>
      <c r="I169" s="257"/>
      <c r="J169" s="253"/>
      <c r="K169" s="253"/>
      <c r="L169" s="258"/>
      <c r="M169" s="259"/>
      <c r="N169" s="260"/>
      <c r="O169" s="260"/>
      <c r="P169" s="260"/>
      <c r="Q169" s="260"/>
      <c r="R169" s="260"/>
      <c r="S169" s="260"/>
      <c r="T169" s="261"/>
      <c r="AT169" s="262" t="s">
        <v>422</v>
      </c>
      <c r="AU169" s="262" t="s">
        <v>82</v>
      </c>
      <c r="AV169" s="12" t="s">
        <v>82</v>
      </c>
      <c r="AW169" s="12" t="s">
        <v>35</v>
      </c>
      <c r="AX169" s="12" t="s">
        <v>80</v>
      </c>
      <c r="AY169" s="262" t="s">
        <v>215</v>
      </c>
    </row>
    <row r="170" s="1" customFormat="1" ht="16.5" customHeight="1">
      <c r="B170" s="47"/>
      <c r="C170" s="234" t="s">
        <v>499</v>
      </c>
      <c r="D170" s="234" t="s">
        <v>218</v>
      </c>
      <c r="E170" s="235" t="s">
        <v>3574</v>
      </c>
      <c r="F170" s="236" t="s">
        <v>3575</v>
      </c>
      <c r="G170" s="237" t="s">
        <v>298</v>
      </c>
      <c r="H170" s="238">
        <v>13</v>
      </c>
      <c r="I170" s="239"/>
      <c r="J170" s="240">
        <f>ROUND(I170*H170,2)</f>
        <v>0</v>
      </c>
      <c r="K170" s="236" t="s">
        <v>222</v>
      </c>
      <c r="L170" s="73"/>
      <c r="M170" s="241" t="s">
        <v>21</v>
      </c>
      <c r="N170" s="242" t="s">
        <v>43</v>
      </c>
      <c r="O170" s="48"/>
      <c r="P170" s="243">
        <f>O170*H170</f>
        <v>0</v>
      </c>
      <c r="Q170" s="243">
        <v>0</v>
      </c>
      <c r="R170" s="243">
        <f>Q170*H170</f>
        <v>0</v>
      </c>
      <c r="S170" s="243">
        <v>0</v>
      </c>
      <c r="T170" s="244">
        <f>S170*H170</f>
        <v>0</v>
      </c>
      <c r="AR170" s="25" t="s">
        <v>232</v>
      </c>
      <c r="AT170" s="25" t="s">
        <v>218</v>
      </c>
      <c r="AU170" s="25" t="s">
        <v>82</v>
      </c>
      <c r="AY170" s="25" t="s">
        <v>215</v>
      </c>
      <c r="BE170" s="245">
        <f>IF(N170="základní",J170,0)</f>
        <v>0</v>
      </c>
      <c r="BF170" s="245">
        <f>IF(N170="snížená",J170,0)</f>
        <v>0</v>
      </c>
      <c r="BG170" s="245">
        <f>IF(N170="zákl. přenesená",J170,0)</f>
        <v>0</v>
      </c>
      <c r="BH170" s="245">
        <f>IF(N170="sníž. přenesená",J170,0)</f>
        <v>0</v>
      </c>
      <c r="BI170" s="245">
        <f>IF(N170="nulová",J170,0)</f>
        <v>0</v>
      </c>
      <c r="BJ170" s="25" t="s">
        <v>80</v>
      </c>
      <c r="BK170" s="245">
        <f>ROUND(I170*H170,2)</f>
        <v>0</v>
      </c>
      <c r="BL170" s="25" t="s">
        <v>232</v>
      </c>
      <c r="BM170" s="25" t="s">
        <v>3576</v>
      </c>
    </row>
    <row r="171" s="14" customFormat="1">
      <c r="B171" s="288"/>
      <c r="C171" s="289"/>
      <c r="D171" s="246" t="s">
        <v>422</v>
      </c>
      <c r="E171" s="290" t="s">
        <v>21</v>
      </c>
      <c r="F171" s="291" t="s">
        <v>3577</v>
      </c>
      <c r="G171" s="289"/>
      <c r="H171" s="290" t="s">
        <v>21</v>
      </c>
      <c r="I171" s="292"/>
      <c r="J171" s="289"/>
      <c r="K171" s="289"/>
      <c r="L171" s="293"/>
      <c r="M171" s="294"/>
      <c r="N171" s="295"/>
      <c r="O171" s="295"/>
      <c r="P171" s="295"/>
      <c r="Q171" s="295"/>
      <c r="R171" s="295"/>
      <c r="S171" s="295"/>
      <c r="T171" s="296"/>
      <c r="AT171" s="297" t="s">
        <v>422</v>
      </c>
      <c r="AU171" s="297" t="s">
        <v>82</v>
      </c>
      <c r="AV171" s="14" t="s">
        <v>80</v>
      </c>
      <c r="AW171" s="14" t="s">
        <v>35</v>
      </c>
      <c r="AX171" s="14" t="s">
        <v>72</v>
      </c>
      <c r="AY171" s="297" t="s">
        <v>215</v>
      </c>
    </row>
    <row r="172" s="12" customFormat="1">
      <c r="B172" s="252"/>
      <c r="C172" s="253"/>
      <c r="D172" s="246" t="s">
        <v>422</v>
      </c>
      <c r="E172" s="254" t="s">
        <v>21</v>
      </c>
      <c r="F172" s="255" t="s">
        <v>272</v>
      </c>
      <c r="G172" s="253"/>
      <c r="H172" s="256">
        <v>13</v>
      </c>
      <c r="I172" s="257"/>
      <c r="J172" s="253"/>
      <c r="K172" s="253"/>
      <c r="L172" s="258"/>
      <c r="M172" s="259"/>
      <c r="N172" s="260"/>
      <c r="O172" s="260"/>
      <c r="P172" s="260"/>
      <c r="Q172" s="260"/>
      <c r="R172" s="260"/>
      <c r="S172" s="260"/>
      <c r="T172" s="261"/>
      <c r="AT172" s="262" t="s">
        <v>422</v>
      </c>
      <c r="AU172" s="262" t="s">
        <v>82</v>
      </c>
      <c r="AV172" s="12" t="s">
        <v>82</v>
      </c>
      <c r="AW172" s="12" t="s">
        <v>35</v>
      </c>
      <c r="AX172" s="12" t="s">
        <v>80</v>
      </c>
      <c r="AY172" s="262" t="s">
        <v>215</v>
      </c>
    </row>
    <row r="173" s="1" customFormat="1" ht="16.5" customHeight="1">
      <c r="B173" s="47"/>
      <c r="C173" s="274" t="s">
        <v>503</v>
      </c>
      <c r="D173" s="274" t="s">
        <v>470</v>
      </c>
      <c r="E173" s="275" t="s">
        <v>3578</v>
      </c>
      <c r="F173" s="276" t="s">
        <v>3579</v>
      </c>
      <c r="G173" s="277" t="s">
        <v>298</v>
      </c>
      <c r="H173" s="278">
        <v>1</v>
      </c>
      <c r="I173" s="279"/>
      <c r="J173" s="280">
        <f>ROUND(I173*H173,2)</f>
        <v>0</v>
      </c>
      <c r="K173" s="276" t="s">
        <v>222</v>
      </c>
      <c r="L173" s="281"/>
      <c r="M173" s="282" t="s">
        <v>21</v>
      </c>
      <c r="N173" s="283" t="s">
        <v>43</v>
      </c>
      <c r="O173" s="48"/>
      <c r="P173" s="243">
        <f>O173*H173</f>
        <v>0</v>
      </c>
      <c r="Q173" s="243">
        <v>8.0000000000000007E-05</v>
      </c>
      <c r="R173" s="243">
        <f>Q173*H173</f>
        <v>8.0000000000000007E-05</v>
      </c>
      <c r="S173" s="243">
        <v>0</v>
      </c>
      <c r="T173" s="244">
        <f>S173*H173</f>
        <v>0</v>
      </c>
      <c r="AR173" s="25" t="s">
        <v>405</v>
      </c>
      <c r="AT173" s="25" t="s">
        <v>470</v>
      </c>
      <c r="AU173" s="25" t="s">
        <v>82</v>
      </c>
      <c r="AY173" s="25" t="s">
        <v>215</v>
      </c>
      <c r="BE173" s="245">
        <f>IF(N173="základní",J173,0)</f>
        <v>0</v>
      </c>
      <c r="BF173" s="245">
        <f>IF(N173="snížená",J173,0)</f>
        <v>0</v>
      </c>
      <c r="BG173" s="245">
        <f>IF(N173="zákl. přenesená",J173,0)</f>
        <v>0</v>
      </c>
      <c r="BH173" s="245">
        <f>IF(N173="sníž. přenesená",J173,0)</f>
        <v>0</v>
      </c>
      <c r="BI173" s="245">
        <f>IF(N173="nulová",J173,0)</f>
        <v>0</v>
      </c>
      <c r="BJ173" s="25" t="s">
        <v>80</v>
      </c>
      <c r="BK173" s="245">
        <f>ROUND(I173*H173,2)</f>
        <v>0</v>
      </c>
      <c r="BL173" s="25" t="s">
        <v>232</v>
      </c>
      <c r="BM173" s="25" t="s">
        <v>3580</v>
      </c>
    </row>
    <row r="174" s="12" customFormat="1">
      <c r="B174" s="252"/>
      <c r="C174" s="253"/>
      <c r="D174" s="246" t="s">
        <v>422</v>
      </c>
      <c r="E174" s="254" t="s">
        <v>21</v>
      </c>
      <c r="F174" s="255" t="s">
        <v>80</v>
      </c>
      <c r="G174" s="253"/>
      <c r="H174" s="256">
        <v>1</v>
      </c>
      <c r="I174" s="257"/>
      <c r="J174" s="253"/>
      <c r="K174" s="253"/>
      <c r="L174" s="258"/>
      <c r="M174" s="259"/>
      <c r="N174" s="260"/>
      <c r="O174" s="260"/>
      <c r="P174" s="260"/>
      <c r="Q174" s="260"/>
      <c r="R174" s="260"/>
      <c r="S174" s="260"/>
      <c r="T174" s="261"/>
      <c r="AT174" s="262" t="s">
        <v>422</v>
      </c>
      <c r="AU174" s="262" t="s">
        <v>82</v>
      </c>
      <c r="AV174" s="12" t="s">
        <v>82</v>
      </c>
      <c r="AW174" s="12" t="s">
        <v>35</v>
      </c>
      <c r="AX174" s="12" t="s">
        <v>80</v>
      </c>
      <c r="AY174" s="262" t="s">
        <v>215</v>
      </c>
    </row>
    <row r="175" s="1" customFormat="1" ht="16.5" customHeight="1">
      <c r="B175" s="47"/>
      <c r="C175" s="234" t="s">
        <v>338</v>
      </c>
      <c r="D175" s="234" t="s">
        <v>218</v>
      </c>
      <c r="E175" s="235" t="s">
        <v>3581</v>
      </c>
      <c r="F175" s="236" t="s">
        <v>3582</v>
      </c>
      <c r="G175" s="237" t="s">
        <v>298</v>
      </c>
      <c r="H175" s="238">
        <v>1</v>
      </c>
      <c r="I175" s="239"/>
      <c r="J175" s="240">
        <f>ROUND(I175*H175,2)</f>
        <v>0</v>
      </c>
      <c r="K175" s="236" t="s">
        <v>222</v>
      </c>
      <c r="L175" s="73"/>
      <c r="M175" s="241" t="s">
        <v>21</v>
      </c>
      <c r="N175" s="242" t="s">
        <v>43</v>
      </c>
      <c r="O175" s="48"/>
      <c r="P175" s="243">
        <f>O175*H175</f>
        <v>0</v>
      </c>
      <c r="Q175" s="243">
        <v>0</v>
      </c>
      <c r="R175" s="243">
        <f>Q175*H175</f>
        <v>0</v>
      </c>
      <c r="S175" s="243">
        <v>0</v>
      </c>
      <c r="T175" s="244">
        <f>S175*H175</f>
        <v>0</v>
      </c>
      <c r="AR175" s="25" t="s">
        <v>232</v>
      </c>
      <c r="AT175" s="25" t="s">
        <v>218</v>
      </c>
      <c r="AU175" s="25" t="s">
        <v>82</v>
      </c>
      <c r="AY175" s="25" t="s">
        <v>215</v>
      </c>
      <c r="BE175" s="245">
        <f>IF(N175="základní",J175,0)</f>
        <v>0</v>
      </c>
      <c r="BF175" s="245">
        <f>IF(N175="snížená",J175,0)</f>
        <v>0</v>
      </c>
      <c r="BG175" s="245">
        <f>IF(N175="zákl. přenesená",J175,0)</f>
        <v>0</v>
      </c>
      <c r="BH175" s="245">
        <f>IF(N175="sníž. přenesená",J175,0)</f>
        <v>0</v>
      </c>
      <c r="BI175" s="245">
        <f>IF(N175="nulová",J175,0)</f>
        <v>0</v>
      </c>
      <c r="BJ175" s="25" t="s">
        <v>80</v>
      </c>
      <c r="BK175" s="245">
        <f>ROUND(I175*H175,2)</f>
        <v>0</v>
      </c>
      <c r="BL175" s="25" t="s">
        <v>232</v>
      </c>
      <c r="BM175" s="25" t="s">
        <v>3583</v>
      </c>
    </row>
    <row r="176" s="12" customFormat="1">
      <c r="B176" s="252"/>
      <c r="C176" s="253"/>
      <c r="D176" s="246" t="s">
        <v>422</v>
      </c>
      <c r="E176" s="254" t="s">
        <v>21</v>
      </c>
      <c r="F176" s="255" t="s">
        <v>80</v>
      </c>
      <c r="G176" s="253"/>
      <c r="H176" s="256">
        <v>1</v>
      </c>
      <c r="I176" s="257"/>
      <c r="J176" s="253"/>
      <c r="K176" s="253"/>
      <c r="L176" s="258"/>
      <c r="M176" s="259"/>
      <c r="N176" s="260"/>
      <c r="O176" s="260"/>
      <c r="P176" s="260"/>
      <c r="Q176" s="260"/>
      <c r="R176" s="260"/>
      <c r="S176" s="260"/>
      <c r="T176" s="261"/>
      <c r="AT176" s="262" t="s">
        <v>422</v>
      </c>
      <c r="AU176" s="262" t="s">
        <v>82</v>
      </c>
      <c r="AV176" s="12" t="s">
        <v>82</v>
      </c>
      <c r="AW176" s="12" t="s">
        <v>35</v>
      </c>
      <c r="AX176" s="12" t="s">
        <v>80</v>
      </c>
      <c r="AY176" s="262" t="s">
        <v>215</v>
      </c>
    </row>
    <row r="177" s="1" customFormat="1" ht="16.5" customHeight="1">
      <c r="B177" s="47"/>
      <c r="C177" s="274" t="s">
        <v>343</v>
      </c>
      <c r="D177" s="274" t="s">
        <v>470</v>
      </c>
      <c r="E177" s="275" t="s">
        <v>3584</v>
      </c>
      <c r="F177" s="276" t="s">
        <v>3585</v>
      </c>
      <c r="G177" s="277" t="s">
        <v>298</v>
      </c>
      <c r="H177" s="278">
        <v>1</v>
      </c>
      <c r="I177" s="279"/>
      <c r="J177" s="280">
        <f>ROUND(I177*H177,2)</f>
        <v>0</v>
      </c>
      <c r="K177" s="276" t="s">
        <v>21</v>
      </c>
      <c r="L177" s="281"/>
      <c r="M177" s="282" t="s">
        <v>21</v>
      </c>
      <c r="N177" s="283" t="s">
        <v>43</v>
      </c>
      <c r="O177" s="48"/>
      <c r="P177" s="243">
        <f>O177*H177</f>
        <v>0</v>
      </c>
      <c r="Q177" s="243">
        <v>0.0019</v>
      </c>
      <c r="R177" s="243">
        <f>Q177*H177</f>
        <v>0.0019</v>
      </c>
      <c r="S177" s="243">
        <v>0</v>
      </c>
      <c r="T177" s="244">
        <f>S177*H177</f>
        <v>0</v>
      </c>
      <c r="AR177" s="25" t="s">
        <v>405</v>
      </c>
      <c r="AT177" s="25" t="s">
        <v>470</v>
      </c>
      <c r="AU177" s="25" t="s">
        <v>82</v>
      </c>
      <c r="AY177" s="25" t="s">
        <v>215</v>
      </c>
      <c r="BE177" s="245">
        <f>IF(N177="základní",J177,0)</f>
        <v>0</v>
      </c>
      <c r="BF177" s="245">
        <f>IF(N177="snížená",J177,0)</f>
        <v>0</v>
      </c>
      <c r="BG177" s="245">
        <f>IF(N177="zákl. přenesená",J177,0)</f>
        <v>0</v>
      </c>
      <c r="BH177" s="245">
        <f>IF(N177="sníž. přenesená",J177,0)</f>
        <v>0</v>
      </c>
      <c r="BI177" s="245">
        <f>IF(N177="nulová",J177,0)</f>
        <v>0</v>
      </c>
      <c r="BJ177" s="25" t="s">
        <v>80</v>
      </c>
      <c r="BK177" s="245">
        <f>ROUND(I177*H177,2)</f>
        <v>0</v>
      </c>
      <c r="BL177" s="25" t="s">
        <v>232</v>
      </c>
      <c r="BM177" s="25" t="s">
        <v>3586</v>
      </c>
    </row>
    <row r="178" s="1" customFormat="1">
      <c r="B178" s="47"/>
      <c r="C178" s="75"/>
      <c r="D178" s="246" t="s">
        <v>225</v>
      </c>
      <c r="E178" s="75"/>
      <c r="F178" s="247" t="s">
        <v>3587</v>
      </c>
      <c r="G178" s="75"/>
      <c r="H178" s="75"/>
      <c r="I178" s="204"/>
      <c r="J178" s="75"/>
      <c r="K178" s="75"/>
      <c r="L178" s="73"/>
      <c r="M178" s="248"/>
      <c r="N178" s="48"/>
      <c r="O178" s="48"/>
      <c r="P178" s="48"/>
      <c r="Q178" s="48"/>
      <c r="R178" s="48"/>
      <c r="S178" s="48"/>
      <c r="T178" s="96"/>
      <c r="AT178" s="25" t="s">
        <v>225</v>
      </c>
      <c r="AU178" s="25" t="s">
        <v>82</v>
      </c>
    </row>
    <row r="179" s="12" customFormat="1">
      <c r="B179" s="252"/>
      <c r="C179" s="253"/>
      <c r="D179" s="246" t="s">
        <v>422</v>
      </c>
      <c r="E179" s="254" t="s">
        <v>21</v>
      </c>
      <c r="F179" s="255" t="s">
        <v>80</v>
      </c>
      <c r="G179" s="253"/>
      <c r="H179" s="256">
        <v>1</v>
      </c>
      <c r="I179" s="257"/>
      <c r="J179" s="253"/>
      <c r="K179" s="253"/>
      <c r="L179" s="258"/>
      <c r="M179" s="259"/>
      <c r="N179" s="260"/>
      <c r="O179" s="260"/>
      <c r="P179" s="260"/>
      <c r="Q179" s="260"/>
      <c r="R179" s="260"/>
      <c r="S179" s="260"/>
      <c r="T179" s="261"/>
      <c r="AT179" s="262" t="s">
        <v>422</v>
      </c>
      <c r="AU179" s="262" t="s">
        <v>82</v>
      </c>
      <c r="AV179" s="12" t="s">
        <v>82</v>
      </c>
      <c r="AW179" s="12" t="s">
        <v>35</v>
      </c>
      <c r="AX179" s="12" t="s">
        <v>80</v>
      </c>
      <c r="AY179" s="262" t="s">
        <v>215</v>
      </c>
    </row>
    <row r="180" s="1" customFormat="1" ht="16.5" customHeight="1">
      <c r="B180" s="47"/>
      <c r="C180" s="234" t="s">
        <v>348</v>
      </c>
      <c r="D180" s="234" t="s">
        <v>218</v>
      </c>
      <c r="E180" s="235" t="s">
        <v>3464</v>
      </c>
      <c r="F180" s="236" t="s">
        <v>3465</v>
      </c>
      <c r="G180" s="237" t="s">
        <v>298</v>
      </c>
      <c r="H180" s="238">
        <v>2</v>
      </c>
      <c r="I180" s="239"/>
      <c r="J180" s="240">
        <f>ROUND(I180*H180,2)</f>
        <v>0</v>
      </c>
      <c r="K180" s="236" t="s">
        <v>21</v>
      </c>
      <c r="L180" s="73"/>
      <c r="M180" s="241" t="s">
        <v>21</v>
      </c>
      <c r="N180" s="242" t="s">
        <v>43</v>
      </c>
      <c r="O180" s="48"/>
      <c r="P180" s="243">
        <f>O180*H180</f>
        <v>0</v>
      </c>
      <c r="Q180" s="243">
        <v>0.00072000000000000005</v>
      </c>
      <c r="R180" s="243">
        <f>Q180*H180</f>
        <v>0.0014400000000000001</v>
      </c>
      <c r="S180" s="243">
        <v>0</v>
      </c>
      <c r="T180" s="244">
        <f>S180*H180</f>
        <v>0</v>
      </c>
      <c r="AR180" s="25" t="s">
        <v>232</v>
      </c>
      <c r="AT180" s="25" t="s">
        <v>218</v>
      </c>
      <c r="AU180" s="25" t="s">
        <v>82</v>
      </c>
      <c r="AY180" s="25" t="s">
        <v>215</v>
      </c>
      <c r="BE180" s="245">
        <f>IF(N180="základní",J180,0)</f>
        <v>0</v>
      </c>
      <c r="BF180" s="245">
        <f>IF(N180="snížená",J180,0)</f>
        <v>0</v>
      </c>
      <c r="BG180" s="245">
        <f>IF(N180="zákl. přenesená",J180,0)</f>
        <v>0</v>
      </c>
      <c r="BH180" s="245">
        <f>IF(N180="sníž. přenesená",J180,0)</f>
        <v>0</v>
      </c>
      <c r="BI180" s="245">
        <f>IF(N180="nulová",J180,0)</f>
        <v>0</v>
      </c>
      <c r="BJ180" s="25" t="s">
        <v>80</v>
      </c>
      <c r="BK180" s="245">
        <f>ROUND(I180*H180,2)</f>
        <v>0</v>
      </c>
      <c r="BL180" s="25" t="s">
        <v>232</v>
      </c>
      <c r="BM180" s="25" t="s">
        <v>3466</v>
      </c>
    </row>
    <row r="181" s="12" customFormat="1">
      <c r="B181" s="252"/>
      <c r="C181" s="253"/>
      <c r="D181" s="246" t="s">
        <v>422</v>
      </c>
      <c r="E181" s="254" t="s">
        <v>21</v>
      </c>
      <c r="F181" s="255" t="s">
        <v>82</v>
      </c>
      <c r="G181" s="253"/>
      <c r="H181" s="256">
        <v>2</v>
      </c>
      <c r="I181" s="257"/>
      <c r="J181" s="253"/>
      <c r="K181" s="253"/>
      <c r="L181" s="258"/>
      <c r="M181" s="259"/>
      <c r="N181" s="260"/>
      <c r="O181" s="260"/>
      <c r="P181" s="260"/>
      <c r="Q181" s="260"/>
      <c r="R181" s="260"/>
      <c r="S181" s="260"/>
      <c r="T181" s="261"/>
      <c r="AT181" s="262" t="s">
        <v>422</v>
      </c>
      <c r="AU181" s="262" t="s">
        <v>82</v>
      </c>
      <c r="AV181" s="12" t="s">
        <v>82</v>
      </c>
      <c r="AW181" s="12" t="s">
        <v>35</v>
      </c>
      <c r="AX181" s="12" t="s">
        <v>72</v>
      </c>
      <c r="AY181" s="262" t="s">
        <v>215</v>
      </c>
    </row>
    <row r="182" s="13" customFormat="1">
      <c r="B182" s="263"/>
      <c r="C182" s="264"/>
      <c r="D182" s="246" t="s">
        <v>422</v>
      </c>
      <c r="E182" s="265" t="s">
        <v>21</v>
      </c>
      <c r="F182" s="266" t="s">
        <v>439</v>
      </c>
      <c r="G182" s="264"/>
      <c r="H182" s="267">
        <v>2</v>
      </c>
      <c r="I182" s="268"/>
      <c r="J182" s="264"/>
      <c r="K182" s="264"/>
      <c r="L182" s="269"/>
      <c r="M182" s="270"/>
      <c r="N182" s="271"/>
      <c r="O182" s="271"/>
      <c r="P182" s="271"/>
      <c r="Q182" s="271"/>
      <c r="R182" s="271"/>
      <c r="S182" s="271"/>
      <c r="T182" s="272"/>
      <c r="AT182" s="273" t="s">
        <v>422</v>
      </c>
      <c r="AU182" s="273" t="s">
        <v>82</v>
      </c>
      <c r="AV182" s="13" t="s">
        <v>232</v>
      </c>
      <c r="AW182" s="13" t="s">
        <v>35</v>
      </c>
      <c r="AX182" s="13" t="s">
        <v>80</v>
      </c>
      <c r="AY182" s="273" t="s">
        <v>215</v>
      </c>
    </row>
    <row r="183" s="1" customFormat="1" ht="16.5" customHeight="1">
      <c r="B183" s="47"/>
      <c r="C183" s="234" t="s">
        <v>353</v>
      </c>
      <c r="D183" s="234" t="s">
        <v>218</v>
      </c>
      <c r="E183" s="235" t="s">
        <v>3467</v>
      </c>
      <c r="F183" s="236" t="s">
        <v>3468</v>
      </c>
      <c r="G183" s="237" t="s">
        <v>298</v>
      </c>
      <c r="H183" s="238">
        <v>1</v>
      </c>
      <c r="I183" s="239"/>
      <c r="J183" s="240">
        <f>ROUND(I183*H183,2)</f>
        <v>0</v>
      </c>
      <c r="K183" s="236" t="s">
        <v>21</v>
      </c>
      <c r="L183" s="73"/>
      <c r="M183" s="241" t="s">
        <v>21</v>
      </c>
      <c r="N183" s="242" t="s">
        <v>43</v>
      </c>
      <c r="O183" s="48"/>
      <c r="P183" s="243">
        <f>O183*H183</f>
        <v>0</v>
      </c>
      <c r="Q183" s="243">
        <v>0</v>
      </c>
      <c r="R183" s="243">
        <f>Q183*H183</f>
        <v>0</v>
      </c>
      <c r="S183" s="243">
        <v>0</v>
      </c>
      <c r="T183" s="244">
        <f>S183*H183</f>
        <v>0</v>
      </c>
      <c r="AR183" s="25" t="s">
        <v>232</v>
      </c>
      <c r="AT183" s="25" t="s">
        <v>218</v>
      </c>
      <c r="AU183" s="25" t="s">
        <v>82</v>
      </c>
      <c r="AY183" s="25" t="s">
        <v>215</v>
      </c>
      <c r="BE183" s="245">
        <f>IF(N183="základní",J183,0)</f>
        <v>0</v>
      </c>
      <c r="BF183" s="245">
        <f>IF(N183="snížená",J183,0)</f>
        <v>0</v>
      </c>
      <c r="BG183" s="245">
        <f>IF(N183="zákl. přenesená",J183,0)</f>
        <v>0</v>
      </c>
      <c r="BH183" s="245">
        <f>IF(N183="sníž. přenesená",J183,0)</f>
        <v>0</v>
      </c>
      <c r="BI183" s="245">
        <f>IF(N183="nulová",J183,0)</f>
        <v>0</v>
      </c>
      <c r="BJ183" s="25" t="s">
        <v>80</v>
      </c>
      <c r="BK183" s="245">
        <f>ROUND(I183*H183,2)</f>
        <v>0</v>
      </c>
      <c r="BL183" s="25" t="s">
        <v>232</v>
      </c>
      <c r="BM183" s="25" t="s">
        <v>3469</v>
      </c>
    </row>
    <row r="184" s="12" customFormat="1">
      <c r="B184" s="252"/>
      <c r="C184" s="253"/>
      <c r="D184" s="246" t="s">
        <v>422</v>
      </c>
      <c r="E184" s="254" t="s">
        <v>21</v>
      </c>
      <c r="F184" s="255" t="s">
        <v>80</v>
      </c>
      <c r="G184" s="253"/>
      <c r="H184" s="256">
        <v>1</v>
      </c>
      <c r="I184" s="257"/>
      <c r="J184" s="253"/>
      <c r="K184" s="253"/>
      <c r="L184" s="258"/>
      <c r="M184" s="259"/>
      <c r="N184" s="260"/>
      <c r="O184" s="260"/>
      <c r="P184" s="260"/>
      <c r="Q184" s="260"/>
      <c r="R184" s="260"/>
      <c r="S184" s="260"/>
      <c r="T184" s="261"/>
      <c r="AT184" s="262" t="s">
        <v>422</v>
      </c>
      <c r="AU184" s="262" t="s">
        <v>82</v>
      </c>
      <c r="AV184" s="12" t="s">
        <v>82</v>
      </c>
      <c r="AW184" s="12" t="s">
        <v>35</v>
      </c>
      <c r="AX184" s="12" t="s">
        <v>72</v>
      </c>
      <c r="AY184" s="262" t="s">
        <v>215</v>
      </c>
    </row>
    <row r="185" s="1" customFormat="1" ht="16.5" customHeight="1">
      <c r="B185" s="47"/>
      <c r="C185" s="274" t="s">
        <v>358</v>
      </c>
      <c r="D185" s="274" t="s">
        <v>470</v>
      </c>
      <c r="E185" s="275" t="s">
        <v>3588</v>
      </c>
      <c r="F185" s="276" t="s">
        <v>3461</v>
      </c>
      <c r="G185" s="277" t="s">
        <v>452</v>
      </c>
      <c r="H185" s="278">
        <v>1</v>
      </c>
      <c r="I185" s="279"/>
      <c r="J185" s="280">
        <f>ROUND(I185*H185,2)</f>
        <v>0</v>
      </c>
      <c r="K185" s="276" t="s">
        <v>21</v>
      </c>
      <c r="L185" s="281"/>
      <c r="M185" s="282" t="s">
        <v>21</v>
      </c>
      <c r="N185" s="283" t="s">
        <v>43</v>
      </c>
      <c r="O185" s="48"/>
      <c r="P185" s="243">
        <f>O185*H185</f>
        <v>0</v>
      </c>
      <c r="Q185" s="243">
        <v>0.00174</v>
      </c>
      <c r="R185" s="243">
        <f>Q185*H185</f>
        <v>0.00174</v>
      </c>
      <c r="S185" s="243">
        <v>0</v>
      </c>
      <c r="T185" s="244">
        <f>S185*H185</f>
        <v>0</v>
      </c>
      <c r="AR185" s="25" t="s">
        <v>405</v>
      </c>
      <c r="AT185" s="25" t="s">
        <v>470</v>
      </c>
      <c r="AU185" s="25" t="s">
        <v>82</v>
      </c>
      <c r="AY185" s="25" t="s">
        <v>215</v>
      </c>
      <c r="BE185" s="245">
        <f>IF(N185="základní",J185,0)</f>
        <v>0</v>
      </c>
      <c r="BF185" s="245">
        <f>IF(N185="snížená",J185,0)</f>
        <v>0</v>
      </c>
      <c r="BG185" s="245">
        <f>IF(N185="zákl. přenesená",J185,0)</f>
        <v>0</v>
      </c>
      <c r="BH185" s="245">
        <f>IF(N185="sníž. přenesená",J185,0)</f>
        <v>0</v>
      </c>
      <c r="BI185" s="245">
        <f>IF(N185="nulová",J185,0)</f>
        <v>0</v>
      </c>
      <c r="BJ185" s="25" t="s">
        <v>80</v>
      </c>
      <c r="BK185" s="245">
        <f>ROUND(I185*H185,2)</f>
        <v>0</v>
      </c>
      <c r="BL185" s="25" t="s">
        <v>232</v>
      </c>
      <c r="BM185" s="25" t="s">
        <v>3589</v>
      </c>
    </row>
    <row r="186" s="1" customFormat="1">
      <c r="B186" s="47"/>
      <c r="C186" s="75"/>
      <c r="D186" s="246" t="s">
        <v>225</v>
      </c>
      <c r="E186" s="75"/>
      <c r="F186" s="247" t="s">
        <v>3590</v>
      </c>
      <c r="G186" s="75"/>
      <c r="H186" s="75"/>
      <c r="I186" s="204"/>
      <c r="J186" s="75"/>
      <c r="K186" s="75"/>
      <c r="L186" s="73"/>
      <c r="M186" s="248"/>
      <c r="N186" s="48"/>
      <c r="O186" s="48"/>
      <c r="P186" s="48"/>
      <c r="Q186" s="48"/>
      <c r="R186" s="48"/>
      <c r="S186" s="48"/>
      <c r="T186" s="96"/>
      <c r="AT186" s="25" t="s">
        <v>225</v>
      </c>
      <c r="AU186" s="25" t="s">
        <v>82</v>
      </c>
    </row>
    <row r="187" s="12" customFormat="1">
      <c r="B187" s="252"/>
      <c r="C187" s="253"/>
      <c r="D187" s="246" t="s">
        <v>422</v>
      </c>
      <c r="E187" s="254" t="s">
        <v>21</v>
      </c>
      <c r="F187" s="255" t="s">
        <v>80</v>
      </c>
      <c r="G187" s="253"/>
      <c r="H187" s="256">
        <v>1</v>
      </c>
      <c r="I187" s="257"/>
      <c r="J187" s="253"/>
      <c r="K187" s="253"/>
      <c r="L187" s="258"/>
      <c r="M187" s="259"/>
      <c r="N187" s="260"/>
      <c r="O187" s="260"/>
      <c r="P187" s="260"/>
      <c r="Q187" s="260"/>
      <c r="R187" s="260"/>
      <c r="S187" s="260"/>
      <c r="T187" s="261"/>
      <c r="AT187" s="262" t="s">
        <v>422</v>
      </c>
      <c r="AU187" s="262" t="s">
        <v>82</v>
      </c>
      <c r="AV187" s="12" t="s">
        <v>82</v>
      </c>
      <c r="AW187" s="12" t="s">
        <v>35</v>
      </c>
      <c r="AX187" s="12" t="s">
        <v>80</v>
      </c>
      <c r="AY187" s="262" t="s">
        <v>215</v>
      </c>
    </row>
    <row r="188" s="1" customFormat="1" ht="16.5" customHeight="1">
      <c r="B188" s="47"/>
      <c r="C188" s="234" t="s">
        <v>527</v>
      </c>
      <c r="D188" s="234" t="s">
        <v>218</v>
      </c>
      <c r="E188" s="235" t="s">
        <v>3591</v>
      </c>
      <c r="F188" s="236" t="s">
        <v>3592</v>
      </c>
      <c r="G188" s="237" t="s">
        <v>298</v>
      </c>
      <c r="H188" s="238">
        <v>1</v>
      </c>
      <c r="I188" s="239"/>
      <c r="J188" s="240">
        <f>ROUND(I188*H188,2)</f>
        <v>0</v>
      </c>
      <c r="K188" s="236" t="s">
        <v>222</v>
      </c>
      <c r="L188" s="73"/>
      <c r="M188" s="241" t="s">
        <v>21</v>
      </c>
      <c r="N188" s="242" t="s">
        <v>43</v>
      </c>
      <c r="O188" s="48"/>
      <c r="P188" s="243">
        <f>O188*H188</f>
        <v>0</v>
      </c>
      <c r="Q188" s="243">
        <v>0</v>
      </c>
      <c r="R188" s="243">
        <f>Q188*H188</f>
        <v>0</v>
      </c>
      <c r="S188" s="243">
        <v>0</v>
      </c>
      <c r="T188" s="244">
        <f>S188*H188</f>
        <v>0</v>
      </c>
      <c r="AR188" s="25" t="s">
        <v>232</v>
      </c>
      <c r="AT188" s="25" t="s">
        <v>218</v>
      </c>
      <c r="AU188" s="25" t="s">
        <v>82</v>
      </c>
      <c r="AY188" s="25" t="s">
        <v>215</v>
      </c>
      <c r="BE188" s="245">
        <f>IF(N188="základní",J188,0)</f>
        <v>0</v>
      </c>
      <c r="BF188" s="245">
        <f>IF(N188="snížená",J188,0)</f>
        <v>0</v>
      </c>
      <c r="BG188" s="245">
        <f>IF(N188="zákl. přenesená",J188,0)</f>
        <v>0</v>
      </c>
      <c r="BH188" s="245">
        <f>IF(N188="sníž. přenesená",J188,0)</f>
        <v>0</v>
      </c>
      <c r="BI188" s="245">
        <f>IF(N188="nulová",J188,0)</f>
        <v>0</v>
      </c>
      <c r="BJ188" s="25" t="s">
        <v>80</v>
      </c>
      <c r="BK188" s="245">
        <f>ROUND(I188*H188,2)</f>
        <v>0</v>
      </c>
      <c r="BL188" s="25" t="s">
        <v>232</v>
      </c>
      <c r="BM188" s="25" t="s">
        <v>3593</v>
      </c>
    </row>
    <row r="189" s="12" customFormat="1">
      <c r="B189" s="252"/>
      <c r="C189" s="253"/>
      <c r="D189" s="246" t="s">
        <v>422</v>
      </c>
      <c r="E189" s="254" t="s">
        <v>21</v>
      </c>
      <c r="F189" s="255" t="s">
        <v>80</v>
      </c>
      <c r="G189" s="253"/>
      <c r="H189" s="256">
        <v>1</v>
      </c>
      <c r="I189" s="257"/>
      <c r="J189" s="253"/>
      <c r="K189" s="253"/>
      <c r="L189" s="258"/>
      <c r="M189" s="259"/>
      <c r="N189" s="260"/>
      <c r="O189" s="260"/>
      <c r="P189" s="260"/>
      <c r="Q189" s="260"/>
      <c r="R189" s="260"/>
      <c r="S189" s="260"/>
      <c r="T189" s="261"/>
      <c r="AT189" s="262" t="s">
        <v>422</v>
      </c>
      <c r="AU189" s="262" t="s">
        <v>82</v>
      </c>
      <c r="AV189" s="12" t="s">
        <v>82</v>
      </c>
      <c r="AW189" s="12" t="s">
        <v>35</v>
      </c>
      <c r="AX189" s="12" t="s">
        <v>80</v>
      </c>
      <c r="AY189" s="262" t="s">
        <v>215</v>
      </c>
    </row>
    <row r="190" s="1" customFormat="1" ht="16.5" customHeight="1">
      <c r="B190" s="47"/>
      <c r="C190" s="274" t="s">
        <v>532</v>
      </c>
      <c r="D190" s="274" t="s">
        <v>470</v>
      </c>
      <c r="E190" s="275" t="s">
        <v>3594</v>
      </c>
      <c r="F190" s="276" t="s">
        <v>3595</v>
      </c>
      <c r="G190" s="277" t="s">
        <v>298</v>
      </c>
      <c r="H190" s="278">
        <v>1</v>
      </c>
      <c r="I190" s="279"/>
      <c r="J190" s="280">
        <f>ROUND(I190*H190,2)</f>
        <v>0</v>
      </c>
      <c r="K190" s="276" t="s">
        <v>222</v>
      </c>
      <c r="L190" s="281"/>
      <c r="M190" s="282" t="s">
        <v>21</v>
      </c>
      <c r="N190" s="283" t="s">
        <v>43</v>
      </c>
      <c r="O190" s="48"/>
      <c r="P190" s="243">
        <f>O190*H190</f>
        <v>0</v>
      </c>
      <c r="Q190" s="243">
        <v>0.0016000000000000001</v>
      </c>
      <c r="R190" s="243">
        <f>Q190*H190</f>
        <v>0.0016000000000000001</v>
      </c>
      <c r="S190" s="243">
        <v>0</v>
      </c>
      <c r="T190" s="244">
        <f>S190*H190</f>
        <v>0</v>
      </c>
      <c r="AR190" s="25" t="s">
        <v>405</v>
      </c>
      <c r="AT190" s="25" t="s">
        <v>470</v>
      </c>
      <c r="AU190" s="25" t="s">
        <v>82</v>
      </c>
      <c r="AY190" s="25" t="s">
        <v>215</v>
      </c>
      <c r="BE190" s="245">
        <f>IF(N190="základní",J190,0)</f>
        <v>0</v>
      </c>
      <c r="BF190" s="245">
        <f>IF(N190="snížená",J190,0)</f>
        <v>0</v>
      </c>
      <c r="BG190" s="245">
        <f>IF(N190="zákl. přenesená",J190,0)</f>
        <v>0</v>
      </c>
      <c r="BH190" s="245">
        <f>IF(N190="sníž. přenesená",J190,0)</f>
        <v>0</v>
      </c>
      <c r="BI190" s="245">
        <f>IF(N190="nulová",J190,0)</f>
        <v>0</v>
      </c>
      <c r="BJ190" s="25" t="s">
        <v>80</v>
      </c>
      <c r="BK190" s="245">
        <f>ROUND(I190*H190,2)</f>
        <v>0</v>
      </c>
      <c r="BL190" s="25" t="s">
        <v>232</v>
      </c>
      <c r="BM190" s="25" t="s">
        <v>3472</v>
      </c>
    </row>
    <row r="191" s="14" customFormat="1">
      <c r="B191" s="288"/>
      <c r="C191" s="289"/>
      <c r="D191" s="246" t="s">
        <v>422</v>
      </c>
      <c r="E191" s="290" t="s">
        <v>21</v>
      </c>
      <c r="F191" s="291" t="s">
        <v>3596</v>
      </c>
      <c r="G191" s="289"/>
      <c r="H191" s="290" t="s">
        <v>21</v>
      </c>
      <c r="I191" s="292"/>
      <c r="J191" s="289"/>
      <c r="K191" s="289"/>
      <c r="L191" s="293"/>
      <c r="M191" s="294"/>
      <c r="N191" s="295"/>
      <c r="O191" s="295"/>
      <c r="P191" s="295"/>
      <c r="Q191" s="295"/>
      <c r="R191" s="295"/>
      <c r="S191" s="295"/>
      <c r="T191" s="296"/>
      <c r="AT191" s="297" t="s">
        <v>422</v>
      </c>
      <c r="AU191" s="297" t="s">
        <v>82</v>
      </c>
      <c r="AV191" s="14" t="s">
        <v>80</v>
      </c>
      <c r="AW191" s="14" t="s">
        <v>35</v>
      </c>
      <c r="AX191" s="14" t="s">
        <v>72</v>
      </c>
      <c r="AY191" s="297" t="s">
        <v>215</v>
      </c>
    </row>
    <row r="192" s="12" customFormat="1">
      <c r="B192" s="252"/>
      <c r="C192" s="253"/>
      <c r="D192" s="246" t="s">
        <v>422</v>
      </c>
      <c r="E192" s="254" t="s">
        <v>21</v>
      </c>
      <c r="F192" s="255" t="s">
        <v>80</v>
      </c>
      <c r="G192" s="253"/>
      <c r="H192" s="256">
        <v>1</v>
      </c>
      <c r="I192" s="257"/>
      <c r="J192" s="253"/>
      <c r="K192" s="253"/>
      <c r="L192" s="258"/>
      <c r="M192" s="259"/>
      <c r="N192" s="260"/>
      <c r="O192" s="260"/>
      <c r="P192" s="260"/>
      <c r="Q192" s="260"/>
      <c r="R192" s="260"/>
      <c r="S192" s="260"/>
      <c r="T192" s="261"/>
      <c r="AT192" s="262" t="s">
        <v>422</v>
      </c>
      <c r="AU192" s="262" t="s">
        <v>82</v>
      </c>
      <c r="AV192" s="12" t="s">
        <v>82</v>
      </c>
      <c r="AW192" s="12" t="s">
        <v>35</v>
      </c>
      <c r="AX192" s="12" t="s">
        <v>80</v>
      </c>
      <c r="AY192" s="262" t="s">
        <v>215</v>
      </c>
    </row>
    <row r="193" s="1" customFormat="1" ht="16.5" customHeight="1">
      <c r="B193" s="47"/>
      <c r="C193" s="274" t="s">
        <v>537</v>
      </c>
      <c r="D193" s="274" t="s">
        <v>470</v>
      </c>
      <c r="E193" s="275" t="s">
        <v>3470</v>
      </c>
      <c r="F193" s="276" t="s">
        <v>3597</v>
      </c>
      <c r="G193" s="277" t="s">
        <v>298</v>
      </c>
      <c r="H193" s="278">
        <v>1</v>
      </c>
      <c r="I193" s="279"/>
      <c r="J193" s="280">
        <f>ROUND(I193*H193,2)</f>
        <v>0</v>
      </c>
      <c r="K193" s="276" t="s">
        <v>21</v>
      </c>
      <c r="L193" s="281"/>
      <c r="M193" s="282" t="s">
        <v>21</v>
      </c>
      <c r="N193" s="283" t="s">
        <v>43</v>
      </c>
      <c r="O193" s="48"/>
      <c r="P193" s="243">
        <f>O193*H193</f>
        <v>0</v>
      </c>
      <c r="Q193" s="243">
        <v>0.0016000000000000001</v>
      </c>
      <c r="R193" s="243">
        <f>Q193*H193</f>
        <v>0.0016000000000000001</v>
      </c>
      <c r="S193" s="243">
        <v>0</v>
      </c>
      <c r="T193" s="244">
        <f>S193*H193</f>
        <v>0</v>
      </c>
      <c r="AR193" s="25" t="s">
        <v>405</v>
      </c>
      <c r="AT193" s="25" t="s">
        <v>470</v>
      </c>
      <c r="AU193" s="25" t="s">
        <v>82</v>
      </c>
      <c r="AY193" s="25" t="s">
        <v>215</v>
      </c>
      <c r="BE193" s="245">
        <f>IF(N193="základní",J193,0)</f>
        <v>0</v>
      </c>
      <c r="BF193" s="245">
        <f>IF(N193="snížená",J193,0)</f>
        <v>0</v>
      </c>
      <c r="BG193" s="245">
        <f>IF(N193="zákl. přenesená",J193,0)</f>
        <v>0</v>
      </c>
      <c r="BH193" s="245">
        <f>IF(N193="sníž. přenesená",J193,0)</f>
        <v>0</v>
      </c>
      <c r="BI193" s="245">
        <f>IF(N193="nulová",J193,0)</f>
        <v>0</v>
      </c>
      <c r="BJ193" s="25" t="s">
        <v>80</v>
      </c>
      <c r="BK193" s="245">
        <f>ROUND(I193*H193,2)</f>
        <v>0</v>
      </c>
      <c r="BL193" s="25" t="s">
        <v>232</v>
      </c>
      <c r="BM193" s="25" t="s">
        <v>3479</v>
      </c>
    </row>
    <row r="194" s="1" customFormat="1">
      <c r="B194" s="47"/>
      <c r="C194" s="75"/>
      <c r="D194" s="246" t="s">
        <v>225</v>
      </c>
      <c r="E194" s="75"/>
      <c r="F194" s="247" t="s">
        <v>3480</v>
      </c>
      <c r="G194" s="75"/>
      <c r="H194" s="75"/>
      <c r="I194" s="204"/>
      <c r="J194" s="75"/>
      <c r="K194" s="75"/>
      <c r="L194" s="73"/>
      <c r="M194" s="248"/>
      <c r="N194" s="48"/>
      <c r="O194" s="48"/>
      <c r="P194" s="48"/>
      <c r="Q194" s="48"/>
      <c r="R194" s="48"/>
      <c r="S194" s="48"/>
      <c r="T194" s="96"/>
      <c r="AT194" s="25" t="s">
        <v>225</v>
      </c>
      <c r="AU194" s="25" t="s">
        <v>82</v>
      </c>
    </row>
    <row r="195" s="12" customFormat="1">
      <c r="B195" s="252"/>
      <c r="C195" s="253"/>
      <c r="D195" s="246" t="s">
        <v>422</v>
      </c>
      <c r="E195" s="254" t="s">
        <v>21</v>
      </c>
      <c r="F195" s="255" t="s">
        <v>80</v>
      </c>
      <c r="G195" s="253"/>
      <c r="H195" s="256">
        <v>1</v>
      </c>
      <c r="I195" s="257"/>
      <c r="J195" s="253"/>
      <c r="K195" s="253"/>
      <c r="L195" s="258"/>
      <c r="M195" s="259"/>
      <c r="N195" s="260"/>
      <c r="O195" s="260"/>
      <c r="P195" s="260"/>
      <c r="Q195" s="260"/>
      <c r="R195" s="260"/>
      <c r="S195" s="260"/>
      <c r="T195" s="261"/>
      <c r="AT195" s="262" t="s">
        <v>422</v>
      </c>
      <c r="AU195" s="262" t="s">
        <v>82</v>
      </c>
      <c r="AV195" s="12" t="s">
        <v>82</v>
      </c>
      <c r="AW195" s="12" t="s">
        <v>35</v>
      </c>
      <c r="AX195" s="12" t="s">
        <v>80</v>
      </c>
      <c r="AY195" s="262" t="s">
        <v>215</v>
      </c>
    </row>
    <row r="196" s="1" customFormat="1" ht="16.5" customHeight="1">
      <c r="B196" s="47"/>
      <c r="C196" s="274" t="s">
        <v>542</v>
      </c>
      <c r="D196" s="274" t="s">
        <v>470</v>
      </c>
      <c r="E196" s="275" t="s">
        <v>3481</v>
      </c>
      <c r="F196" s="276" t="s">
        <v>3482</v>
      </c>
      <c r="G196" s="277" t="s">
        <v>298</v>
      </c>
      <c r="H196" s="278">
        <v>1</v>
      </c>
      <c r="I196" s="279"/>
      <c r="J196" s="280">
        <f>ROUND(I196*H196,2)</f>
        <v>0</v>
      </c>
      <c r="K196" s="276" t="s">
        <v>222</v>
      </c>
      <c r="L196" s="281"/>
      <c r="M196" s="282" t="s">
        <v>21</v>
      </c>
      <c r="N196" s="283" t="s">
        <v>43</v>
      </c>
      <c r="O196" s="48"/>
      <c r="P196" s="243">
        <f>O196*H196</f>
        <v>0</v>
      </c>
      <c r="Q196" s="243">
        <v>0.12</v>
      </c>
      <c r="R196" s="243">
        <f>Q196*H196</f>
        <v>0.12</v>
      </c>
      <c r="S196" s="243">
        <v>0</v>
      </c>
      <c r="T196" s="244">
        <f>S196*H196</f>
        <v>0</v>
      </c>
      <c r="AR196" s="25" t="s">
        <v>405</v>
      </c>
      <c r="AT196" s="25" t="s">
        <v>470</v>
      </c>
      <c r="AU196" s="25" t="s">
        <v>82</v>
      </c>
      <c r="AY196" s="25" t="s">
        <v>215</v>
      </c>
      <c r="BE196" s="245">
        <f>IF(N196="základní",J196,0)</f>
        <v>0</v>
      </c>
      <c r="BF196" s="245">
        <f>IF(N196="snížená",J196,0)</f>
        <v>0</v>
      </c>
      <c r="BG196" s="245">
        <f>IF(N196="zákl. přenesená",J196,0)</f>
        <v>0</v>
      </c>
      <c r="BH196" s="245">
        <f>IF(N196="sníž. přenesená",J196,0)</f>
        <v>0</v>
      </c>
      <c r="BI196" s="245">
        <f>IF(N196="nulová",J196,0)</f>
        <v>0</v>
      </c>
      <c r="BJ196" s="25" t="s">
        <v>80</v>
      </c>
      <c r="BK196" s="245">
        <f>ROUND(I196*H196,2)</f>
        <v>0</v>
      </c>
      <c r="BL196" s="25" t="s">
        <v>232</v>
      </c>
      <c r="BM196" s="25" t="s">
        <v>3483</v>
      </c>
    </row>
    <row r="197" s="12" customFormat="1">
      <c r="B197" s="252"/>
      <c r="C197" s="253"/>
      <c r="D197" s="246" t="s">
        <v>422</v>
      </c>
      <c r="E197" s="254" t="s">
        <v>21</v>
      </c>
      <c r="F197" s="255" t="s">
        <v>80</v>
      </c>
      <c r="G197" s="253"/>
      <c r="H197" s="256">
        <v>1</v>
      </c>
      <c r="I197" s="257"/>
      <c r="J197" s="253"/>
      <c r="K197" s="253"/>
      <c r="L197" s="258"/>
      <c r="M197" s="259"/>
      <c r="N197" s="260"/>
      <c r="O197" s="260"/>
      <c r="P197" s="260"/>
      <c r="Q197" s="260"/>
      <c r="R197" s="260"/>
      <c r="S197" s="260"/>
      <c r="T197" s="261"/>
      <c r="AT197" s="262" t="s">
        <v>422</v>
      </c>
      <c r="AU197" s="262" t="s">
        <v>82</v>
      </c>
      <c r="AV197" s="12" t="s">
        <v>82</v>
      </c>
      <c r="AW197" s="12" t="s">
        <v>35</v>
      </c>
      <c r="AX197" s="12" t="s">
        <v>80</v>
      </c>
      <c r="AY197" s="262" t="s">
        <v>215</v>
      </c>
    </row>
    <row r="198" s="1" customFormat="1" ht="16.5" customHeight="1">
      <c r="B198" s="47"/>
      <c r="C198" s="234" t="s">
        <v>548</v>
      </c>
      <c r="D198" s="234" t="s">
        <v>218</v>
      </c>
      <c r="E198" s="235" t="s">
        <v>3489</v>
      </c>
      <c r="F198" s="236" t="s">
        <v>3490</v>
      </c>
      <c r="G198" s="237" t="s">
        <v>452</v>
      </c>
      <c r="H198" s="238">
        <v>26</v>
      </c>
      <c r="I198" s="239"/>
      <c r="J198" s="240">
        <f>ROUND(I198*H198,2)</f>
        <v>0</v>
      </c>
      <c r="K198" s="236" t="s">
        <v>222</v>
      </c>
      <c r="L198" s="73"/>
      <c r="M198" s="241" t="s">
        <v>21</v>
      </c>
      <c r="N198" s="242" t="s">
        <v>43</v>
      </c>
      <c r="O198" s="48"/>
      <c r="P198" s="243">
        <f>O198*H198</f>
        <v>0</v>
      </c>
      <c r="Q198" s="243">
        <v>0</v>
      </c>
      <c r="R198" s="243">
        <f>Q198*H198</f>
        <v>0</v>
      </c>
      <c r="S198" s="243">
        <v>0</v>
      </c>
      <c r="T198" s="244">
        <f>S198*H198</f>
        <v>0</v>
      </c>
      <c r="AR198" s="25" t="s">
        <v>232</v>
      </c>
      <c r="AT198" s="25" t="s">
        <v>218</v>
      </c>
      <c r="AU198" s="25" t="s">
        <v>82</v>
      </c>
      <c r="AY198" s="25" t="s">
        <v>215</v>
      </c>
      <c r="BE198" s="245">
        <f>IF(N198="základní",J198,0)</f>
        <v>0</v>
      </c>
      <c r="BF198" s="245">
        <f>IF(N198="snížená",J198,0)</f>
        <v>0</v>
      </c>
      <c r="BG198" s="245">
        <f>IF(N198="zákl. přenesená",J198,0)</f>
        <v>0</v>
      </c>
      <c r="BH198" s="245">
        <f>IF(N198="sníž. přenesená",J198,0)</f>
        <v>0</v>
      </c>
      <c r="BI198" s="245">
        <f>IF(N198="nulová",J198,0)</f>
        <v>0</v>
      </c>
      <c r="BJ198" s="25" t="s">
        <v>80</v>
      </c>
      <c r="BK198" s="245">
        <f>ROUND(I198*H198,2)</f>
        <v>0</v>
      </c>
      <c r="BL198" s="25" t="s">
        <v>232</v>
      </c>
      <c r="BM198" s="25" t="s">
        <v>3491</v>
      </c>
    </row>
    <row r="199" s="12" customFormat="1">
      <c r="B199" s="252"/>
      <c r="C199" s="253"/>
      <c r="D199" s="246" t="s">
        <v>422</v>
      </c>
      <c r="E199" s="254" t="s">
        <v>21</v>
      </c>
      <c r="F199" s="255" t="s">
        <v>499</v>
      </c>
      <c r="G199" s="253"/>
      <c r="H199" s="256">
        <v>26</v>
      </c>
      <c r="I199" s="257"/>
      <c r="J199" s="253"/>
      <c r="K199" s="253"/>
      <c r="L199" s="258"/>
      <c r="M199" s="259"/>
      <c r="N199" s="260"/>
      <c r="O199" s="260"/>
      <c r="P199" s="260"/>
      <c r="Q199" s="260"/>
      <c r="R199" s="260"/>
      <c r="S199" s="260"/>
      <c r="T199" s="261"/>
      <c r="AT199" s="262" t="s">
        <v>422</v>
      </c>
      <c r="AU199" s="262" t="s">
        <v>82</v>
      </c>
      <c r="AV199" s="12" t="s">
        <v>82</v>
      </c>
      <c r="AW199" s="12" t="s">
        <v>35</v>
      </c>
      <c r="AX199" s="12" t="s">
        <v>80</v>
      </c>
      <c r="AY199" s="262" t="s">
        <v>215</v>
      </c>
    </row>
    <row r="200" s="1" customFormat="1" ht="16.5" customHeight="1">
      <c r="B200" s="47"/>
      <c r="C200" s="274" t="s">
        <v>554</v>
      </c>
      <c r="D200" s="274" t="s">
        <v>470</v>
      </c>
      <c r="E200" s="275" t="s">
        <v>3598</v>
      </c>
      <c r="F200" s="276" t="s">
        <v>3599</v>
      </c>
      <c r="G200" s="277" t="s">
        <v>298</v>
      </c>
      <c r="H200" s="278">
        <v>3</v>
      </c>
      <c r="I200" s="279"/>
      <c r="J200" s="280">
        <f>ROUND(I200*H200,2)</f>
        <v>0</v>
      </c>
      <c r="K200" s="276" t="s">
        <v>21</v>
      </c>
      <c r="L200" s="281"/>
      <c r="M200" s="282" t="s">
        <v>21</v>
      </c>
      <c r="N200" s="283" t="s">
        <v>43</v>
      </c>
      <c r="O200" s="48"/>
      <c r="P200" s="243">
        <f>O200*H200</f>
        <v>0</v>
      </c>
      <c r="Q200" s="243">
        <v>0.00025999999999999998</v>
      </c>
      <c r="R200" s="243">
        <f>Q200*H200</f>
        <v>0.00077999999999999988</v>
      </c>
      <c r="S200" s="243">
        <v>0</v>
      </c>
      <c r="T200" s="244">
        <f>S200*H200</f>
        <v>0</v>
      </c>
      <c r="AR200" s="25" t="s">
        <v>405</v>
      </c>
      <c r="AT200" s="25" t="s">
        <v>470</v>
      </c>
      <c r="AU200" s="25" t="s">
        <v>82</v>
      </c>
      <c r="AY200" s="25" t="s">
        <v>215</v>
      </c>
      <c r="BE200" s="245">
        <f>IF(N200="základní",J200,0)</f>
        <v>0</v>
      </c>
      <c r="BF200" s="245">
        <f>IF(N200="snížená",J200,0)</f>
        <v>0</v>
      </c>
      <c r="BG200" s="245">
        <f>IF(N200="zákl. přenesená",J200,0)</f>
        <v>0</v>
      </c>
      <c r="BH200" s="245">
        <f>IF(N200="sníž. přenesená",J200,0)</f>
        <v>0</v>
      </c>
      <c r="BI200" s="245">
        <f>IF(N200="nulová",J200,0)</f>
        <v>0</v>
      </c>
      <c r="BJ200" s="25" t="s">
        <v>80</v>
      </c>
      <c r="BK200" s="245">
        <f>ROUND(I200*H200,2)</f>
        <v>0</v>
      </c>
      <c r="BL200" s="25" t="s">
        <v>232</v>
      </c>
      <c r="BM200" s="25" t="s">
        <v>3600</v>
      </c>
    </row>
    <row r="201" s="1" customFormat="1">
      <c r="B201" s="47"/>
      <c r="C201" s="75"/>
      <c r="D201" s="246" t="s">
        <v>225</v>
      </c>
      <c r="E201" s="75"/>
      <c r="F201" s="247" t="s">
        <v>2790</v>
      </c>
      <c r="G201" s="75"/>
      <c r="H201" s="75"/>
      <c r="I201" s="204"/>
      <c r="J201" s="75"/>
      <c r="K201" s="75"/>
      <c r="L201" s="73"/>
      <c r="M201" s="248"/>
      <c r="N201" s="48"/>
      <c r="O201" s="48"/>
      <c r="P201" s="48"/>
      <c r="Q201" s="48"/>
      <c r="R201" s="48"/>
      <c r="S201" s="48"/>
      <c r="T201" s="96"/>
      <c r="AT201" s="25" t="s">
        <v>225</v>
      </c>
      <c r="AU201" s="25" t="s">
        <v>82</v>
      </c>
    </row>
    <row r="202" s="12" customFormat="1">
      <c r="B202" s="252"/>
      <c r="C202" s="253"/>
      <c r="D202" s="246" t="s">
        <v>422</v>
      </c>
      <c r="E202" s="254" t="s">
        <v>21</v>
      </c>
      <c r="F202" s="255" t="s">
        <v>227</v>
      </c>
      <c r="G202" s="253"/>
      <c r="H202" s="256">
        <v>3</v>
      </c>
      <c r="I202" s="257"/>
      <c r="J202" s="253"/>
      <c r="K202" s="253"/>
      <c r="L202" s="258"/>
      <c r="M202" s="259"/>
      <c r="N202" s="260"/>
      <c r="O202" s="260"/>
      <c r="P202" s="260"/>
      <c r="Q202" s="260"/>
      <c r="R202" s="260"/>
      <c r="S202" s="260"/>
      <c r="T202" s="261"/>
      <c r="AT202" s="262" t="s">
        <v>422</v>
      </c>
      <c r="AU202" s="262" t="s">
        <v>82</v>
      </c>
      <c r="AV202" s="12" t="s">
        <v>82</v>
      </c>
      <c r="AW202" s="12" t="s">
        <v>35</v>
      </c>
      <c r="AX202" s="12" t="s">
        <v>80</v>
      </c>
      <c r="AY202" s="262" t="s">
        <v>215</v>
      </c>
    </row>
    <row r="203" s="1" customFormat="1" ht="16.5" customHeight="1">
      <c r="B203" s="47"/>
      <c r="C203" s="274" t="s">
        <v>559</v>
      </c>
      <c r="D203" s="274" t="s">
        <v>470</v>
      </c>
      <c r="E203" s="275" t="s">
        <v>3601</v>
      </c>
      <c r="F203" s="276" t="s">
        <v>3602</v>
      </c>
      <c r="G203" s="277" t="s">
        <v>298</v>
      </c>
      <c r="H203" s="278">
        <v>1</v>
      </c>
      <c r="I203" s="279"/>
      <c r="J203" s="280">
        <f>ROUND(I203*H203,2)</f>
        <v>0</v>
      </c>
      <c r="K203" s="276" t="s">
        <v>21</v>
      </c>
      <c r="L203" s="281"/>
      <c r="M203" s="282" t="s">
        <v>21</v>
      </c>
      <c r="N203" s="283" t="s">
        <v>43</v>
      </c>
      <c r="O203" s="48"/>
      <c r="P203" s="243">
        <f>O203*H203</f>
        <v>0</v>
      </c>
      <c r="Q203" s="243">
        <v>0.00029999999999999997</v>
      </c>
      <c r="R203" s="243">
        <f>Q203*H203</f>
        <v>0.00029999999999999997</v>
      </c>
      <c r="S203" s="243">
        <v>0</v>
      </c>
      <c r="T203" s="244">
        <f>S203*H203</f>
        <v>0</v>
      </c>
      <c r="AR203" s="25" t="s">
        <v>405</v>
      </c>
      <c r="AT203" s="25" t="s">
        <v>470</v>
      </c>
      <c r="AU203" s="25" t="s">
        <v>82</v>
      </c>
      <c r="AY203" s="25" t="s">
        <v>215</v>
      </c>
      <c r="BE203" s="245">
        <f>IF(N203="základní",J203,0)</f>
        <v>0</v>
      </c>
      <c r="BF203" s="245">
        <f>IF(N203="snížená",J203,0)</f>
        <v>0</v>
      </c>
      <c r="BG203" s="245">
        <f>IF(N203="zákl. přenesená",J203,0)</f>
        <v>0</v>
      </c>
      <c r="BH203" s="245">
        <f>IF(N203="sníž. přenesená",J203,0)</f>
        <v>0</v>
      </c>
      <c r="BI203" s="245">
        <f>IF(N203="nulová",J203,0)</f>
        <v>0</v>
      </c>
      <c r="BJ203" s="25" t="s">
        <v>80</v>
      </c>
      <c r="BK203" s="245">
        <f>ROUND(I203*H203,2)</f>
        <v>0</v>
      </c>
      <c r="BL203" s="25" t="s">
        <v>232</v>
      </c>
      <c r="BM203" s="25" t="s">
        <v>3603</v>
      </c>
    </row>
    <row r="204" s="1" customFormat="1">
      <c r="B204" s="47"/>
      <c r="C204" s="75"/>
      <c r="D204" s="246" t="s">
        <v>225</v>
      </c>
      <c r="E204" s="75"/>
      <c r="F204" s="247" t="s">
        <v>2790</v>
      </c>
      <c r="G204" s="75"/>
      <c r="H204" s="75"/>
      <c r="I204" s="204"/>
      <c r="J204" s="75"/>
      <c r="K204" s="75"/>
      <c r="L204" s="73"/>
      <c r="M204" s="248"/>
      <c r="N204" s="48"/>
      <c r="O204" s="48"/>
      <c r="P204" s="48"/>
      <c r="Q204" s="48"/>
      <c r="R204" s="48"/>
      <c r="S204" s="48"/>
      <c r="T204" s="96"/>
      <c r="AT204" s="25" t="s">
        <v>225</v>
      </c>
      <c r="AU204" s="25" t="s">
        <v>82</v>
      </c>
    </row>
    <row r="205" s="12" customFormat="1">
      <c r="B205" s="252"/>
      <c r="C205" s="253"/>
      <c r="D205" s="246" t="s">
        <v>422</v>
      </c>
      <c r="E205" s="254" t="s">
        <v>21</v>
      </c>
      <c r="F205" s="255" t="s">
        <v>80</v>
      </c>
      <c r="G205" s="253"/>
      <c r="H205" s="256">
        <v>1</v>
      </c>
      <c r="I205" s="257"/>
      <c r="J205" s="253"/>
      <c r="K205" s="253"/>
      <c r="L205" s="258"/>
      <c r="M205" s="259"/>
      <c r="N205" s="260"/>
      <c r="O205" s="260"/>
      <c r="P205" s="260"/>
      <c r="Q205" s="260"/>
      <c r="R205" s="260"/>
      <c r="S205" s="260"/>
      <c r="T205" s="261"/>
      <c r="AT205" s="262" t="s">
        <v>422</v>
      </c>
      <c r="AU205" s="262" t="s">
        <v>82</v>
      </c>
      <c r="AV205" s="12" t="s">
        <v>82</v>
      </c>
      <c r="AW205" s="12" t="s">
        <v>35</v>
      </c>
      <c r="AX205" s="12" t="s">
        <v>80</v>
      </c>
      <c r="AY205" s="262" t="s">
        <v>215</v>
      </c>
    </row>
    <row r="206" s="1" customFormat="1" ht="16.5" customHeight="1">
      <c r="B206" s="47"/>
      <c r="C206" s="234" t="s">
        <v>563</v>
      </c>
      <c r="D206" s="234" t="s">
        <v>218</v>
      </c>
      <c r="E206" s="235" t="s">
        <v>3492</v>
      </c>
      <c r="F206" s="236" t="s">
        <v>3493</v>
      </c>
      <c r="G206" s="237" t="s">
        <v>452</v>
      </c>
      <c r="H206" s="238">
        <v>26</v>
      </c>
      <c r="I206" s="239"/>
      <c r="J206" s="240">
        <f>ROUND(I206*H206,2)</f>
        <v>0</v>
      </c>
      <c r="K206" s="236" t="s">
        <v>222</v>
      </c>
      <c r="L206" s="73"/>
      <c r="M206" s="241" t="s">
        <v>21</v>
      </c>
      <c r="N206" s="242" t="s">
        <v>43</v>
      </c>
      <c r="O206" s="48"/>
      <c r="P206" s="243">
        <f>O206*H206</f>
        <v>0</v>
      </c>
      <c r="Q206" s="243">
        <v>0</v>
      </c>
      <c r="R206" s="243">
        <f>Q206*H206</f>
        <v>0</v>
      </c>
      <c r="S206" s="243">
        <v>0</v>
      </c>
      <c r="T206" s="244">
        <f>S206*H206</f>
        <v>0</v>
      </c>
      <c r="AR206" s="25" t="s">
        <v>232</v>
      </c>
      <c r="AT206" s="25" t="s">
        <v>218</v>
      </c>
      <c r="AU206" s="25" t="s">
        <v>82</v>
      </c>
      <c r="AY206" s="25" t="s">
        <v>215</v>
      </c>
      <c r="BE206" s="245">
        <f>IF(N206="základní",J206,0)</f>
        <v>0</v>
      </c>
      <c r="BF206" s="245">
        <f>IF(N206="snížená",J206,0)</f>
        <v>0</v>
      </c>
      <c r="BG206" s="245">
        <f>IF(N206="zákl. přenesená",J206,0)</f>
        <v>0</v>
      </c>
      <c r="BH206" s="245">
        <f>IF(N206="sníž. přenesená",J206,0)</f>
        <v>0</v>
      </c>
      <c r="BI206" s="245">
        <f>IF(N206="nulová",J206,0)</f>
        <v>0</v>
      </c>
      <c r="BJ206" s="25" t="s">
        <v>80</v>
      </c>
      <c r="BK206" s="245">
        <f>ROUND(I206*H206,2)</f>
        <v>0</v>
      </c>
      <c r="BL206" s="25" t="s">
        <v>232</v>
      </c>
      <c r="BM206" s="25" t="s">
        <v>3494</v>
      </c>
    </row>
    <row r="207" s="12" customFormat="1">
      <c r="B207" s="252"/>
      <c r="C207" s="253"/>
      <c r="D207" s="246" t="s">
        <v>422</v>
      </c>
      <c r="E207" s="254" t="s">
        <v>21</v>
      </c>
      <c r="F207" s="255" t="s">
        <v>499</v>
      </c>
      <c r="G207" s="253"/>
      <c r="H207" s="256">
        <v>26</v>
      </c>
      <c r="I207" s="257"/>
      <c r="J207" s="253"/>
      <c r="K207" s="253"/>
      <c r="L207" s="258"/>
      <c r="M207" s="259"/>
      <c r="N207" s="260"/>
      <c r="O207" s="260"/>
      <c r="P207" s="260"/>
      <c r="Q207" s="260"/>
      <c r="R207" s="260"/>
      <c r="S207" s="260"/>
      <c r="T207" s="261"/>
      <c r="AT207" s="262" t="s">
        <v>422</v>
      </c>
      <c r="AU207" s="262" t="s">
        <v>82</v>
      </c>
      <c r="AV207" s="12" t="s">
        <v>82</v>
      </c>
      <c r="AW207" s="12" t="s">
        <v>35</v>
      </c>
      <c r="AX207" s="12" t="s">
        <v>72</v>
      </c>
      <c r="AY207" s="262" t="s">
        <v>215</v>
      </c>
    </row>
    <row r="208" s="1" customFormat="1" ht="25.5" customHeight="1">
      <c r="B208" s="47"/>
      <c r="C208" s="274" t="s">
        <v>574</v>
      </c>
      <c r="D208" s="274" t="s">
        <v>470</v>
      </c>
      <c r="E208" s="275" t="s">
        <v>3604</v>
      </c>
      <c r="F208" s="276" t="s">
        <v>3605</v>
      </c>
      <c r="G208" s="277" t="s">
        <v>298</v>
      </c>
      <c r="H208" s="278">
        <v>1</v>
      </c>
      <c r="I208" s="279"/>
      <c r="J208" s="280">
        <f>ROUND(I208*H208,2)</f>
        <v>0</v>
      </c>
      <c r="K208" s="276" t="s">
        <v>21</v>
      </c>
      <c r="L208" s="281"/>
      <c r="M208" s="282" t="s">
        <v>21</v>
      </c>
      <c r="N208" s="283" t="s">
        <v>43</v>
      </c>
      <c r="O208" s="48"/>
      <c r="P208" s="243">
        <f>O208*H208</f>
        <v>0</v>
      </c>
      <c r="Q208" s="243">
        <v>0.0040000000000000001</v>
      </c>
      <c r="R208" s="243">
        <f>Q208*H208</f>
        <v>0.0040000000000000001</v>
      </c>
      <c r="S208" s="243">
        <v>0</v>
      </c>
      <c r="T208" s="244">
        <f>S208*H208</f>
        <v>0</v>
      </c>
      <c r="AR208" s="25" t="s">
        <v>405</v>
      </c>
      <c r="AT208" s="25" t="s">
        <v>470</v>
      </c>
      <c r="AU208" s="25" t="s">
        <v>82</v>
      </c>
      <c r="AY208" s="25" t="s">
        <v>215</v>
      </c>
      <c r="BE208" s="245">
        <f>IF(N208="základní",J208,0)</f>
        <v>0</v>
      </c>
      <c r="BF208" s="245">
        <f>IF(N208="snížená",J208,0)</f>
        <v>0</v>
      </c>
      <c r="BG208" s="245">
        <f>IF(N208="zákl. přenesená",J208,0)</f>
        <v>0</v>
      </c>
      <c r="BH208" s="245">
        <f>IF(N208="sníž. přenesená",J208,0)</f>
        <v>0</v>
      </c>
      <c r="BI208" s="245">
        <f>IF(N208="nulová",J208,0)</f>
        <v>0</v>
      </c>
      <c r="BJ208" s="25" t="s">
        <v>80</v>
      </c>
      <c r="BK208" s="245">
        <f>ROUND(I208*H208,2)</f>
        <v>0</v>
      </c>
      <c r="BL208" s="25" t="s">
        <v>232</v>
      </c>
      <c r="BM208" s="25" t="s">
        <v>3606</v>
      </c>
    </row>
    <row r="209" s="12" customFormat="1">
      <c r="B209" s="252"/>
      <c r="C209" s="253"/>
      <c r="D209" s="246" t="s">
        <v>422</v>
      </c>
      <c r="E209" s="254" t="s">
        <v>21</v>
      </c>
      <c r="F209" s="255" t="s">
        <v>80</v>
      </c>
      <c r="G209" s="253"/>
      <c r="H209" s="256">
        <v>1</v>
      </c>
      <c r="I209" s="257"/>
      <c r="J209" s="253"/>
      <c r="K209" s="253"/>
      <c r="L209" s="258"/>
      <c r="M209" s="259"/>
      <c r="N209" s="260"/>
      <c r="O209" s="260"/>
      <c r="P209" s="260"/>
      <c r="Q209" s="260"/>
      <c r="R209" s="260"/>
      <c r="S209" s="260"/>
      <c r="T209" s="261"/>
      <c r="AT209" s="262" t="s">
        <v>422</v>
      </c>
      <c r="AU209" s="262" t="s">
        <v>82</v>
      </c>
      <c r="AV209" s="12" t="s">
        <v>82</v>
      </c>
      <c r="AW209" s="12" t="s">
        <v>35</v>
      </c>
      <c r="AX209" s="12" t="s">
        <v>80</v>
      </c>
      <c r="AY209" s="262" t="s">
        <v>215</v>
      </c>
    </row>
    <row r="210" s="1" customFormat="1" ht="16.5" customHeight="1">
      <c r="B210" s="47"/>
      <c r="C210" s="274" t="s">
        <v>580</v>
      </c>
      <c r="D210" s="274" t="s">
        <v>470</v>
      </c>
      <c r="E210" s="275" t="s">
        <v>3498</v>
      </c>
      <c r="F210" s="276" t="s">
        <v>3499</v>
      </c>
      <c r="G210" s="277" t="s">
        <v>298</v>
      </c>
      <c r="H210" s="278">
        <v>2</v>
      </c>
      <c r="I210" s="279"/>
      <c r="J210" s="280">
        <f>ROUND(I210*H210,2)</f>
        <v>0</v>
      </c>
      <c r="K210" s="276" t="s">
        <v>222</v>
      </c>
      <c r="L210" s="281"/>
      <c r="M210" s="282" t="s">
        <v>21</v>
      </c>
      <c r="N210" s="283" t="s">
        <v>43</v>
      </c>
      <c r="O210" s="48"/>
      <c r="P210" s="243">
        <f>O210*H210</f>
        <v>0</v>
      </c>
      <c r="Q210" s="243">
        <v>0.0035000000000000001</v>
      </c>
      <c r="R210" s="243">
        <f>Q210*H210</f>
        <v>0.0070000000000000001</v>
      </c>
      <c r="S210" s="243">
        <v>0</v>
      </c>
      <c r="T210" s="244">
        <f>S210*H210</f>
        <v>0</v>
      </c>
      <c r="AR210" s="25" t="s">
        <v>405</v>
      </c>
      <c r="AT210" s="25" t="s">
        <v>470</v>
      </c>
      <c r="AU210" s="25" t="s">
        <v>82</v>
      </c>
      <c r="AY210" s="25" t="s">
        <v>215</v>
      </c>
      <c r="BE210" s="245">
        <f>IF(N210="základní",J210,0)</f>
        <v>0</v>
      </c>
      <c r="BF210" s="245">
        <f>IF(N210="snížená",J210,0)</f>
        <v>0</v>
      </c>
      <c r="BG210" s="245">
        <f>IF(N210="zákl. přenesená",J210,0)</f>
        <v>0</v>
      </c>
      <c r="BH210" s="245">
        <f>IF(N210="sníž. přenesená",J210,0)</f>
        <v>0</v>
      </c>
      <c r="BI210" s="245">
        <f>IF(N210="nulová",J210,0)</f>
        <v>0</v>
      </c>
      <c r="BJ210" s="25" t="s">
        <v>80</v>
      </c>
      <c r="BK210" s="245">
        <f>ROUND(I210*H210,2)</f>
        <v>0</v>
      </c>
      <c r="BL210" s="25" t="s">
        <v>232</v>
      </c>
      <c r="BM210" s="25" t="s">
        <v>3500</v>
      </c>
    </row>
    <row r="211" s="1" customFormat="1">
      <c r="B211" s="47"/>
      <c r="C211" s="75"/>
      <c r="D211" s="246" t="s">
        <v>225</v>
      </c>
      <c r="E211" s="75"/>
      <c r="F211" s="247" t="s">
        <v>3501</v>
      </c>
      <c r="G211" s="75"/>
      <c r="H211" s="75"/>
      <c r="I211" s="204"/>
      <c r="J211" s="75"/>
      <c r="K211" s="75"/>
      <c r="L211" s="73"/>
      <c r="M211" s="248"/>
      <c r="N211" s="48"/>
      <c r="O211" s="48"/>
      <c r="P211" s="48"/>
      <c r="Q211" s="48"/>
      <c r="R211" s="48"/>
      <c r="S211" s="48"/>
      <c r="T211" s="96"/>
      <c r="AT211" s="25" t="s">
        <v>225</v>
      </c>
      <c r="AU211" s="25" t="s">
        <v>82</v>
      </c>
    </row>
    <row r="212" s="12" customFormat="1">
      <c r="B212" s="252"/>
      <c r="C212" s="253"/>
      <c r="D212" s="246" t="s">
        <v>422</v>
      </c>
      <c r="E212" s="254" t="s">
        <v>21</v>
      </c>
      <c r="F212" s="255" t="s">
        <v>82</v>
      </c>
      <c r="G212" s="253"/>
      <c r="H212" s="256">
        <v>2</v>
      </c>
      <c r="I212" s="257"/>
      <c r="J212" s="253"/>
      <c r="K212" s="253"/>
      <c r="L212" s="258"/>
      <c r="M212" s="259"/>
      <c r="N212" s="260"/>
      <c r="O212" s="260"/>
      <c r="P212" s="260"/>
      <c r="Q212" s="260"/>
      <c r="R212" s="260"/>
      <c r="S212" s="260"/>
      <c r="T212" s="261"/>
      <c r="AT212" s="262" t="s">
        <v>422</v>
      </c>
      <c r="AU212" s="262" t="s">
        <v>82</v>
      </c>
      <c r="AV212" s="12" t="s">
        <v>82</v>
      </c>
      <c r="AW212" s="12" t="s">
        <v>35</v>
      </c>
      <c r="AX212" s="12" t="s">
        <v>80</v>
      </c>
      <c r="AY212" s="262" t="s">
        <v>215</v>
      </c>
    </row>
    <row r="213" s="1" customFormat="1" ht="25.5" customHeight="1">
      <c r="B213" s="47"/>
      <c r="C213" s="234" t="s">
        <v>590</v>
      </c>
      <c r="D213" s="234" t="s">
        <v>218</v>
      </c>
      <c r="E213" s="235" t="s">
        <v>3502</v>
      </c>
      <c r="F213" s="236" t="s">
        <v>3503</v>
      </c>
      <c r="G213" s="237" t="s">
        <v>298</v>
      </c>
      <c r="H213" s="238">
        <v>1</v>
      </c>
      <c r="I213" s="239"/>
      <c r="J213" s="240">
        <f>ROUND(I213*H213,2)</f>
        <v>0</v>
      </c>
      <c r="K213" s="236" t="s">
        <v>222</v>
      </c>
      <c r="L213" s="73"/>
      <c r="M213" s="241" t="s">
        <v>21</v>
      </c>
      <c r="N213" s="242" t="s">
        <v>43</v>
      </c>
      <c r="O213" s="48"/>
      <c r="P213" s="243">
        <f>O213*H213</f>
        <v>0</v>
      </c>
      <c r="Q213" s="243">
        <v>0.36191000000000001</v>
      </c>
      <c r="R213" s="243">
        <f>Q213*H213</f>
        <v>0.36191000000000001</v>
      </c>
      <c r="S213" s="243">
        <v>0</v>
      </c>
      <c r="T213" s="244">
        <f>S213*H213</f>
        <v>0</v>
      </c>
      <c r="AR213" s="25" t="s">
        <v>232</v>
      </c>
      <c r="AT213" s="25" t="s">
        <v>218</v>
      </c>
      <c r="AU213" s="25" t="s">
        <v>82</v>
      </c>
      <c r="AY213" s="25" t="s">
        <v>215</v>
      </c>
      <c r="BE213" s="245">
        <f>IF(N213="základní",J213,0)</f>
        <v>0</v>
      </c>
      <c r="BF213" s="245">
        <f>IF(N213="snížená",J213,0)</f>
        <v>0</v>
      </c>
      <c r="BG213" s="245">
        <f>IF(N213="zákl. přenesená",J213,0)</f>
        <v>0</v>
      </c>
      <c r="BH213" s="245">
        <f>IF(N213="sníž. přenesená",J213,0)</f>
        <v>0</v>
      </c>
      <c r="BI213" s="245">
        <f>IF(N213="nulová",J213,0)</f>
        <v>0</v>
      </c>
      <c r="BJ213" s="25" t="s">
        <v>80</v>
      </c>
      <c r="BK213" s="245">
        <f>ROUND(I213*H213,2)</f>
        <v>0</v>
      </c>
      <c r="BL213" s="25" t="s">
        <v>232</v>
      </c>
      <c r="BM213" s="25" t="s">
        <v>3504</v>
      </c>
    </row>
    <row r="214" s="12" customFormat="1">
      <c r="B214" s="252"/>
      <c r="C214" s="253"/>
      <c r="D214" s="246" t="s">
        <v>422</v>
      </c>
      <c r="E214" s="254" t="s">
        <v>21</v>
      </c>
      <c r="F214" s="255" t="s">
        <v>80</v>
      </c>
      <c r="G214" s="253"/>
      <c r="H214" s="256">
        <v>1</v>
      </c>
      <c r="I214" s="257"/>
      <c r="J214" s="253"/>
      <c r="K214" s="253"/>
      <c r="L214" s="258"/>
      <c r="M214" s="259"/>
      <c r="N214" s="260"/>
      <c r="O214" s="260"/>
      <c r="P214" s="260"/>
      <c r="Q214" s="260"/>
      <c r="R214" s="260"/>
      <c r="S214" s="260"/>
      <c r="T214" s="261"/>
      <c r="AT214" s="262" t="s">
        <v>422</v>
      </c>
      <c r="AU214" s="262" t="s">
        <v>82</v>
      </c>
      <c r="AV214" s="12" t="s">
        <v>82</v>
      </c>
      <c r="AW214" s="12" t="s">
        <v>35</v>
      </c>
      <c r="AX214" s="12" t="s">
        <v>80</v>
      </c>
      <c r="AY214" s="262" t="s">
        <v>215</v>
      </c>
    </row>
    <row r="215" s="1" customFormat="1" ht="16.5" customHeight="1">
      <c r="B215" s="47"/>
      <c r="C215" s="234" t="s">
        <v>596</v>
      </c>
      <c r="D215" s="234" t="s">
        <v>218</v>
      </c>
      <c r="E215" s="235" t="s">
        <v>3346</v>
      </c>
      <c r="F215" s="236" t="s">
        <v>3347</v>
      </c>
      <c r="G215" s="237" t="s">
        <v>298</v>
      </c>
      <c r="H215" s="238">
        <v>2</v>
      </c>
      <c r="I215" s="239"/>
      <c r="J215" s="240">
        <f>ROUND(I215*H215,2)</f>
        <v>0</v>
      </c>
      <c r="K215" s="236" t="s">
        <v>222</v>
      </c>
      <c r="L215" s="73"/>
      <c r="M215" s="241" t="s">
        <v>21</v>
      </c>
      <c r="N215" s="242" t="s">
        <v>43</v>
      </c>
      <c r="O215" s="48"/>
      <c r="P215" s="243">
        <f>O215*H215</f>
        <v>0</v>
      </c>
      <c r="Q215" s="243">
        <v>0.12303</v>
      </c>
      <c r="R215" s="243">
        <f>Q215*H215</f>
        <v>0.24606</v>
      </c>
      <c r="S215" s="243">
        <v>0</v>
      </c>
      <c r="T215" s="244">
        <f>S215*H215</f>
        <v>0</v>
      </c>
      <c r="AR215" s="25" t="s">
        <v>232</v>
      </c>
      <c r="AT215" s="25" t="s">
        <v>218</v>
      </c>
      <c r="AU215" s="25" t="s">
        <v>82</v>
      </c>
      <c r="AY215" s="25" t="s">
        <v>215</v>
      </c>
      <c r="BE215" s="245">
        <f>IF(N215="základní",J215,0)</f>
        <v>0</v>
      </c>
      <c r="BF215" s="245">
        <f>IF(N215="snížená",J215,0)</f>
        <v>0</v>
      </c>
      <c r="BG215" s="245">
        <f>IF(N215="zákl. přenesená",J215,0)</f>
        <v>0</v>
      </c>
      <c r="BH215" s="245">
        <f>IF(N215="sníž. přenesená",J215,0)</f>
        <v>0</v>
      </c>
      <c r="BI215" s="245">
        <f>IF(N215="nulová",J215,0)</f>
        <v>0</v>
      </c>
      <c r="BJ215" s="25" t="s">
        <v>80</v>
      </c>
      <c r="BK215" s="245">
        <f>ROUND(I215*H215,2)</f>
        <v>0</v>
      </c>
      <c r="BL215" s="25" t="s">
        <v>232</v>
      </c>
      <c r="BM215" s="25" t="s">
        <v>3607</v>
      </c>
    </row>
    <row r="216" s="12" customFormat="1">
      <c r="B216" s="252"/>
      <c r="C216" s="253"/>
      <c r="D216" s="246" t="s">
        <v>422</v>
      </c>
      <c r="E216" s="254" t="s">
        <v>21</v>
      </c>
      <c r="F216" s="255" t="s">
        <v>82</v>
      </c>
      <c r="G216" s="253"/>
      <c r="H216" s="256">
        <v>2</v>
      </c>
      <c r="I216" s="257"/>
      <c r="J216" s="253"/>
      <c r="K216" s="253"/>
      <c r="L216" s="258"/>
      <c r="M216" s="259"/>
      <c r="N216" s="260"/>
      <c r="O216" s="260"/>
      <c r="P216" s="260"/>
      <c r="Q216" s="260"/>
      <c r="R216" s="260"/>
      <c r="S216" s="260"/>
      <c r="T216" s="261"/>
      <c r="AT216" s="262" t="s">
        <v>422</v>
      </c>
      <c r="AU216" s="262" t="s">
        <v>82</v>
      </c>
      <c r="AV216" s="12" t="s">
        <v>82</v>
      </c>
      <c r="AW216" s="12" t="s">
        <v>35</v>
      </c>
      <c r="AX216" s="12" t="s">
        <v>72</v>
      </c>
      <c r="AY216" s="262" t="s">
        <v>215</v>
      </c>
    </row>
    <row r="217" s="13" customFormat="1">
      <c r="B217" s="263"/>
      <c r="C217" s="264"/>
      <c r="D217" s="246" t="s">
        <v>422</v>
      </c>
      <c r="E217" s="265" t="s">
        <v>21</v>
      </c>
      <c r="F217" s="266" t="s">
        <v>439</v>
      </c>
      <c r="G217" s="264"/>
      <c r="H217" s="267">
        <v>2</v>
      </c>
      <c r="I217" s="268"/>
      <c r="J217" s="264"/>
      <c r="K217" s="264"/>
      <c r="L217" s="269"/>
      <c r="M217" s="270"/>
      <c r="N217" s="271"/>
      <c r="O217" s="271"/>
      <c r="P217" s="271"/>
      <c r="Q217" s="271"/>
      <c r="R217" s="271"/>
      <c r="S217" s="271"/>
      <c r="T217" s="272"/>
      <c r="AT217" s="273" t="s">
        <v>422</v>
      </c>
      <c r="AU217" s="273" t="s">
        <v>82</v>
      </c>
      <c r="AV217" s="13" t="s">
        <v>232</v>
      </c>
      <c r="AW217" s="13" t="s">
        <v>35</v>
      </c>
      <c r="AX217" s="13" t="s">
        <v>80</v>
      </c>
      <c r="AY217" s="273" t="s">
        <v>215</v>
      </c>
    </row>
    <row r="218" s="1" customFormat="1" ht="25.5" customHeight="1">
      <c r="B218" s="47"/>
      <c r="C218" s="274" t="s">
        <v>602</v>
      </c>
      <c r="D218" s="274" t="s">
        <v>470</v>
      </c>
      <c r="E218" s="275" t="s">
        <v>3608</v>
      </c>
      <c r="F218" s="276" t="s">
        <v>3609</v>
      </c>
      <c r="G218" s="277" t="s">
        <v>298</v>
      </c>
      <c r="H218" s="278">
        <v>2</v>
      </c>
      <c r="I218" s="279"/>
      <c r="J218" s="280">
        <f>ROUND(I218*H218,2)</f>
        <v>0</v>
      </c>
      <c r="K218" s="276" t="s">
        <v>222</v>
      </c>
      <c r="L218" s="281"/>
      <c r="M218" s="282" t="s">
        <v>21</v>
      </c>
      <c r="N218" s="283" t="s">
        <v>43</v>
      </c>
      <c r="O218" s="48"/>
      <c r="P218" s="243">
        <f>O218*H218</f>
        <v>0</v>
      </c>
      <c r="Q218" s="243">
        <v>0.013299999999999999</v>
      </c>
      <c r="R218" s="243">
        <f>Q218*H218</f>
        <v>0.026599999999999999</v>
      </c>
      <c r="S218" s="243">
        <v>0</v>
      </c>
      <c r="T218" s="244">
        <f>S218*H218</f>
        <v>0</v>
      </c>
      <c r="AR218" s="25" t="s">
        <v>405</v>
      </c>
      <c r="AT218" s="25" t="s">
        <v>470</v>
      </c>
      <c r="AU218" s="25" t="s">
        <v>82</v>
      </c>
      <c r="AY218" s="25" t="s">
        <v>215</v>
      </c>
      <c r="BE218" s="245">
        <f>IF(N218="základní",J218,0)</f>
        <v>0</v>
      </c>
      <c r="BF218" s="245">
        <f>IF(N218="snížená",J218,0)</f>
        <v>0</v>
      </c>
      <c r="BG218" s="245">
        <f>IF(N218="zákl. přenesená",J218,0)</f>
        <v>0</v>
      </c>
      <c r="BH218" s="245">
        <f>IF(N218="sníž. přenesená",J218,0)</f>
        <v>0</v>
      </c>
      <c r="BI218" s="245">
        <f>IF(N218="nulová",J218,0)</f>
        <v>0</v>
      </c>
      <c r="BJ218" s="25" t="s">
        <v>80</v>
      </c>
      <c r="BK218" s="245">
        <f>ROUND(I218*H218,2)</f>
        <v>0</v>
      </c>
      <c r="BL218" s="25" t="s">
        <v>232</v>
      </c>
      <c r="BM218" s="25" t="s">
        <v>3610</v>
      </c>
    </row>
    <row r="219" s="1" customFormat="1">
      <c r="B219" s="47"/>
      <c r="C219" s="75"/>
      <c r="D219" s="246" t="s">
        <v>225</v>
      </c>
      <c r="E219" s="75"/>
      <c r="F219" s="247" t="s">
        <v>3345</v>
      </c>
      <c r="G219" s="75"/>
      <c r="H219" s="75"/>
      <c r="I219" s="204"/>
      <c r="J219" s="75"/>
      <c r="K219" s="75"/>
      <c r="L219" s="73"/>
      <c r="M219" s="248"/>
      <c r="N219" s="48"/>
      <c r="O219" s="48"/>
      <c r="P219" s="48"/>
      <c r="Q219" s="48"/>
      <c r="R219" s="48"/>
      <c r="S219" s="48"/>
      <c r="T219" s="96"/>
      <c r="AT219" s="25" t="s">
        <v>225</v>
      </c>
      <c r="AU219" s="25" t="s">
        <v>82</v>
      </c>
    </row>
    <row r="220" s="12" customFormat="1">
      <c r="B220" s="252"/>
      <c r="C220" s="253"/>
      <c r="D220" s="246" t="s">
        <v>422</v>
      </c>
      <c r="E220" s="254" t="s">
        <v>21</v>
      </c>
      <c r="F220" s="255" t="s">
        <v>82</v>
      </c>
      <c r="G220" s="253"/>
      <c r="H220" s="256">
        <v>2</v>
      </c>
      <c r="I220" s="257"/>
      <c r="J220" s="253"/>
      <c r="K220" s="253"/>
      <c r="L220" s="258"/>
      <c r="M220" s="259"/>
      <c r="N220" s="260"/>
      <c r="O220" s="260"/>
      <c r="P220" s="260"/>
      <c r="Q220" s="260"/>
      <c r="R220" s="260"/>
      <c r="S220" s="260"/>
      <c r="T220" s="261"/>
      <c r="AT220" s="262" t="s">
        <v>422</v>
      </c>
      <c r="AU220" s="262" t="s">
        <v>82</v>
      </c>
      <c r="AV220" s="12" t="s">
        <v>82</v>
      </c>
      <c r="AW220" s="12" t="s">
        <v>35</v>
      </c>
      <c r="AX220" s="12" t="s">
        <v>72</v>
      </c>
      <c r="AY220" s="262" t="s">
        <v>215</v>
      </c>
    </row>
    <row r="221" s="13" customFormat="1">
      <c r="B221" s="263"/>
      <c r="C221" s="264"/>
      <c r="D221" s="246" t="s">
        <v>422</v>
      </c>
      <c r="E221" s="265" t="s">
        <v>21</v>
      </c>
      <c r="F221" s="266" t="s">
        <v>439</v>
      </c>
      <c r="G221" s="264"/>
      <c r="H221" s="267">
        <v>2</v>
      </c>
      <c r="I221" s="268"/>
      <c r="J221" s="264"/>
      <c r="K221" s="264"/>
      <c r="L221" s="269"/>
      <c r="M221" s="270"/>
      <c r="N221" s="271"/>
      <c r="O221" s="271"/>
      <c r="P221" s="271"/>
      <c r="Q221" s="271"/>
      <c r="R221" s="271"/>
      <c r="S221" s="271"/>
      <c r="T221" s="272"/>
      <c r="AT221" s="273" t="s">
        <v>422</v>
      </c>
      <c r="AU221" s="273" t="s">
        <v>82</v>
      </c>
      <c r="AV221" s="13" t="s">
        <v>232</v>
      </c>
      <c r="AW221" s="13" t="s">
        <v>35</v>
      </c>
      <c r="AX221" s="13" t="s">
        <v>80</v>
      </c>
      <c r="AY221" s="273" t="s">
        <v>215</v>
      </c>
    </row>
    <row r="222" s="1" customFormat="1" ht="16.5" customHeight="1">
      <c r="B222" s="47"/>
      <c r="C222" s="234" t="s">
        <v>607</v>
      </c>
      <c r="D222" s="234" t="s">
        <v>218</v>
      </c>
      <c r="E222" s="235" t="s">
        <v>3611</v>
      </c>
      <c r="F222" s="236" t="s">
        <v>3612</v>
      </c>
      <c r="G222" s="237" t="s">
        <v>298</v>
      </c>
      <c r="H222" s="238">
        <v>1</v>
      </c>
      <c r="I222" s="239"/>
      <c r="J222" s="240">
        <f>ROUND(I222*H222,2)</f>
        <v>0</v>
      </c>
      <c r="K222" s="236" t="s">
        <v>222</v>
      </c>
      <c r="L222" s="73"/>
      <c r="M222" s="241" t="s">
        <v>21</v>
      </c>
      <c r="N222" s="242" t="s">
        <v>43</v>
      </c>
      <c r="O222" s="48"/>
      <c r="P222" s="243">
        <f>O222*H222</f>
        <v>0</v>
      </c>
      <c r="Q222" s="243">
        <v>0.32906000000000002</v>
      </c>
      <c r="R222" s="243">
        <f>Q222*H222</f>
        <v>0.32906000000000002</v>
      </c>
      <c r="S222" s="243">
        <v>0</v>
      </c>
      <c r="T222" s="244">
        <f>S222*H222</f>
        <v>0</v>
      </c>
      <c r="AR222" s="25" t="s">
        <v>232</v>
      </c>
      <c r="AT222" s="25" t="s">
        <v>218</v>
      </c>
      <c r="AU222" s="25" t="s">
        <v>82</v>
      </c>
      <c r="AY222" s="25" t="s">
        <v>215</v>
      </c>
      <c r="BE222" s="245">
        <f>IF(N222="základní",J222,0)</f>
        <v>0</v>
      </c>
      <c r="BF222" s="245">
        <f>IF(N222="snížená",J222,0)</f>
        <v>0</v>
      </c>
      <c r="BG222" s="245">
        <f>IF(N222="zákl. přenesená",J222,0)</f>
        <v>0</v>
      </c>
      <c r="BH222" s="245">
        <f>IF(N222="sníž. přenesená",J222,0)</f>
        <v>0</v>
      </c>
      <c r="BI222" s="245">
        <f>IF(N222="nulová",J222,0)</f>
        <v>0</v>
      </c>
      <c r="BJ222" s="25" t="s">
        <v>80</v>
      </c>
      <c r="BK222" s="245">
        <f>ROUND(I222*H222,2)</f>
        <v>0</v>
      </c>
      <c r="BL222" s="25" t="s">
        <v>232</v>
      </c>
      <c r="BM222" s="25" t="s">
        <v>3613</v>
      </c>
    </row>
    <row r="223" s="12" customFormat="1">
      <c r="B223" s="252"/>
      <c r="C223" s="253"/>
      <c r="D223" s="246" t="s">
        <v>422</v>
      </c>
      <c r="E223" s="254" t="s">
        <v>21</v>
      </c>
      <c r="F223" s="255" t="s">
        <v>80</v>
      </c>
      <c r="G223" s="253"/>
      <c r="H223" s="256">
        <v>1</v>
      </c>
      <c r="I223" s="257"/>
      <c r="J223" s="253"/>
      <c r="K223" s="253"/>
      <c r="L223" s="258"/>
      <c r="M223" s="259"/>
      <c r="N223" s="260"/>
      <c r="O223" s="260"/>
      <c r="P223" s="260"/>
      <c r="Q223" s="260"/>
      <c r="R223" s="260"/>
      <c r="S223" s="260"/>
      <c r="T223" s="261"/>
      <c r="AT223" s="262" t="s">
        <v>422</v>
      </c>
      <c r="AU223" s="262" t="s">
        <v>82</v>
      </c>
      <c r="AV223" s="12" t="s">
        <v>82</v>
      </c>
      <c r="AW223" s="12" t="s">
        <v>35</v>
      </c>
      <c r="AX223" s="12" t="s">
        <v>72</v>
      </c>
      <c r="AY223" s="262" t="s">
        <v>215</v>
      </c>
    </row>
    <row r="224" s="13" customFormat="1">
      <c r="B224" s="263"/>
      <c r="C224" s="264"/>
      <c r="D224" s="246" t="s">
        <v>422</v>
      </c>
      <c r="E224" s="265" t="s">
        <v>21</v>
      </c>
      <c r="F224" s="266" t="s">
        <v>439</v>
      </c>
      <c r="G224" s="264"/>
      <c r="H224" s="267">
        <v>1</v>
      </c>
      <c r="I224" s="268"/>
      <c r="J224" s="264"/>
      <c r="K224" s="264"/>
      <c r="L224" s="269"/>
      <c r="M224" s="270"/>
      <c r="N224" s="271"/>
      <c r="O224" s="271"/>
      <c r="P224" s="271"/>
      <c r="Q224" s="271"/>
      <c r="R224" s="271"/>
      <c r="S224" s="271"/>
      <c r="T224" s="272"/>
      <c r="AT224" s="273" t="s">
        <v>422</v>
      </c>
      <c r="AU224" s="273" t="s">
        <v>82</v>
      </c>
      <c r="AV224" s="13" t="s">
        <v>232</v>
      </c>
      <c r="AW224" s="13" t="s">
        <v>35</v>
      </c>
      <c r="AX224" s="13" t="s">
        <v>80</v>
      </c>
      <c r="AY224" s="273" t="s">
        <v>215</v>
      </c>
    </row>
    <row r="225" s="1" customFormat="1" ht="16.5" customHeight="1">
      <c r="B225" s="47"/>
      <c r="C225" s="274" t="s">
        <v>613</v>
      </c>
      <c r="D225" s="274" t="s">
        <v>470</v>
      </c>
      <c r="E225" s="275" t="s">
        <v>3614</v>
      </c>
      <c r="F225" s="276" t="s">
        <v>3615</v>
      </c>
      <c r="G225" s="277" t="s">
        <v>298</v>
      </c>
      <c r="H225" s="278">
        <v>1</v>
      </c>
      <c r="I225" s="279"/>
      <c r="J225" s="280">
        <f>ROUND(I225*H225,2)</f>
        <v>0</v>
      </c>
      <c r="K225" s="276" t="s">
        <v>222</v>
      </c>
      <c r="L225" s="281"/>
      <c r="M225" s="282" t="s">
        <v>21</v>
      </c>
      <c r="N225" s="283" t="s">
        <v>43</v>
      </c>
      <c r="O225" s="48"/>
      <c r="P225" s="243">
        <f>O225*H225</f>
        <v>0</v>
      </c>
      <c r="Q225" s="243">
        <v>0.029499999999999998</v>
      </c>
      <c r="R225" s="243">
        <f>Q225*H225</f>
        <v>0.029499999999999998</v>
      </c>
      <c r="S225" s="243">
        <v>0</v>
      </c>
      <c r="T225" s="244">
        <f>S225*H225</f>
        <v>0</v>
      </c>
      <c r="AR225" s="25" t="s">
        <v>405</v>
      </c>
      <c r="AT225" s="25" t="s">
        <v>470</v>
      </c>
      <c r="AU225" s="25" t="s">
        <v>82</v>
      </c>
      <c r="AY225" s="25" t="s">
        <v>215</v>
      </c>
      <c r="BE225" s="245">
        <f>IF(N225="základní",J225,0)</f>
        <v>0</v>
      </c>
      <c r="BF225" s="245">
        <f>IF(N225="snížená",J225,0)</f>
        <v>0</v>
      </c>
      <c r="BG225" s="245">
        <f>IF(N225="zákl. přenesená",J225,0)</f>
        <v>0</v>
      </c>
      <c r="BH225" s="245">
        <f>IF(N225="sníž. přenesená",J225,0)</f>
        <v>0</v>
      </c>
      <c r="BI225" s="245">
        <f>IF(N225="nulová",J225,0)</f>
        <v>0</v>
      </c>
      <c r="BJ225" s="25" t="s">
        <v>80</v>
      </c>
      <c r="BK225" s="245">
        <f>ROUND(I225*H225,2)</f>
        <v>0</v>
      </c>
      <c r="BL225" s="25" t="s">
        <v>232</v>
      </c>
      <c r="BM225" s="25" t="s">
        <v>3616</v>
      </c>
    </row>
    <row r="226" s="12" customFormat="1">
      <c r="B226" s="252"/>
      <c r="C226" s="253"/>
      <c r="D226" s="246" t="s">
        <v>422</v>
      </c>
      <c r="E226" s="254" t="s">
        <v>21</v>
      </c>
      <c r="F226" s="255" t="s">
        <v>80</v>
      </c>
      <c r="G226" s="253"/>
      <c r="H226" s="256">
        <v>1</v>
      </c>
      <c r="I226" s="257"/>
      <c r="J226" s="253"/>
      <c r="K226" s="253"/>
      <c r="L226" s="258"/>
      <c r="M226" s="259"/>
      <c r="N226" s="260"/>
      <c r="O226" s="260"/>
      <c r="P226" s="260"/>
      <c r="Q226" s="260"/>
      <c r="R226" s="260"/>
      <c r="S226" s="260"/>
      <c r="T226" s="261"/>
      <c r="AT226" s="262" t="s">
        <v>422</v>
      </c>
      <c r="AU226" s="262" t="s">
        <v>82</v>
      </c>
      <c r="AV226" s="12" t="s">
        <v>82</v>
      </c>
      <c r="AW226" s="12" t="s">
        <v>35</v>
      </c>
      <c r="AX226" s="12" t="s">
        <v>72</v>
      </c>
      <c r="AY226" s="262" t="s">
        <v>215</v>
      </c>
    </row>
    <row r="227" s="13" customFormat="1">
      <c r="B227" s="263"/>
      <c r="C227" s="264"/>
      <c r="D227" s="246" t="s">
        <v>422</v>
      </c>
      <c r="E227" s="265" t="s">
        <v>21</v>
      </c>
      <c r="F227" s="266" t="s">
        <v>439</v>
      </c>
      <c r="G227" s="264"/>
      <c r="H227" s="267">
        <v>1</v>
      </c>
      <c r="I227" s="268"/>
      <c r="J227" s="264"/>
      <c r="K227" s="264"/>
      <c r="L227" s="269"/>
      <c r="M227" s="270"/>
      <c r="N227" s="271"/>
      <c r="O227" s="271"/>
      <c r="P227" s="271"/>
      <c r="Q227" s="271"/>
      <c r="R227" s="271"/>
      <c r="S227" s="271"/>
      <c r="T227" s="272"/>
      <c r="AT227" s="273" t="s">
        <v>422</v>
      </c>
      <c r="AU227" s="273" t="s">
        <v>82</v>
      </c>
      <c r="AV227" s="13" t="s">
        <v>232</v>
      </c>
      <c r="AW227" s="13" t="s">
        <v>35</v>
      </c>
      <c r="AX227" s="13" t="s">
        <v>80</v>
      </c>
      <c r="AY227" s="273" t="s">
        <v>215</v>
      </c>
    </row>
    <row r="228" s="1" customFormat="1" ht="16.5" customHeight="1">
      <c r="B228" s="47"/>
      <c r="C228" s="274" t="s">
        <v>618</v>
      </c>
      <c r="D228" s="274" t="s">
        <v>470</v>
      </c>
      <c r="E228" s="275" t="s">
        <v>3617</v>
      </c>
      <c r="F228" s="276" t="s">
        <v>3618</v>
      </c>
      <c r="G228" s="277" t="s">
        <v>298</v>
      </c>
      <c r="H228" s="278">
        <v>1</v>
      </c>
      <c r="I228" s="279"/>
      <c r="J228" s="280">
        <f>ROUND(I228*H228,2)</f>
        <v>0</v>
      </c>
      <c r="K228" s="276" t="s">
        <v>21</v>
      </c>
      <c r="L228" s="281"/>
      <c r="M228" s="282" t="s">
        <v>21</v>
      </c>
      <c r="N228" s="283" t="s">
        <v>43</v>
      </c>
      <c r="O228" s="48"/>
      <c r="P228" s="243">
        <f>O228*H228</f>
        <v>0</v>
      </c>
      <c r="Q228" s="243">
        <v>5.0000000000000002E-05</v>
      </c>
      <c r="R228" s="243">
        <f>Q228*H228</f>
        <v>5.0000000000000002E-05</v>
      </c>
      <c r="S228" s="243">
        <v>0</v>
      </c>
      <c r="T228" s="244">
        <f>S228*H228</f>
        <v>0</v>
      </c>
      <c r="AR228" s="25" t="s">
        <v>405</v>
      </c>
      <c r="AT228" s="25" t="s">
        <v>470</v>
      </c>
      <c r="AU228" s="25" t="s">
        <v>82</v>
      </c>
      <c r="AY228" s="25" t="s">
        <v>215</v>
      </c>
      <c r="BE228" s="245">
        <f>IF(N228="základní",J228,0)</f>
        <v>0</v>
      </c>
      <c r="BF228" s="245">
        <f>IF(N228="snížená",J228,0)</f>
        <v>0</v>
      </c>
      <c r="BG228" s="245">
        <f>IF(N228="zákl. přenesená",J228,0)</f>
        <v>0</v>
      </c>
      <c r="BH228" s="245">
        <f>IF(N228="sníž. přenesená",J228,0)</f>
        <v>0</v>
      </c>
      <c r="BI228" s="245">
        <f>IF(N228="nulová",J228,0)</f>
        <v>0</v>
      </c>
      <c r="BJ228" s="25" t="s">
        <v>80</v>
      </c>
      <c r="BK228" s="245">
        <f>ROUND(I228*H228,2)</f>
        <v>0</v>
      </c>
      <c r="BL228" s="25" t="s">
        <v>232</v>
      </c>
      <c r="BM228" s="25" t="s">
        <v>3619</v>
      </c>
    </row>
    <row r="229" s="1" customFormat="1">
      <c r="B229" s="47"/>
      <c r="C229" s="75"/>
      <c r="D229" s="246" t="s">
        <v>225</v>
      </c>
      <c r="E229" s="75"/>
      <c r="F229" s="247" t="s">
        <v>3620</v>
      </c>
      <c r="G229" s="75"/>
      <c r="H229" s="75"/>
      <c r="I229" s="204"/>
      <c r="J229" s="75"/>
      <c r="K229" s="75"/>
      <c r="L229" s="73"/>
      <c r="M229" s="248"/>
      <c r="N229" s="48"/>
      <c r="O229" s="48"/>
      <c r="P229" s="48"/>
      <c r="Q229" s="48"/>
      <c r="R229" s="48"/>
      <c r="S229" s="48"/>
      <c r="T229" s="96"/>
      <c r="AT229" s="25" t="s">
        <v>225</v>
      </c>
      <c r="AU229" s="25" t="s">
        <v>82</v>
      </c>
    </row>
    <row r="230" s="12" customFormat="1">
      <c r="B230" s="252"/>
      <c r="C230" s="253"/>
      <c r="D230" s="246" t="s">
        <v>422</v>
      </c>
      <c r="E230" s="254" t="s">
        <v>21</v>
      </c>
      <c r="F230" s="255" t="s">
        <v>80</v>
      </c>
      <c r="G230" s="253"/>
      <c r="H230" s="256">
        <v>1</v>
      </c>
      <c r="I230" s="257"/>
      <c r="J230" s="253"/>
      <c r="K230" s="253"/>
      <c r="L230" s="258"/>
      <c r="M230" s="259"/>
      <c r="N230" s="260"/>
      <c r="O230" s="260"/>
      <c r="P230" s="260"/>
      <c r="Q230" s="260"/>
      <c r="R230" s="260"/>
      <c r="S230" s="260"/>
      <c r="T230" s="261"/>
      <c r="AT230" s="262" t="s">
        <v>422</v>
      </c>
      <c r="AU230" s="262" t="s">
        <v>82</v>
      </c>
      <c r="AV230" s="12" t="s">
        <v>82</v>
      </c>
      <c r="AW230" s="12" t="s">
        <v>35</v>
      </c>
      <c r="AX230" s="12" t="s">
        <v>80</v>
      </c>
      <c r="AY230" s="262" t="s">
        <v>215</v>
      </c>
    </row>
    <row r="231" s="1" customFormat="1" ht="16.5" customHeight="1">
      <c r="B231" s="47"/>
      <c r="C231" s="234" t="s">
        <v>624</v>
      </c>
      <c r="D231" s="234" t="s">
        <v>218</v>
      </c>
      <c r="E231" s="235" t="s">
        <v>3510</v>
      </c>
      <c r="F231" s="236" t="s">
        <v>3511</v>
      </c>
      <c r="G231" s="237" t="s">
        <v>452</v>
      </c>
      <c r="H231" s="238">
        <v>52</v>
      </c>
      <c r="I231" s="239"/>
      <c r="J231" s="240">
        <f>ROUND(I231*H231,2)</f>
        <v>0</v>
      </c>
      <c r="K231" s="236" t="s">
        <v>222</v>
      </c>
      <c r="L231" s="73"/>
      <c r="M231" s="241" t="s">
        <v>21</v>
      </c>
      <c r="N231" s="242" t="s">
        <v>43</v>
      </c>
      <c r="O231" s="48"/>
      <c r="P231" s="243">
        <f>O231*H231</f>
        <v>0</v>
      </c>
      <c r="Q231" s="243">
        <v>0.00019000000000000001</v>
      </c>
      <c r="R231" s="243">
        <f>Q231*H231</f>
        <v>0.0098799999999999999</v>
      </c>
      <c r="S231" s="243">
        <v>0</v>
      </c>
      <c r="T231" s="244">
        <f>S231*H231</f>
        <v>0</v>
      </c>
      <c r="AR231" s="25" t="s">
        <v>232</v>
      </c>
      <c r="AT231" s="25" t="s">
        <v>218</v>
      </c>
      <c r="AU231" s="25" t="s">
        <v>82</v>
      </c>
      <c r="AY231" s="25" t="s">
        <v>215</v>
      </c>
      <c r="BE231" s="245">
        <f>IF(N231="základní",J231,0)</f>
        <v>0</v>
      </c>
      <c r="BF231" s="245">
        <f>IF(N231="snížená",J231,0)</f>
        <v>0</v>
      </c>
      <c r="BG231" s="245">
        <f>IF(N231="zákl. přenesená",J231,0)</f>
        <v>0</v>
      </c>
      <c r="BH231" s="245">
        <f>IF(N231="sníž. přenesená",J231,0)</f>
        <v>0</v>
      </c>
      <c r="BI231" s="245">
        <f>IF(N231="nulová",J231,0)</f>
        <v>0</v>
      </c>
      <c r="BJ231" s="25" t="s">
        <v>80</v>
      </c>
      <c r="BK231" s="245">
        <f>ROUND(I231*H231,2)</f>
        <v>0</v>
      </c>
      <c r="BL231" s="25" t="s">
        <v>232</v>
      </c>
      <c r="BM231" s="25" t="s">
        <v>3512</v>
      </c>
    </row>
    <row r="232" s="1" customFormat="1">
      <c r="B232" s="47"/>
      <c r="C232" s="75"/>
      <c r="D232" s="246" t="s">
        <v>225</v>
      </c>
      <c r="E232" s="75"/>
      <c r="F232" s="247" t="s">
        <v>3513</v>
      </c>
      <c r="G232" s="75"/>
      <c r="H232" s="75"/>
      <c r="I232" s="204"/>
      <c r="J232" s="75"/>
      <c r="K232" s="75"/>
      <c r="L232" s="73"/>
      <c r="M232" s="248"/>
      <c r="N232" s="48"/>
      <c r="O232" s="48"/>
      <c r="P232" s="48"/>
      <c r="Q232" s="48"/>
      <c r="R232" s="48"/>
      <c r="S232" s="48"/>
      <c r="T232" s="96"/>
      <c r="AT232" s="25" t="s">
        <v>225</v>
      </c>
      <c r="AU232" s="25" t="s">
        <v>82</v>
      </c>
    </row>
    <row r="233" s="12" customFormat="1">
      <c r="B233" s="252"/>
      <c r="C233" s="253"/>
      <c r="D233" s="246" t="s">
        <v>422</v>
      </c>
      <c r="E233" s="254" t="s">
        <v>21</v>
      </c>
      <c r="F233" s="255" t="s">
        <v>3621</v>
      </c>
      <c r="G233" s="253"/>
      <c r="H233" s="256">
        <v>52</v>
      </c>
      <c r="I233" s="257"/>
      <c r="J233" s="253"/>
      <c r="K233" s="253"/>
      <c r="L233" s="258"/>
      <c r="M233" s="259"/>
      <c r="N233" s="260"/>
      <c r="O233" s="260"/>
      <c r="P233" s="260"/>
      <c r="Q233" s="260"/>
      <c r="R233" s="260"/>
      <c r="S233" s="260"/>
      <c r="T233" s="261"/>
      <c r="AT233" s="262" t="s">
        <v>422</v>
      </c>
      <c r="AU233" s="262" t="s">
        <v>82</v>
      </c>
      <c r="AV233" s="12" t="s">
        <v>82</v>
      </c>
      <c r="AW233" s="12" t="s">
        <v>35</v>
      </c>
      <c r="AX233" s="12" t="s">
        <v>80</v>
      </c>
      <c r="AY233" s="262" t="s">
        <v>215</v>
      </c>
    </row>
    <row r="234" s="1" customFormat="1" ht="16.5" customHeight="1">
      <c r="B234" s="47"/>
      <c r="C234" s="234" t="s">
        <v>630</v>
      </c>
      <c r="D234" s="234" t="s">
        <v>218</v>
      </c>
      <c r="E234" s="235" t="s">
        <v>3515</v>
      </c>
      <c r="F234" s="236" t="s">
        <v>3516</v>
      </c>
      <c r="G234" s="237" t="s">
        <v>452</v>
      </c>
      <c r="H234" s="238">
        <v>26</v>
      </c>
      <c r="I234" s="239"/>
      <c r="J234" s="240">
        <f>ROUND(I234*H234,2)</f>
        <v>0</v>
      </c>
      <c r="K234" s="236" t="s">
        <v>222</v>
      </c>
      <c r="L234" s="73"/>
      <c r="M234" s="241" t="s">
        <v>21</v>
      </c>
      <c r="N234" s="242" t="s">
        <v>43</v>
      </c>
      <c r="O234" s="48"/>
      <c r="P234" s="243">
        <f>O234*H234</f>
        <v>0</v>
      </c>
      <c r="Q234" s="243">
        <v>6.9999999999999994E-05</v>
      </c>
      <c r="R234" s="243">
        <f>Q234*H234</f>
        <v>0.0018199999999999998</v>
      </c>
      <c r="S234" s="243">
        <v>0</v>
      </c>
      <c r="T234" s="244">
        <f>S234*H234</f>
        <v>0</v>
      </c>
      <c r="AR234" s="25" t="s">
        <v>232</v>
      </c>
      <c r="AT234" s="25" t="s">
        <v>218</v>
      </c>
      <c r="AU234" s="25" t="s">
        <v>82</v>
      </c>
      <c r="AY234" s="25" t="s">
        <v>215</v>
      </c>
      <c r="BE234" s="245">
        <f>IF(N234="základní",J234,0)</f>
        <v>0</v>
      </c>
      <c r="BF234" s="245">
        <f>IF(N234="snížená",J234,0)</f>
        <v>0</v>
      </c>
      <c r="BG234" s="245">
        <f>IF(N234="zákl. přenesená",J234,0)</f>
        <v>0</v>
      </c>
      <c r="BH234" s="245">
        <f>IF(N234="sníž. přenesená",J234,0)</f>
        <v>0</v>
      </c>
      <c r="BI234" s="245">
        <f>IF(N234="nulová",J234,0)</f>
        <v>0</v>
      </c>
      <c r="BJ234" s="25" t="s">
        <v>80</v>
      </c>
      <c r="BK234" s="245">
        <f>ROUND(I234*H234,2)</f>
        <v>0</v>
      </c>
      <c r="BL234" s="25" t="s">
        <v>232</v>
      </c>
      <c r="BM234" s="25" t="s">
        <v>3371</v>
      </c>
    </row>
    <row r="235" s="1" customFormat="1">
      <c r="B235" s="47"/>
      <c r="C235" s="75"/>
      <c r="D235" s="246" t="s">
        <v>225</v>
      </c>
      <c r="E235" s="75"/>
      <c r="F235" s="247" t="s">
        <v>3622</v>
      </c>
      <c r="G235" s="75"/>
      <c r="H235" s="75"/>
      <c r="I235" s="204"/>
      <c r="J235" s="75"/>
      <c r="K235" s="75"/>
      <c r="L235" s="73"/>
      <c r="M235" s="248"/>
      <c r="N235" s="48"/>
      <c r="O235" s="48"/>
      <c r="P235" s="48"/>
      <c r="Q235" s="48"/>
      <c r="R235" s="48"/>
      <c r="S235" s="48"/>
      <c r="T235" s="96"/>
      <c r="AT235" s="25" t="s">
        <v>225</v>
      </c>
      <c r="AU235" s="25" t="s">
        <v>82</v>
      </c>
    </row>
    <row r="236" s="12" customFormat="1">
      <c r="B236" s="252"/>
      <c r="C236" s="253"/>
      <c r="D236" s="246" t="s">
        <v>422</v>
      </c>
      <c r="E236" s="254" t="s">
        <v>21</v>
      </c>
      <c r="F236" s="255" t="s">
        <v>499</v>
      </c>
      <c r="G236" s="253"/>
      <c r="H236" s="256">
        <v>26</v>
      </c>
      <c r="I236" s="257"/>
      <c r="J236" s="253"/>
      <c r="K236" s="253"/>
      <c r="L236" s="258"/>
      <c r="M236" s="259"/>
      <c r="N236" s="260"/>
      <c r="O236" s="260"/>
      <c r="P236" s="260"/>
      <c r="Q236" s="260"/>
      <c r="R236" s="260"/>
      <c r="S236" s="260"/>
      <c r="T236" s="261"/>
      <c r="AT236" s="262" t="s">
        <v>422</v>
      </c>
      <c r="AU236" s="262" t="s">
        <v>82</v>
      </c>
      <c r="AV236" s="12" t="s">
        <v>82</v>
      </c>
      <c r="AW236" s="12" t="s">
        <v>35</v>
      </c>
      <c r="AX236" s="12" t="s">
        <v>72</v>
      </c>
      <c r="AY236" s="262" t="s">
        <v>215</v>
      </c>
    </row>
    <row r="237" s="1" customFormat="1" ht="16.5" customHeight="1">
      <c r="B237" s="47"/>
      <c r="C237" s="274" t="s">
        <v>636</v>
      </c>
      <c r="D237" s="274" t="s">
        <v>470</v>
      </c>
      <c r="E237" s="275" t="s">
        <v>3373</v>
      </c>
      <c r="F237" s="276" t="s">
        <v>3374</v>
      </c>
      <c r="G237" s="277" t="s">
        <v>452</v>
      </c>
      <c r="H237" s="278">
        <v>26</v>
      </c>
      <c r="I237" s="279"/>
      <c r="J237" s="280">
        <f>ROUND(I237*H237,2)</f>
        <v>0</v>
      </c>
      <c r="K237" s="276" t="s">
        <v>21</v>
      </c>
      <c r="L237" s="281"/>
      <c r="M237" s="282" t="s">
        <v>21</v>
      </c>
      <c r="N237" s="283" t="s">
        <v>43</v>
      </c>
      <c r="O237" s="48"/>
      <c r="P237" s="243">
        <f>O237*H237</f>
        <v>0</v>
      </c>
      <c r="Q237" s="243">
        <v>0.00050000000000000001</v>
      </c>
      <c r="R237" s="243">
        <f>Q237*H237</f>
        <v>0.013000000000000001</v>
      </c>
      <c r="S237" s="243">
        <v>0</v>
      </c>
      <c r="T237" s="244">
        <f>S237*H237</f>
        <v>0</v>
      </c>
      <c r="AR237" s="25" t="s">
        <v>405</v>
      </c>
      <c r="AT237" s="25" t="s">
        <v>470</v>
      </c>
      <c r="AU237" s="25" t="s">
        <v>82</v>
      </c>
      <c r="AY237" s="25" t="s">
        <v>215</v>
      </c>
      <c r="BE237" s="245">
        <f>IF(N237="základní",J237,0)</f>
        <v>0</v>
      </c>
      <c r="BF237" s="245">
        <f>IF(N237="snížená",J237,0)</f>
        <v>0</v>
      </c>
      <c r="BG237" s="245">
        <f>IF(N237="zákl. přenesená",J237,0)</f>
        <v>0</v>
      </c>
      <c r="BH237" s="245">
        <f>IF(N237="sníž. přenesená",J237,0)</f>
        <v>0</v>
      </c>
      <c r="BI237" s="245">
        <f>IF(N237="nulová",J237,0)</f>
        <v>0</v>
      </c>
      <c r="BJ237" s="25" t="s">
        <v>80</v>
      </c>
      <c r="BK237" s="245">
        <f>ROUND(I237*H237,2)</f>
        <v>0</v>
      </c>
      <c r="BL237" s="25" t="s">
        <v>232</v>
      </c>
      <c r="BM237" s="25" t="s">
        <v>3375</v>
      </c>
    </row>
    <row r="238" s="12" customFormat="1">
      <c r="B238" s="252"/>
      <c r="C238" s="253"/>
      <c r="D238" s="246" t="s">
        <v>422</v>
      </c>
      <c r="E238" s="254" t="s">
        <v>21</v>
      </c>
      <c r="F238" s="255" t="s">
        <v>499</v>
      </c>
      <c r="G238" s="253"/>
      <c r="H238" s="256">
        <v>26</v>
      </c>
      <c r="I238" s="257"/>
      <c r="J238" s="253"/>
      <c r="K238" s="253"/>
      <c r="L238" s="258"/>
      <c r="M238" s="259"/>
      <c r="N238" s="260"/>
      <c r="O238" s="260"/>
      <c r="P238" s="260"/>
      <c r="Q238" s="260"/>
      <c r="R238" s="260"/>
      <c r="S238" s="260"/>
      <c r="T238" s="261"/>
      <c r="AT238" s="262" t="s">
        <v>422</v>
      </c>
      <c r="AU238" s="262" t="s">
        <v>82</v>
      </c>
      <c r="AV238" s="12" t="s">
        <v>82</v>
      </c>
      <c r="AW238" s="12" t="s">
        <v>35</v>
      </c>
      <c r="AX238" s="12" t="s">
        <v>80</v>
      </c>
      <c r="AY238" s="262" t="s">
        <v>215</v>
      </c>
    </row>
    <row r="239" s="11" customFormat="1" ht="29.88" customHeight="1">
      <c r="B239" s="218"/>
      <c r="C239" s="219"/>
      <c r="D239" s="220" t="s">
        <v>71</v>
      </c>
      <c r="E239" s="232" t="s">
        <v>1120</v>
      </c>
      <c r="F239" s="232" t="s">
        <v>1121</v>
      </c>
      <c r="G239" s="219"/>
      <c r="H239" s="219"/>
      <c r="I239" s="222"/>
      <c r="J239" s="233">
        <f>BK239</f>
        <v>0</v>
      </c>
      <c r="K239" s="219"/>
      <c r="L239" s="224"/>
      <c r="M239" s="225"/>
      <c r="N239" s="226"/>
      <c r="O239" s="226"/>
      <c r="P239" s="227">
        <f>P240</f>
        <v>0</v>
      </c>
      <c r="Q239" s="226"/>
      <c r="R239" s="227">
        <f>R240</f>
        <v>0</v>
      </c>
      <c r="S239" s="226"/>
      <c r="T239" s="228">
        <f>T240</f>
        <v>0</v>
      </c>
      <c r="AR239" s="229" t="s">
        <v>80</v>
      </c>
      <c r="AT239" s="230" t="s">
        <v>71</v>
      </c>
      <c r="AU239" s="230" t="s">
        <v>80</v>
      </c>
      <c r="AY239" s="229" t="s">
        <v>215</v>
      </c>
      <c r="BK239" s="231">
        <f>BK240</f>
        <v>0</v>
      </c>
    </row>
    <row r="240" s="1" customFormat="1" ht="16.5" customHeight="1">
      <c r="B240" s="47"/>
      <c r="C240" s="234" t="s">
        <v>646</v>
      </c>
      <c r="D240" s="234" t="s">
        <v>218</v>
      </c>
      <c r="E240" s="235" t="s">
        <v>2946</v>
      </c>
      <c r="F240" s="236" t="s">
        <v>2947</v>
      </c>
      <c r="G240" s="237" t="s">
        <v>473</v>
      </c>
      <c r="H240" s="238">
        <v>1.1850000000000001</v>
      </c>
      <c r="I240" s="239"/>
      <c r="J240" s="240">
        <f>ROUND(I240*H240,2)</f>
        <v>0</v>
      </c>
      <c r="K240" s="236" t="s">
        <v>222</v>
      </c>
      <c r="L240" s="73"/>
      <c r="M240" s="241" t="s">
        <v>21</v>
      </c>
      <c r="N240" s="242" t="s">
        <v>43</v>
      </c>
      <c r="O240" s="48"/>
      <c r="P240" s="243">
        <f>O240*H240</f>
        <v>0</v>
      </c>
      <c r="Q240" s="243">
        <v>0</v>
      </c>
      <c r="R240" s="243">
        <f>Q240*H240</f>
        <v>0</v>
      </c>
      <c r="S240" s="243">
        <v>0</v>
      </c>
      <c r="T240" s="244">
        <f>S240*H240</f>
        <v>0</v>
      </c>
      <c r="AR240" s="25" t="s">
        <v>232</v>
      </c>
      <c r="AT240" s="25" t="s">
        <v>218</v>
      </c>
      <c r="AU240" s="25" t="s">
        <v>82</v>
      </c>
      <c r="AY240" s="25" t="s">
        <v>215</v>
      </c>
      <c r="BE240" s="245">
        <f>IF(N240="základní",J240,0)</f>
        <v>0</v>
      </c>
      <c r="BF240" s="245">
        <f>IF(N240="snížená",J240,0)</f>
        <v>0</v>
      </c>
      <c r="BG240" s="245">
        <f>IF(N240="zákl. přenesená",J240,0)</f>
        <v>0</v>
      </c>
      <c r="BH240" s="245">
        <f>IF(N240="sníž. přenesená",J240,0)</f>
        <v>0</v>
      </c>
      <c r="BI240" s="245">
        <f>IF(N240="nulová",J240,0)</f>
        <v>0</v>
      </c>
      <c r="BJ240" s="25" t="s">
        <v>80</v>
      </c>
      <c r="BK240" s="245">
        <f>ROUND(I240*H240,2)</f>
        <v>0</v>
      </c>
      <c r="BL240" s="25" t="s">
        <v>232</v>
      </c>
      <c r="BM240" s="25" t="s">
        <v>3517</v>
      </c>
    </row>
    <row r="241" s="11" customFormat="1" ht="37.44" customHeight="1">
      <c r="B241" s="218"/>
      <c r="C241" s="219"/>
      <c r="D241" s="220" t="s">
        <v>71</v>
      </c>
      <c r="E241" s="221" t="s">
        <v>684</v>
      </c>
      <c r="F241" s="221" t="s">
        <v>926</v>
      </c>
      <c r="G241" s="219"/>
      <c r="H241" s="219"/>
      <c r="I241" s="222"/>
      <c r="J241" s="223">
        <f>BK241</f>
        <v>0</v>
      </c>
      <c r="K241" s="219"/>
      <c r="L241" s="224"/>
      <c r="M241" s="225"/>
      <c r="N241" s="226"/>
      <c r="O241" s="226"/>
      <c r="P241" s="227">
        <f>P242</f>
        <v>0</v>
      </c>
      <c r="Q241" s="226"/>
      <c r="R241" s="227">
        <f>R242</f>
        <v>0</v>
      </c>
      <c r="S241" s="226"/>
      <c r="T241" s="228">
        <f>T242</f>
        <v>0</v>
      </c>
      <c r="AR241" s="229" t="s">
        <v>82</v>
      </c>
      <c r="AT241" s="230" t="s">
        <v>71</v>
      </c>
      <c r="AU241" s="230" t="s">
        <v>72</v>
      </c>
      <c r="AY241" s="229" t="s">
        <v>215</v>
      </c>
      <c r="BK241" s="231">
        <f>BK242</f>
        <v>0</v>
      </c>
    </row>
    <row r="242" s="11" customFormat="1" ht="19.92" customHeight="1">
      <c r="B242" s="218"/>
      <c r="C242" s="219"/>
      <c r="D242" s="220" t="s">
        <v>71</v>
      </c>
      <c r="E242" s="232" t="s">
        <v>3518</v>
      </c>
      <c r="F242" s="232" t="s">
        <v>3519</v>
      </c>
      <c r="G242" s="219"/>
      <c r="H242" s="219"/>
      <c r="I242" s="222"/>
      <c r="J242" s="233">
        <f>BK242</f>
        <v>0</v>
      </c>
      <c r="K242" s="219"/>
      <c r="L242" s="224"/>
      <c r="M242" s="225"/>
      <c r="N242" s="226"/>
      <c r="O242" s="226"/>
      <c r="P242" s="227">
        <f>SUM(P243:P245)</f>
        <v>0</v>
      </c>
      <c r="Q242" s="226"/>
      <c r="R242" s="227">
        <f>SUM(R243:R245)</f>
        <v>0</v>
      </c>
      <c r="S242" s="226"/>
      <c r="T242" s="228">
        <f>SUM(T243:T245)</f>
        <v>0</v>
      </c>
      <c r="AR242" s="229" t="s">
        <v>82</v>
      </c>
      <c r="AT242" s="230" t="s">
        <v>71</v>
      </c>
      <c r="AU242" s="230" t="s">
        <v>80</v>
      </c>
      <c r="AY242" s="229" t="s">
        <v>215</v>
      </c>
      <c r="BK242" s="231">
        <f>SUM(BK243:BK245)</f>
        <v>0</v>
      </c>
    </row>
    <row r="243" s="1" customFormat="1" ht="16.5" customHeight="1">
      <c r="B243" s="47"/>
      <c r="C243" s="234" t="s">
        <v>651</v>
      </c>
      <c r="D243" s="234" t="s">
        <v>218</v>
      </c>
      <c r="E243" s="235" t="s">
        <v>3520</v>
      </c>
      <c r="F243" s="236" t="s">
        <v>3521</v>
      </c>
      <c r="G243" s="237" t="s">
        <v>298</v>
      </c>
      <c r="H243" s="238">
        <v>1</v>
      </c>
      <c r="I243" s="239"/>
      <c r="J243" s="240">
        <f>ROUND(I243*H243,2)</f>
        <v>0</v>
      </c>
      <c r="K243" s="236" t="s">
        <v>222</v>
      </c>
      <c r="L243" s="73"/>
      <c r="M243" s="241" t="s">
        <v>21</v>
      </c>
      <c r="N243" s="242" t="s">
        <v>43</v>
      </c>
      <c r="O243" s="48"/>
      <c r="P243" s="243">
        <f>O243*H243</f>
        <v>0</v>
      </c>
      <c r="Q243" s="243">
        <v>0</v>
      </c>
      <c r="R243" s="243">
        <f>Q243*H243</f>
        <v>0</v>
      </c>
      <c r="S243" s="243">
        <v>0</v>
      </c>
      <c r="T243" s="244">
        <f>S243*H243</f>
        <v>0</v>
      </c>
      <c r="AR243" s="25" t="s">
        <v>286</v>
      </c>
      <c r="AT243" s="25" t="s">
        <v>218</v>
      </c>
      <c r="AU243" s="25" t="s">
        <v>82</v>
      </c>
      <c r="AY243" s="25" t="s">
        <v>215</v>
      </c>
      <c r="BE243" s="245">
        <f>IF(N243="základní",J243,0)</f>
        <v>0</v>
      </c>
      <c r="BF243" s="245">
        <f>IF(N243="snížená",J243,0)</f>
        <v>0</v>
      </c>
      <c r="BG243" s="245">
        <f>IF(N243="zákl. přenesená",J243,0)</f>
        <v>0</v>
      </c>
      <c r="BH243" s="245">
        <f>IF(N243="sníž. přenesená",J243,0)</f>
        <v>0</v>
      </c>
      <c r="BI243" s="245">
        <f>IF(N243="nulová",J243,0)</f>
        <v>0</v>
      </c>
      <c r="BJ243" s="25" t="s">
        <v>80</v>
      </c>
      <c r="BK243" s="245">
        <f>ROUND(I243*H243,2)</f>
        <v>0</v>
      </c>
      <c r="BL243" s="25" t="s">
        <v>286</v>
      </c>
      <c r="BM243" s="25" t="s">
        <v>3522</v>
      </c>
    </row>
    <row r="244" s="1" customFormat="1">
      <c r="B244" s="47"/>
      <c r="C244" s="75"/>
      <c r="D244" s="246" t="s">
        <v>225</v>
      </c>
      <c r="E244" s="75"/>
      <c r="F244" s="247" t="s">
        <v>3523</v>
      </c>
      <c r="G244" s="75"/>
      <c r="H244" s="75"/>
      <c r="I244" s="204"/>
      <c r="J244" s="75"/>
      <c r="K244" s="75"/>
      <c r="L244" s="73"/>
      <c r="M244" s="248"/>
      <c r="N244" s="48"/>
      <c r="O244" s="48"/>
      <c r="P244" s="48"/>
      <c r="Q244" s="48"/>
      <c r="R244" s="48"/>
      <c r="S244" s="48"/>
      <c r="T244" s="96"/>
      <c r="AT244" s="25" t="s">
        <v>225</v>
      </c>
      <c r="AU244" s="25" t="s">
        <v>82</v>
      </c>
    </row>
    <row r="245" s="12" customFormat="1">
      <c r="B245" s="252"/>
      <c r="C245" s="253"/>
      <c r="D245" s="246" t="s">
        <v>422</v>
      </c>
      <c r="E245" s="254" t="s">
        <v>21</v>
      </c>
      <c r="F245" s="255" t="s">
        <v>80</v>
      </c>
      <c r="G245" s="253"/>
      <c r="H245" s="256">
        <v>1</v>
      </c>
      <c r="I245" s="257"/>
      <c r="J245" s="253"/>
      <c r="K245" s="253"/>
      <c r="L245" s="258"/>
      <c r="M245" s="259"/>
      <c r="N245" s="260"/>
      <c r="O245" s="260"/>
      <c r="P245" s="260"/>
      <c r="Q245" s="260"/>
      <c r="R245" s="260"/>
      <c r="S245" s="260"/>
      <c r="T245" s="261"/>
      <c r="AT245" s="262" t="s">
        <v>422</v>
      </c>
      <c r="AU245" s="262" t="s">
        <v>82</v>
      </c>
      <c r="AV245" s="12" t="s">
        <v>82</v>
      </c>
      <c r="AW245" s="12" t="s">
        <v>35</v>
      </c>
      <c r="AX245" s="12" t="s">
        <v>72</v>
      </c>
      <c r="AY245" s="262" t="s">
        <v>215</v>
      </c>
    </row>
    <row r="246" s="11" customFormat="1" ht="37.44" customHeight="1">
      <c r="B246" s="218"/>
      <c r="C246" s="219"/>
      <c r="D246" s="220" t="s">
        <v>71</v>
      </c>
      <c r="E246" s="221" t="s">
        <v>470</v>
      </c>
      <c r="F246" s="221" t="s">
        <v>933</v>
      </c>
      <c r="G246" s="219"/>
      <c r="H246" s="219"/>
      <c r="I246" s="222"/>
      <c r="J246" s="223">
        <f>BK246</f>
        <v>0</v>
      </c>
      <c r="K246" s="219"/>
      <c r="L246" s="224"/>
      <c r="M246" s="225"/>
      <c r="N246" s="226"/>
      <c r="O246" s="226"/>
      <c r="P246" s="227">
        <f>P247</f>
        <v>0</v>
      </c>
      <c r="Q246" s="226"/>
      <c r="R246" s="227">
        <f>R247</f>
        <v>0</v>
      </c>
      <c r="S246" s="226"/>
      <c r="T246" s="228">
        <f>T247</f>
        <v>0</v>
      </c>
      <c r="AR246" s="229" t="s">
        <v>227</v>
      </c>
      <c r="AT246" s="230" t="s">
        <v>71</v>
      </c>
      <c r="AU246" s="230" t="s">
        <v>72</v>
      </c>
      <c r="AY246" s="229" t="s">
        <v>215</v>
      </c>
      <c r="BK246" s="231">
        <f>BK247</f>
        <v>0</v>
      </c>
    </row>
    <row r="247" s="11" customFormat="1" ht="19.92" customHeight="1">
      <c r="B247" s="218"/>
      <c r="C247" s="219"/>
      <c r="D247" s="220" t="s">
        <v>71</v>
      </c>
      <c r="E247" s="232" t="s">
        <v>314</v>
      </c>
      <c r="F247" s="232" t="s">
        <v>315</v>
      </c>
      <c r="G247" s="219"/>
      <c r="H247" s="219"/>
      <c r="I247" s="222"/>
      <c r="J247" s="233">
        <f>BK247</f>
        <v>0</v>
      </c>
      <c r="K247" s="219"/>
      <c r="L247" s="224"/>
      <c r="M247" s="225"/>
      <c r="N247" s="226"/>
      <c r="O247" s="226"/>
      <c r="P247" s="227">
        <f>SUM(P248:P251)</f>
        <v>0</v>
      </c>
      <c r="Q247" s="226"/>
      <c r="R247" s="227">
        <f>SUM(R248:R251)</f>
        <v>0</v>
      </c>
      <c r="S247" s="226"/>
      <c r="T247" s="228">
        <f>SUM(T248:T251)</f>
        <v>0</v>
      </c>
      <c r="AR247" s="229" t="s">
        <v>214</v>
      </c>
      <c r="AT247" s="230" t="s">
        <v>71</v>
      </c>
      <c r="AU247" s="230" t="s">
        <v>80</v>
      </c>
      <c r="AY247" s="229" t="s">
        <v>215</v>
      </c>
      <c r="BK247" s="231">
        <f>SUM(BK248:BK251)</f>
        <v>0</v>
      </c>
    </row>
    <row r="248" s="1" customFormat="1" ht="16.5" customHeight="1">
      <c r="B248" s="47"/>
      <c r="C248" s="234" t="s">
        <v>657</v>
      </c>
      <c r="D248" s="234" t="s">
        <v>218</v>
      </c>
      <c r="E248" s="235" t="s">
        <v>327</v>
      </c>
      <c r="F248" s="236" t="s">
        <v>328</v>
      </c>
      <c r="G248" s="237" t="s">
        <v>3403</v>
      </c>
      <c r="H248" s="238">
        <v>1</v>
      </c>
      <c r="I248" s="239"/>
      <c r="J248" s="240">
        <f>ROUND(I248*H248,2)</f>
        <v>0</v>
      </c>
      <c r="K248" s="236" t="s">
        <v>21</v>
      </c>
      <c r="L248" s="73"/>
      <c r="M248" s="241" t="s">
        <v>21</v>
      </c>
      <c r="N248" s="242" t="s">
        <v>43</v>
      </c>
      <c r="O248" s="48"/>
      <c r="P248" s="243">
        <f>O248*H248</f>
        <v>0</v>
      </c>
      <c r="Q248" s="243">
        <v>0</v>
      </c>
      <c r="R248" s="243">
        <f>Q248*H248</f>
        <v>0</v>
      </c>
      <c r="S248" s="243">
        <v>0</v>
      </c>
      <c r="T248" s="244">
        <f>S248*H248</f>
        <v>0</v>
      </c>
      <c r="AR248" s="25" t="s">
        <v>223</v>
      </c>
      <c r="AT248" s="25" t="s">
        <v>218</v>
      </c>
      <c r="AU248" s="25" t="s">
        <v>82</v>
      </c>
      <c r="AY248" s="25" t="s">
        <v>215</v>
      </c>
      <c r="BE248" s="245">
        <f>IF(N248="základní",J248,0)</f>
        <v>0</v>
      </c>
      <c r="BF248" s="245">
        <f>IF(N248="snížená",J248,0)</f>
        <v>0</v>
      </c>
      <c r="BG248" s="245">
        <f>IF(N248="zákl. přenesená",J248,0)</f>
        <v>0</v>
      </c>
      <c r="BH248" s="245">
        <f>IF(N248="sníž. přenesená",J248,0)</f>
        <v>0</v>
      </c>
      <c r="BI248" s="245">
        <f>IF(N248="nulová",J248,0)</f>
        <v>0</v>
      </c>
      <c r="BJ248" s="25" t="s">
        <v>80</v>
      </c>
      <c r="BK248" s="245">
        <f>ROUND(I248*H248,2)</f>
        <v>0</v>
      </c>
      <c r="BL248" s="25" t="s">
        <v>223</v>
      </c>
      <c r="BM248" s="25" t="s">
        <v>3404</v>
      </c>
    </row>
    <row r="249" s="1" customFormat="1">
      <c r="B249" s="47"/>
      <c r="C249" s="75"/>
      <c r="D249" s="246" t="s">
        <v>225</v>
      </c>
      <c r="E249" s="75"/>
      <c r="F249" s="247" t="s">
        <v>3405</v>
      </c>
      <c r="G249" s="75"/>
      <c r="H249" s="75"/>
      <c r="I249" s="204"/>
      <c r="J249" s="75"/>
      <c r="K249" s="75"/>
      <c r="L249" s="73"/>
      <c r="M249" s="248"/>
      <c r="N249" s="48"/>
      <c r="O249" s="48"/>
      <c r="P249" s="48"/>
      <c r="Q249" s="48"/>
      <c r="R249" s="48"/>
      <c r="S249" s="48"/>
      <c r="T249" s="96"/>
      <c r="AT249" s="25" t="s">
        <v>225</v>
      </c>
      <c r="AU249" s="25" t="s">
        <v>82</v>
      </c>
    </row>
    <row r="250" s="12" customFormat="1">
      <c r="B250" s="252"/>
      <c r="C250" s="253"/>
      <c r="D250" s="246" t="s">
        <v>422</v>
      </c>
      <c r="E250" s="254" t="s">
        <v>21</v>
      </c>
      <c r="F250" s="255" t="s">
        <v>80</v>
      </c>
      <c r="G250" s="253"/>
      <c r="H250" s="256">
        <v>1</v>
      </c>
      <c r="I250" s="257"/>
      <c r="J250" s="253"/>
      <c r="K250" s="253"/>
      <c r="L250" s="258"/>
      <c r="M250" s="259"/>
      <c r="N250" s="260"/>
      <c r="O250" s="260"/>
      <c r="P250" s="260"/>
      <c r="Q250" s="260"/>
      <c r="R250" s="260"/>
      <c r="S250" s="260"/>
      <c r="T250" s="261"/>
      <c r="AT250" s="262" t="s">
        <v>422</v>
      </c>
      <c r="AU250" s="262" t="s">
        <v>82</v>
      </c>
      <c r="AV250" s="12" t="s">
        <v>82</v>
      </c>
      <c r="AW250" s="12" t="s">
        <v>35</v>
      </c>
      <c r="AX250" s="12" t="s">
        <v>72</v>
      </c>
      <c r="AY250" s="262" t="s">
        <v>215</v>
      </c>
    </row>
    <row r="251" s="13" customFormat="1">
      <c r="B251" s="263"/>
      <c r="C251" s="264"/>
      <c r="D251" s="246" t="s">
        <v>422</v>
      </c>
      <c r="E251" s="265" t="s">
        <v>21</v>
      </c>
      <c r="F251" s="266" t="s">
        <v>439</v>
      </c>
      <c r="G251" s="264"/>
      <c r="H251" s="267">
        <v>1</v>
      </c>
      <c r="I251" s="268"/>
      <c r="J251" s="264"/>
      <c r="K251" s="264"/>
      <c r="L251" s="269"/>
      <c r="M251" s="298"/>
      <c r="N251" s="299"/>
      <c r="O251" s="299"/>
      <c r="P251" s="299"/>
      <c r="Q251" s="299"/>
      <c r="R251" s="299"/>
      <c r="S251" s="299"/>
      <c r="T251" s="300"/>
      <c r="AT251" s="273" t="s">
        <v>422</v>
      </c>
      <c r="AU251" s="273" t="s">
        <v>82</v>
      </c>
      <c r="AV251" s="13" t="s">
        <v>232</v>
      </c>
      <c r="AW251" s="13" t="s">
        <v>35</v>
      </c>
      <c r="AX251" s="13" t="s">
        <v>80</v>
      </c>
      <c r="AY251" s="273" t="s">
        <v>215</v>
      </c>
    </row>
    <row r="252" s="1" customFormat="1" ht="6.96" customHeight="1">
      <c r="B252" s="68"/>
      <c r="C252" s="69"/>
      <c r="D252" s="69"/>
      <c r="E252" s="69"/>
      <c r="F252" s="69"/>
      <c r="G252" s="69"/>
      <c r="H252" s="69"/>
      <c r="I252" s="179"/>
      <c r="J252" s="69"/>
      <c r="K252" s="69"/>
      <c r="L252" s="73"/>
    </row>
  </sheetData>
  <sheetProtection sheet="1" autoFilter="0" formatColumns="0" formatRows="0" objects="1" scenarios="1" spinCount="100000" saltValue="2DPiQ0xuU8wOdGRn/GBjTpSitGdP+4TlAlq2T5dSj/IcjRF43vjBF/cuHWZ4oFragCCvcJbAKTHLJEhSKmnB6g==" hashValue="Lp7PpK1Lwtfy8SffbmmuBEPtXKaciMpb2rFHdNkuj/87tITrNaCyS0V3TtJieO78T0ltaVgP3hjjznNBRCIXEw==" algorithmName="SHA-512" password="CC35"/>
  <autoFilter ref="C84:K251"/>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137</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3623</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ROUND(J87,2)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ROUND(SUM(BE87:BE180), 2)</f>
        <v>0</v>
      </c>
      <c r="G30" s="48"/>
      <c r="H30" s="48"/>
      <c r="I30" s="171">
        <v>0.20999999999999999</v>
      </c>
      <c r="J30" s="170">
        <f>ROUND(ROUND((SUM(BE87:BE180)), 2)*I30, 2)</f>
        <v>0</v>
      </c>
      <c r="K30" s="52"/>
    </row>
    <row r="31" s="1" customFormat="1" ht="14.4" customHeight="1">
      <c r="B31" s="47"/>
      <c r="C31" s="48"/>
      <c r="D31" s="48"/>
      <c r="E31" s="56" t="s">
        <v>44</v>
      </c>
      <c r="F31" s="170">
        <f>ROUND(SUM(BF87:BF180), 2)</f>
        <v>0</v>
      </c>
      <c r="G31" s="48"/>
      <c r="H31" s="48"/>
      <c r="I31" s="171">
        <v>0.14999999999999999</v>
      </c>
      <c r="J31" s="170">
        <f>ROUND(ROUND((SUM(BF87:BF180)), 2)*I31, 2)</f>
        <v>0</v>
      </c>
      <c r="K31" s="52"/>
    </row>
    <row r="32" hidden="1" s="1" customFormat="1" ht="14.4" customHeight="1">
      <c r="B32" s="47"/>
      <c r="C32" s="48"/>
      <c r="D32" s="48"/>
      <c r="E32" s="56" t="s">
        <v>45</v>
      </c>
      <c r="F32" s="170">
        <f>ROUND(SUM(BG87:BG180), 2)</f>
        <v>0</v>
      </c>
      <c r="G32" s="48"/>
      <c r="H32" s="48"/>
      <c r="I32" s="171">
        <v>0.20999999999999999</v>
      </c>
      <c r="J32" s="170">
        <v>0</v>
      </c>
      <c r="K32" s="52"/>
    </row>
    <row r="33" hidden="1" s="1" customFormat="1" ht="14.4" customHeight="1">
      <c r="B33" s="47"/>
      <c r="C33" s="48"/>
      <c r="D33" s="48"/>
      <c r="E33" s="56" t="s">
        <v>46</v>
      </c>
      <c r="F33" s="170">
        <f>ROUND(SUM(BH87:BH180), 2)</f>
        <v>0</v>
      </c>
      <c r="G33" s="48"/>
      <c r="H33" s="48"/>
      <c r="I33" s="171">
        <v>0.14999999999999999</v>
      </c>
      <c r="J33" s="170">
        <v>0</v>
      </c>
      <c r="K33" s="52"/>
    </row>
    <row r="34" hidden="1" s="1" customFormat="1" ht="14.4" customHeight="1">
      <c r="B34" s="47"/>
      <c r="C34" s="48"/>
      <c r="D34" s="48"/>
      <c r="E34" s="56" t="s">
        <v>47</v>
      </c>
      <c r="F34" s="170">
        <f>ROUND(SUM(BI87:BI180),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361 - Závlahový systém</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J87</f>
        <v>0</v>
      </c>
      <c r="K56" s="52"/>
      <c r="AU56" s="25" t="s">
        <v>193</v>
      </c>
    </row>
    <row r="57" s="8" customFormat="1" ht="24.96" customHeight="1">
      <c r="B57" s="190"/>
      <c r="C57" s="191"/>
      <c r="D57" s="192" t="s">
        <v>3624</v>
      </c>
      <c r="E57" s="193"/>
      <c r="F57" s="193"/>
      <c r="G57" s="193"/>
      <c r="H57" s="193"/>
      <c r="I57" s="194"/>
      <c r="J57" s="195">
        <f>J88</f>
        <v>0</v>
      </c>
      <c r="K57" s="196"/>
    </row>
    <row r="58" s="8" customFormat="1" ht="24.96" customHeight="1">
      <c r="B58" s="190"/>
      <c r="C58" s="191"/>
      <c r="D58" s="192" t="s">
        <v>3625</v>
      </c>
      <c r="E58" s="193"/>
      <c r="F58" s="193"/>
      <c r="G58" s="193"/>
      <c r="H58" s="193"/>
      <c r="I58" s="194"/>
      <c r="J58" s="195">
        <f>J97</f>
        <v>0</v>
      </c>
      <c r="K58" s="196"/>
    </row>
    <row r="59" s="8" customFormat="1" ht="24.96" customHeight="1">
      <c r="B59" s="190"/>
      <c r="C59" s="191"/>
      <c r="D59" s="192" t="s">
        <v>3626</v>
      </c>
      <c r="E59" s="193"/>
      <c r="F59" s="193"/>
      <c r="G59" s="193"/>
      <c r="H59" s="193"/>
      <c r="I59" s="194"/>
      <c r="J59" s="195">
        <f>J110</f>
        <v>0</v>
      </c>
      <c r="K59" s="196"/>
    </row>
    <row r="60" s="8" customFormat="1" ht="24.96" customHeight="1">
      <c r="B60" s="190"/>
      <c r="C60" s="191"/>
      <c r="D60" s="192" t="s">
        <v>3627</v>
      </c>
      <c r="E60" s="193"/>
      <c r="F60" s="193"/>
      <c r="G60" s="193"/>
      <c r="H60" s="193"/>
      <c r="I60" s="194"/>
      <c r="J60" s="195">
        <f>J117</f>
        <v>0</v>
      </c>
      <c r="K60" s="196"/>
    </row>
    <row r="61" s="8" customFormat="1" ht="24.96" customHeight="1">
      <c r="B61" s="190"/>
      <c r="C61" s="191"/>
      <c r="D61" s="192" t="s">
        <v>3628</v>
      </c>
      <c r="E61" s="193"/>
      <c r="F61" s="193"/>
      <c r="G61" s="193"/>
      <c r="H61" s="193"/>
      <c r="I61" s="194"/>
      <c r="J61" s="195">
        <f>J126</f>
        <v>0</v>
      </c>
      <c r="K61" s="196"/>
    </row>
    <row r="62" s="8" customFormat="1" ht="24.96" customHeight="1">
      <c r="B62" s="190"/>
      <c r="C62" s="191"/>
      <c r="D62" s="192" t="s">
        <v>3629</v>
      </c>
      <c r="E62" s="193"/>
      <c r="F62" s="193"/>
      <c r="G62" s="193"/>
      <c r="H62" s="193"/>
      <c r="I62" s="194"/>
      <c r="J62" s="195">
        <f>J135</f>
        <v>0</v>
      </c>
      <c r="K62" s="196"/>
    </row>
    <row r="63" s="8" customFormat="1" ht="24.96" customHeight="1">
      <c r="B63" s="190"/>
      <c r="C63" s="191"/>
      <c r="D63" s="192" t="s">
        <v>3630</v>
      </c>
      <c r="E63" s="193"/>
      <c r="F63" s="193"/>
      <c r="G63" s="193"/>
      <c r="H63" s="193"/>
      <c r="I63" s="194"/>
      <c r="J63" s="195">
        <f>J158</f>
        <v>0</v>
      </c>
      <c r="K63" s="196"/>
    </row>
    <row r="64" s="8" customFormat="1" ht="24.96" customHeight="1">
      <c r="B64" s="190"/>
      <c r="C64" s="191"/>
      <c r="D64" s="192" t="s">
        <v>3631</v>
      </c>
      <c r="E64" s="193"/>
      <c r="F64" s="193"/>
      <c r="G64" s="193"/>
      <c r="H64" s="193"/>
      <c r="I64" s="194"/>
      <c r="J64" s="195">
        <f>J167</f>
        <v>0</v>
      </c>
      <c r="K64" s="196"/>
    </row>
    <row r="65" s="8" customFormat="1" ht="24.96" customHeight="1">
      <c r="B65" s="190"/>
      <c r="C65" s="191"/>
      <c r="D65" s="192" t="s">
        <v>3632</v>
      </c>
      <c r="E65" s="193"/>
      <c r="F65" s="193"/>
      <c r="G65" s="193"/>
      <c r="H65" s="193"/>
      <c r="I65" s="194"/>
      <c r="J65" s="195">
        <f>J170</f>
        <v>0</v>
      </c>
      <c r="K65" s="196"/>
    </row>
    <row r="66" s="8" customFormat="1" ht="24.96" customHeight="1">
      <c r="B66" s="190"/>
      <c r="C66" s="191"/>
      <c r="D66" s="192" t="s">
        <v>364</v>
      </c>
      <c r="E66" s="193"/>
      <c r="F66" s="193"/>
      <c r="G66" s="193"/>
      <c r="H66" s="193"/>
      <c r="I66" s="194"/>
      <c r="J66" s="195">
        <f>J177</f>
        <v>0</v>
      </c>
      <c r="K66" s="196"/>
    </row>
    <row r="67" s="9" customFormat="1" ht="19.92" customHeight="1">
      <c r="B67" s="197"/>
      <c r="C67" s="198"/>
      <c r="D67" s="199" t="s">
        <v>365</v>
      </c>
      <c r="E67" s="200"/>
      <c r="F67" s="200"/>
      <c r="G67" s="200"/>
      <c r="H67" s="200"/>
      <c r="I67" s="201"/>
      <c r="J67" s="202">
        <f>J178</f>
        <v>0</v>
      </c>
      <c r="K67" s="203"/>
    </row>
    <row r="68" s="1" customFormat="1" ht="21.84" customHeight="1">
      <c r="B68" s="47"/>
      <c r="C68" s="48"/>
      <c r="D68" s="48"/>
      <c r="E68" s="48"/>
      <c r="F68" s="48"/>
      <c r="G68" s="48"/>
      <c r="H68" s="48"/>
      <c r="I68" s="157"/>
      <c r="J68" s="48"/>
      <c r="K68" s="52"/>
    </row>
    <row r="69" s="1" customFormat="1" ht="6.96" customHeight="1">
      <c r="B69" s="68"/>
      <c r="C69" s="69"/>
      <c r="D69" s="69"/>
      <c r="E69" s="69"/>
      <c r="F69" s="69"/>
      <c r="G69" s="69"/>
      <c r="H69" s="69"/>
      <c r="I69" s="179"/>
      <c r="J69" s="69"/>
      <c r="K69" s="70"/>
    </row>
    <row r="73" s="1" customFormat="1" ht="6.96" customHeight="1">
      <c r="B73" s="71"/>
      <c r="C73" s="72"/>
      <c r="D73" s="72"/>
      <c r="E73" s="72"/>
      <c r="F73" s="72"/>
      <c r="G73" s="72"/>
      <c r="H73" s="72"/>
      <c r="I73" s="182"/>
      <c r="J73" s="72"/>
      <c r="K73" s="72"/>
      <c r="L73" s="73"/>
    </row>
    <row r="74" s="1" customFormat="1" ht="36.96" customHeight="1">
      <c r="B74" s="47"/>
      <c r="C74" s="74" t="s">
        <v>199</v>
      </c>
      <c r="D74" s="75"/>
      <c r="E74" s="75"/>
      <c r="F74" s="75"/>
      <c r="G74" s="75"/>
      <c r="H74" s="75"/>
      <c r="I74" s="204"/>
      <c r="J74" s="75"/>
      <c r="K74" s="75"/>
      <c r="L74" s="73"/>
    </row>
    <row r="75" s="1" customFormat="1" ht="6.96" customHeight="1">
      <c r="B75" s="47"/>
      <c r="C75" s="75"/>
      <c r="D75" s="75"/>
      <c r="E75" s="75"/>
      <c r="F75" s="75"/>
      <c r="G75" s="75"/>
      <c r="H75" s="75"/>
      <c r="I75" s="204"/>
      <c r="J75" s="75"/>
      <c r="K75" s="75"/>
      <c r="L75" s="73"/>
    </row>
    <row r="76" s="1" customFormat="1" ht="14.4" customHeight="1">
      <c r="B76" s="47"/>
      <c r="C76" s="77" t="s">
        <v>18</v>
      </c>
      <c r="D76" s="75"/>
      <c r="E76" s="75"/>
      <c r="F76" s="75"/>
      <c r="G76" s="75"/>
      <c r="H76" s="75"/>
      <c r="I76" s="204"/>
      <c r="J76" s="75"/>
      <c r="K76" s="75"/>
      <c r="L76" s="73"/>
    </row>
    <row r="77" s="1" customFormat="1" ht="16.5" customHeight="1">
      <c r="B77" s="47"/>
      <c r="C77" s="75"/>
      <c r="D77" s="75"/>
      <c r="E77" s="205" t="str">
        <f>E7</f>
        <v>Revitalizace centra města Kopřivnice - projektová dokumentace II.</v>
      </c>
      <c r="F77" s="77"/>
      <c r="G77" s="77"/>
      <c r="H77" s="77"/>
      <c r="I77" s="204"/>
      <c r="J77" s="75"/>
      <c r="K77" s="75"/>
      <c r="L77" s="73"/>
    </row>
    <row r="78" s="1" customFormat="1" ht="14.4" customHeight="1">
      <c r="B78" s="47"/>
      <c r="C78" s="77" t="s">
        <v>186</v>
      </c>
      <c r="D78" s="75"/>
      <c r="E78" s="75"/>
      <c r="F78" s="75"/>
      <c r="G78" s="75"/>
      <c r="H78" s="75"/>
      <c r="I78" s="204"/>
      <c r="J78" s="75"/>
      <c r="K78" s="75"/>
      <c r="L78" s="73"/>
    </row>
    <row r="79" s="1" customFormat="1" ht="17.25" customHeight="1">
      <c r="B79" s="47"/>
      <c r="C79" s="75"/>
      <c r="D79" s="75"/>
      <c r="E79" s="83" t="str">
        <f>E9</f>
        <v>SO 361 - Závlahový systém</v>
      </c>
      <c r="F79" s="75"/>
      <c r="G79" s="75"/>
      <c r="H79" s="75"/>
      <c r="I79" s="204"/>
      <c r="J79" s="75"/>
      <c r="K79" s="75"/>
      <c r="L79" s="73"/>
    </row>
    <row r="80" s="1" customFormat="1" ht="6.96" customHeight="1">
      <c r="B80" s="47"/>
      <c r="C80" s="75"/>
      <c r="D80" s="75"/>
      <c r="E80" s="75"/>
      <c r="F80" s="75"/>
      <c r="G80" s="75"/>
      <c r="H80" s="75"/>
      <c r="I80" s="204"/>
      <c r="J80" s="75"/>
      <c r="K80" s="75"/>
      <c r="L80" s="73"/>
    </row>
    <row r="81" s="1" customFormat="1" ht="18" customHeight="1">
      <c r="B81" s="47"/>
      <c r="C81" s="77" t="s">
        <v>23</v>
      </c>
      <c r="D81" s="75"/>
      <c r="E81" s="75"/>
      <c r="F81" s="206" t="str">
        <f>F12</f>
        <v xml:space="preserve"> </v>
      </c>
      <c r="G81" s="75"/>
      <c r="H81" s="75"/>
      <c r="I81" s="207" t="s">
        <v>25</v>
      </c>
      <c r="J81" s="86" t="str">
        <f>IF(J12="","",J12)</f>
        <v>14. 1. 2019</v>
      </c>
      <c r="K81" s="75"/>
      <c r="L81" s="73"/>
    </row>
    <row r="82" s="1" customFormat="1" ht="6.96" customHeight="1">
      <c r="B82" s="47"/>
      <c r="C82" s="75"/>
      <c r="D82" s="75"/>
      <c r="E82" s="75"/>
      <c r="F82" s="75"/>
      <c r="G82" s="75"/>
      <c r="H82" s="75"/>
      <c r="I82" s="204"/>
      <c r="J82" s="75"/>
      <c r="K82" s="75"/>
      <c r="L82" s="73"/>
    </row>
    <row r="83" s="1" customFormat="1">
      <c r="B83" s="47"/>
      <c r="C83" s="77" t="s">
        <v>27</v>
      </c>
      <c r="D83" s="75"/>
      <c r="E83" s="75"/>
      <c r="F83" s="206" t="str">
        <f>E15</f>
        <v>Město Kopřivnice</v>
      </c>
      <c r="G83" s="75"/>
      <c r="H83" s="75"/>
      <c r="I83" s="207" t="s">
        <v>33</v>
      </c>
      <c r="J83" s="206" t="str">
        <f>E21</f>
        <v>Dopravoprojekt Ostrava a.s.</v>
      </c>
      <c r="K83" s="75"/>
      <c r="L83" s="73"/>
    </row>
    <row r="84" s="1" customFormat="1" ht="14.4" customHeight="1">
      <c r="B84" s="47"/>
      <c r="C84" s="77" t="s">
        <v>31</v>
      </c>
      <c r="D84" s="75"/>
      <c r="E84" s="75"/>
      <c r="F84" s="206" t="str">
        <f>IF(E18="","",E18)</f>
        <v/>
      </c>
      <c r="G84" s="75"/>
      <c r="H84" s="75"/>
      <c r="I84" s="204"/>
      <c r="J84" s="75"/>
      <c r="K84" s="75"/>
      <c r="L84" s="73"/>
    </row>
    <row r="85" s="1" customFormat="1" ht="10.32" customHeight="1">
      <c r="B85" s="47"/>
      <c r="C85" s="75"/>
      <c r="D85" s="75"/>
      <c r="E85" s="75"/>
      <c r="F85" s="75"/>
      <c r="G85" s="75"/>
      <c r="H85" s="75"/>
      <c r="I85" s="204"/>
      <c r="J85" s="75"/>
      <c r="K85" s="75"/>
      <c r="L85" s="73"/>
    </row>
    <row r="86" s="10" customFormat="1" ht="29.28" customHeight="1">
      <c r="B86" s="208"/>
      <c r="C86" s="209" t="s">
        <v>200</v>
      </c>
      <c r="D86" s="210" t="s">
        <v>57</v>
      </c>
      <c r="E86" s="210" t="s">
        <v>53</v>
      </c>
      <c r="F86" s="210" t="s">
        <v>201</v>
      </c>
      <c r="G86" s="210" t="s">
        <v>202</v>
      </c>
      <c r="H86" s="210" t="s">
        <v>203</v>
      </c>
      <c r="I86" s="211" t="s">
        <v>204</v>
      </c>
      <c r="J86" s="210" t="s">
        <v>191</v>
      </c>
      <c r="K86" s="212" t="s">
        <v>205</v>
      </c>
      <c r="L86" s="213"/>
      <c r="M86" s="103" t="s">
        <v>206</v>
      </c>
      <c r="N86" s="104" t="s">
        <v>42</v>
      </c>
      <c r="O86" s="104" t="s">
        <v>207</v>
      </c>
      <c r="P86" s="104" t="s">
        <v>208</v>
      </c>
      <c r="Q86" s="104" t="s">
        <v>209</v>
      </c>
      <c r="R86" s="104" t="s">
        <v>210</v>
      </c>
      <c r="S86" s="104" t="s">
        <v>211</v>
      </c>
      <c r="T86" s="105" t="s">
        <v>212</v>
      </c>
    </row>
    <row r="87" s="1" customFormat="1" ht="29.28" customHeight="1">
      <c r="B87" s="47"/>
      <c r="C87" s="109" t="s">
        <v>192</v>
      </c>
      <c r="D87" s="75"/>
      <c r="E87" s="75"/>
      <c r="F87" s="75"/>
      <c r="G87" s="75"/>
      <c r="H87" s="75"/>
      <c r="I87" s="204"/>
      <c r="J87" s="214">
        <f>BK87</f>
        <v>0</v>
      </c>
      <c r="K87" s="75"/>
      <c r="L87" s="73"/>
      <c r="M87" s="106"/>
      <c r="N87" s="107"/>
      <c r="O87" s="107"/>
      <c r="P87" s="215">
        <f>P88+P97+P110+P117+P126+P135+P158+P167+P170+P177</f>
        <v>0</v>
      </c>
      <c r="Q87" s="107"/>
      <c r="R87" s="215">
        <f>R88+R97+R110+R117+R126+R135+R158+R167+R170+R177</f>
        <v>0</v>
      </c>
      <c r="S87" s="107"/>
      <c r="T87" s="216">
        <f>T88+T97+T110+T117+T126+T135+T158+T167+T170+T177</f>
        <v>0</v>
      </c>
      <c r="AT87" s="25" t="s">
        <v>71</v>
      </c>
      <c r="AU87" s="25" t="s">
        <v>193</v>
      </c>
      <c r="BK87" s="217">
        <f>BK88+BK97+BK110+BK117+BK126+BK135+BK158+BK167+BK170+BK177</f>
        <v>0</v>
      </c>
    </row>
    <row r="88" s="11" customFormat="1" ht="37.44" customHeight="1">
      <c r="B88" s="218"/>
      <c r="C88" s="219"/>
      <c r="D88" s="220" t="s">
        <v>71</v>
      </c>
      <c r="E88" s="221" t="s">
        <v>3633</v>
      </c>
      <c r="F88" s="221" t="s">
        <v>3634</v>
      </c>
      <c r="G88" s="219"/>
      <c r="H88" s="219"/>
      <c r="I88" s="222"/>
      <c r="J88" s="223">
        <f>BK88</f>
        <v>0</v>
      </c>
      <c r="K88" s="219"/>
      <c r="L88" s="224"/>
      <c r="M88" s="225"/>
      <c r="N88" s="226"/>
      <c r="O88" s="226"/>
      <c r="P88" s="227">
        <f>SUM(P89:P96)</f>
        <v>0</v>
      </c>
      <c r="Q88" s="226"/>
      <c r="R88" s="227">
        <f>SUM(R89:R96)</f>
        <v>0</v>
      </c>
      <c r="S88" s="226"/>
      <c r="T88" s="228">
        <f>SUM(T89:T96)</f>
        <v>0</v>
      </c>
      <c r="AR88" s="229" t="s">
        <v>80</v>
      </c>
      <c r="AT88" s="230" t="s">
        <v>71</v>
      </c>
      <c r="AU88" s="230" t="s">
        <v>72</v>
      </c>
      <c r="AY88" s="229" t="s">
        <v>215</v>
      </c>
      <c r="BK88" s="231">
        <f>SUM(BK89:BK96)</f>
        <v>0</v>
      </c>
    </row>
    <row r="89" s="1" customFormat="1" ht="25.5" customHeight="1">
      <c r="B89" s="47"/>
      <c r="C89" s="234" t="s">
        <v>80</v>
      </c>
      <c r="D89" s="234" t="s">
        <v>218</v>
      </c>
      <c r="E89" s="235" t="s">
        <v>3635</v>
      </c>
      <c r="F89" s="236" t="s">
        <v>3636</v>
      </c>
      <c r="G89" s="237" t="s">
        <v>452</v>
      </c>
      <c r="H89" s="238">
        <v>90</v>
      </c>
      <c r="I89" s="239"/>
      <c r="J89" s="240">
        <f>ROUND(I89*H89,2)</f>
        <v>0</v>
      </c>
      <c r="K89" s="236" t="s">
        <v>3637</v>
      </c>
      <c r="L89" s="73"/>
      <c r="M89" s="241" t="s">
        <v>21</v>
      </c>
      <c r="N89" s="242" t="s">
        <v>43</v>
      </c>
      <c r="O89" s="48"/>
      <c r="P89" s="243">
        <f>O89*H89</f>
        <v>0</v>
      </c>
      <c r="Q89" s="243">
        <v>0</v>
      </c>
      <c r="R89" s="243">
        <f>Q89*H89</f>
        <v>0</v>
      </c>
      <c r="S89" s="243">
        <v>0</v>
      </c>
      <c r="T89" s="244">
        <f>S89*H89</f>
        <v>0</v>
      </c>
      <c r="AR89" s="25" t="s">
        <v>232</v>
      </c>
      <c r="AT89" s="25" t="s">
        <v>218</v>
      </c>
      <c r="AU89" s="25" t="s">
        <v>80</v>
      </c>
      <c r="AY89" s="25" t="s">
        <v>215</v>
      </c>
      <c r="BE89" s="245">
        <f>IF(N89="základní",J89,0)</f>
        <v>0</v>
      </c>
      <c r="BF89" s="245">
        <f>IF(N89="snížená",J89,0)</f>
        <v>0</v>
      </c>
      <c r="BG89" s="245">
        <f>IF(N89="zákl. přenesená",J89,0)</f>
        <v>0</v>
      </c>
      <c r="BH89" s="245">
        <f>IF(N89="sníž. přenesená",J89,0)</f>
        <v>0</v>
      </c>
      <c r="BI89" s="245">
        <f>IF(N89="nulová",J89,0)</f>
        <v>0</v>
      </c>
      <c r="BJ89" s="25" t="s">
        <v>80</v>
      </c>
      <c r="BK89" s="245">
        <f>ROUND(I89*H89,2)</f>
        <v>0</v>
      </c>
      <c r="BL89" s="25" t="s">
        <v>232</v>
      </c>
      <c r="BM89" s="25" t="s">
        <v>82</v>
      </c>
    </row>
    <row r="90" s="1" customFormat="1" ht="25.5" customHeight="1">
      <c r="B90" s="47"/>
      <c r="C90" s="234" t="s">
        <v>82</v>
      </c>
      <c r="D90" s="234" t="s">
        <v>218</v>
      </c>
      <c r="E90" s="235" t="s">
        <v>3638</v>
      </c>
      <c r="F90" s="236" t="s">
        <v>3639</v>
      </c>
      <c r="G90" s="237" t="s">
        <v>452</v>
      </c>
      <c r="H90" s="238">
        <v>185</v>
      </c>
      <c r="I90" s="239"/>
      <c r="J90" s="240">
        <f>ROUND(I90*H90,2)</f>
        <v>0</v>
      </c>
      <c r="K90" s="236" t="s">
        <v>3637</v>
      </c>
      <c r="L90" s="73"/>
      <c r="M90" s="241" t="s">
        <v>21</v>
      </c>
      <c r="N90" s="242" t="s">
        <v>43</v>
      </c>
      <c r="O90" s="48"/>
      <c r="P90" s="243">
        <f>O90*H90</f>
        <v>0</v>
      </c>
      <c r="Q90" s="243">
        <v>0</v>
      </c>
      <c r="R90" s="243">
        <f>Q90*H90</f>
        <v>0</v>
      </c>
      <c r="S90" s="243">
        <v>0</v>
      </c>
      <c r="T90" s="244">
        <f>S90*H90</f>
        <v>0</v>
      </c>
      <c r="AR90" s="25" t="s">
        <v>232</v>
      </c>
      <c r="AT90" s="25" t="s">
        <v>218</v>
      </c>
      <c r="AU90" s="25" t="s">
        <v>80</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232</v>
      </c>
    </row>
    <row r="91" s="1" customFormat="1" ht="16.5" customHeight="1">
      <c r="B91" s="47"/>
      <c r="C91" s="234" t="s">
        <v>227</v>
      </c>
      <c r="D91" s="234" t="s">
        <v>218</v>
      </c>
      <c r="E91" s="235" t="s">
        <v>3640</v>
      </c>
      <c r="F91" s="236" t="s">
        <v>3641</v>
      </c>
      <c r="G91" s="237" t="s">
        <v>381</v>
      </c>
      <c r="H91" s="238">
        <v>8.5</v>
      </c>
      <c r="I91" s="239"/>
      <c r="J91" s="240">
        <f>ROUND(I91*H91,2)</f>
        <v>0</v>
      </c>
      <c r="K91" s="236" t="s">
        <v>3637</v>
      </c>
      <c r="L91" s="73"/>
      <c r="M91" s="241" t="s">
        <v>21</v>
      </c>
      <c r="N91" s="242" t="s">
        <v>43</v>
      </c>
      <c r="O91" s="48"/>
      <c r="P91" s="243">
        <f>O91*H91</f>
        <v>0</v>
      </c>
      <c r="Q91" s="243">
        <v>0</v>
      </c>
      <c r="R91" s="243">
        <f>Q91*H91</f>
        <v>0</v>
      </c>
      <c r="S91" s="243">
        <v>0</v>
      </c>
      <c r="T91" s="244">
        <f>S91*H91</f>
        <v>0</v>
      </c>
      <c r="AR91" s="25" t="s">
        <v>232</v>
      </c>
      <c r="AT91" s="25" t="s">
        <v>218</v>
      </c>
      <c r="AU91" s="25" t="s">
        <v>80</v>
      </c>
      <c r="AY91" s="25" t="s">
        <v>215</v>
      </c>
      <c r="BE91" s="245">
        <f>IF(N91="základní",J91,0)</f>
        <v>0</v>
      </c>
      <c r="BF91" s="245">
        <f>IF(N91="snížená",J91,0)</f>
        <v>0</v>
      </c>
      <c r="BG91" s="245">
        <f>IF(N91="zákl. přenesená",J91,0)</f>
        <v>0</v>
      </c>
      <c r="BH91" s="245">
        <f>IF(N91="sníž. přenesená",J91,0)</f>
        <v>0</v>
      </c>
      <c r="BI91" s="245">
        <f>IF(N91="nulová",J91,0)</f>
        <v>0</v>
      </c>
      <c r="BJ91" s="25" t="s">
        <v>80</v>
      </c>
      <c r="BK91" s="245">
        <f>ROUND(I91*H91,2)</f>
        <v>0</v>
      </c>
      <c r="BL91" s="25" t="s">
        <v>232</v>
      </c>
      <c r="BM91" s="25" t="s">
        <v>241</v>
      </c>
    </row>
    <row r="92" s="1" customFormat="1">
      <c r="B92" s="47"/>
      <c r="C92" s="75"/>
      <c r="D92" s="246" t="s">
        <v>225</v>
      </c>
      <c r="E92" s="75"/>
      <c r="F92" s="247" t="s">
        <v>3642</v>
      </c>
      <c r="G92" s="75"/>
      <c r="H92" s="75"/>
      <c r="I92" s="204"/>
      <c r="J92" s="75"/>
      <c r="K92" s="75"/>
      <c r="L92" s="73"/>
      <c r="M92" s="248"/>
      <c r="N92" s="48"/>
      <c r="O92" s="48"/>
      <c r="P92" s="48"/>
      <c r="Q92" s="48"/>
      <c r="R92" s="48"/>
      <c r="S92" s="48"/>
      <c r="T92" s="96"/>
      <c r="AT92" s="25" t="s">
        <v>225</v>
      </c>
      <c r="AU92" s="25" t="s">
        <v>80</v>
      </c>
    </row>
    <row r="93" s="1" customFormat="1" ht="25.5" customHeight="1">
      <c r="B93" s="47"/>
      <c r="C93" s="234" t="s">
        <v>214</v>
      </c>
      <c r="D93" s="234" t="s">
        <v>218</v>
      </c>
      <c r="E93" s="235" t="s">
        <v>3643</v>
      </c>
      <c r="F93" s="236" t="s">
        <v>3644</v>
      </c>
      <c r="G93" s="237" t="s">
        <v>381</v>
      </c>
      <c r="H93" s="238">
        <v>2.8300000000000001</v>
      </c>
      <c r="I93" s="239"/>
      <c r="J93" s="240">
        <f>ROUND(I93*H93,2)</f>
        <v>0</v>
      </c>
      <c r="K93" s="236" t="s">
        <v>3637</v>
      </c>
      <c r="L93" s="73"/>
      <c r="M93" s="241" t="s">
        <v>21</v>
      </c>
      <c r="N93" s="242" t="s">
        <v>43</v>
      </c>
      <c r="O93" s="48"/>
      <c r="P93" s="243">
        <f>O93*H93</f>
        <v>0</v>
      </c>
      <c r="Q93" s="243">
        <v>0</v>
      </c>
      <c r="R93" s="243">
        <f>Q93*H93</f>
        <v>0</v>
      </c>
      <c r="S93" s="243">
        <v>0</v>
      </c>
      <c r="T93" s="244">
        <f>S93*H93</f>
        <v>0</v>
      </c>
      <c r="AR93" s="25" t="s">
        <v>232</v>
      </c>
      <c r="AT93" s="25" t="s">
        <v>218</v>
      </c>
      <c r="AU93" s="25" t="s">
        <v>80</v>
      </c>
      <c r="AY93" s="25" t="s">
        <v>215</v>
      </c>
      <c r="BE93" s="245">
        <f>IF(N93="základní",J93,0)</f>
        <v>0</v>
      </c>
      <c r="BF93" s="245">
        <f>IF(N93="snížená",J93,0)</f>
        <v>0</v>
      </c>
      <c r="BG93" s="245">
        <f>IF(N93="zákl. přenesená",J93,0)</f>
        <v>0</v>
      </c>
      <c r="BH93" s="245">
        <f>IF(N93="sníž. přenesená",J93,0)</f>
        <v>0</v>
      </c>
      <c r="BI93" s="245">
        <f>IF(N93="nulová",J93,0)</f>
        <v>0</v>
      </c>
      <c r="BJ93" s="25" t="s">
        <v>80</v>
      </c>
      <c r="BK93" s="245">
        <f>ROUND(I93*H93,2)</f>
        <v>0</v>
      </c>
      <c r="BL93" s="25" t="s">
        <v>232</v>
      </c>
      <c r="BM93" s="25" t="s">
        <v>256</v>
      </c>
    </row>
    <row r="94" s="1" customFormat="1">
      <c r="B94" s="47"/>
      <c r="C94" s="75"/>
      <c r="D94" s="246" t="s">
        <v>225</v>
      </c>
      <c r="E94" s="75"/>
      <c r="F94" s="247" t="s">
        <v>3645</v>
      </c>
      <c r="G94" s="75"/>
      <c r="H94" s="75"/>
      <c r="I94" s="204"/>
      <c r="J94" s="75"/>
      <c r="K94" s="75"/>
      <c r="L94" s="73"/>
      <c r="M94" s="248"/>
      <c r="N94" s="48"/>
      <c r="O94" s="48"/>
      <c r="P94" s="48"/>
      <c r="Q94" s="48"/>
      <c r="R94" s="48"/>
      <c r="S94" s="48"/>
      <c r="T94" s="96"/>
      <c r="AT94" s="25" t="s">
        <v>225</v>
      </c>
      <c r="AU94" s="25" t="s">
        <v>80</v>
      </c>
    </row>
    <row r="95" s="1" customFormat="1" ht="16.5" customHeight="1">
      <c r="B95" s="47"/>
      <c r="C95" s="234" t="s">
        <v>1622</v>
      </c>
      <c r="D95" s="234" t="s">
        <v>218</v>
      </c>
      <c r="E95" s="235" t="s">
        <v>3646</v>
      </c>
      <c r="F95" s="236" t="s">
        <v>3647</v>
      </c>
      <c r="G95" s="237" t="s">
        <v>452</v>
      </c>
      <c r="H95" s="238">
        <v>300</v>
      </c>
      <c r="I95" s="239"/>
      <c r="J95" s="240">
        <f>ROUND(I95*H95,2)</f>
        <v>0</v>
      </c>
      <c r="K95" s="236" t="s">
        <v>3637</v>
      </c>
      <c r="L95" s="73"/>
      <c r="M95" s="241" t="s">
        <v>21</v>
      </c>
      <c r="N95" s="242" t="s">
        <v>43</v>
      </c>
      <c r="O95" s="48"/>
      <c r="P95" s="243">
        <f>O95*H95</f>
        <v>0</v>
      </c>
      <c r="Q95" s="243">
        <v>0</v>
      </c>
      <c r="R95" s="243">
        <f>Q95*H95</f>
        <v>0</v>
      </c>
      <c r="S95" s="243">
        <v>0</v>
      </c>
      <c r="T95" s="244">
        <f>S95*H95</f>
        <v>0</v>
      </c>
      <c r="AR95" s="25" t="s">
        <v>232</v>
      </c>
      <c r="AT95" s="25" t="s">
        <v>218</v>
      </c>
      <c r="AU95" s="25" t="s">
        <v>80</v>
      </c>
      <c r="AY95" s="25" t="s">
        <v>215</v>
      </c>
      <c r="BE95" s="245">
        <f>IF(N95="základní",J95,0)</f>
        <v>0</v>
      </c>
      <c r="BF95" s="245">
        <f>IF(N95="snížená",J95,0)</f>
        <v>0</v>
      </c>
      <c r="BG95" s="245">
        <f>IF(N95="zákl. přenesená",J95,0)</f>
        <v>0</v>
      </c>
      <c r="BH95" s="245">
        <f>IF(N95="sníž. přenesená",J95,0)</f>
        <v>0</v>
      </c>
      <c r="BI95" s="245">
        <f>IF(N95="nulová",J95,0)</f>
        <v>0</v>
      </c>
      <c r="BJ95" s="25" t="s">
        <v>80</v>
      </c>
      <c r="BK95" s="245">
        <f>ROUND(I95*H95,2)</f>
        <v>0</v>
      </c>
      <c r="BL95" s="25" t="s">
        <v>232</v>
      </c>
      <c r="BM95" s="25" t="s">
        <v>3648</v>
      </c>
    </row>
    <row r="96" s="1" customFormat="1">
      <c r="B96" s="47"/>
      <c r="C96" s="75"/>
      <c r="D96" s="246" t="s">
        <v>225</v>
      </c>
      <c r="E96" s="75"/>
      <c r="F96" s="247" t="s">
        <v>3645</v>
      </c>
      <c r="G96" s="75"/>
      <c r="H96" s="75"/>
      <c r="I96" s="204"/>
      <c r="J96" s="75"/>
      <c r="K96" s="75"/>
      <c r="L96" s="73"/>
      <c r="M96" s="248"/>
      <c r="N96" s="48"/>
      <c r="O96" s="48"/>
      <c r="P96" s="48"/>
      <c r="Q96" s="48"/>
      <c r="R96" s="48"/>
      <c r="S96" s="48"/>
      <c r="T96" s="96"/>
      <c r="AT96" s="25" t="s">
        <v>225</v>
      </c>
      <c r="AU96" s="25" t="s">
        <v>80</v>
      </c>
    </row>
    <row r="97" s="11" customFormat="1" ht="37.44" customHeight="1">
      <c r="B97" s="218"/>
      <c r="C97" s="219"/>
      <c r="D97" s="220" t="s">
        <v>71</v>
      </c>
      <c r="E97" s="221" t="s">
        <v>3649</v>
      </c>
      <c r="F97" s="221" t="s">
        <v>3650</v>
      </c>
      <c r="G97" s="219"/>
      <c r="H97" s="219"/>
      <c r="I97" s="222"/>
      <c r="J97" s="223">
        <f>BK97</f>
        <v>0</v>
      </c>
      <c r="K97" s="219"/>
      <c r="L97" s="224"/>
      <c r="M97" s="225"/>
      <c r="N97" s="226"/>
      <c r="O97" s="226"/>
      <c r="P97" s="227">
        <f>SUM(P98:P109)</f>
        <v>0</v>
      </c>
      <c r="Q97" s="226"/>
      <c r="R97" s="227">
        <f>SUM(R98:R109)</f>
        <v>0</v>
      </c>
      <c r="S97" s="226"/>
      <c r="T97" s="228">
        <f>SUM(T98:T109)</f>
        <v>0</v>
      </c>
      <c r="AR97" s="229" t="s">
        <v>80</v>
      </c>
      <c r="AT97" s="230" t="s">
        <v>71</v>
      </c>
      <c r="AU97" s="230" t="s">
        <v>72</v>
      </c>
      <c r="AY97" s="229" t="s">
        <v>215</v>
      </c>
      <c r="BK97" s="231">
        <f>SUM(BK98:BK109)</f>
        <v>0</v>
      </c>
    </row>
    <row r="98" s="1" customFormat="1" ht="16.5" customHeight="1">
      <c r="B98" s="47"/>
      <c r="C98" s="234" t="s">
        <v>241</v>
      </c>
      <c r="D98" s="234" t="s">
        <v>218</v>
      </c>
      <c r="E98" s="235" t="s">
        <v>3651</v>
      </c>
      <c r="F98" s="236" t="s">
        <v>3652</v>
      </c>
      <c r="G98" s="237" t="s">
        <v>452</v>
      </c>
      <c r="H98" s="238">
        <v>100</v>
      </c>
      <c r="I98" s="239"/>
      <c r="J98" s="240">
        <f>ROUND(I98*H98,2)</f>
        <v>0</v>
      </c>
      <c r="K98" s="236" t="s">
        <v>3637</v>
      </c>
      <c r="L98" s="73"/>
      <c r="M98" s="241" t="s">
        <v>21</v>
      </c>
      <c r="N98" s="242" t="s">
        <v>43</v>
      </c>
      <c r="O98" s="48"/>
      <c r="P98" s="243">
        <f>O98*H98</f>
        <v>0</v>
      </c>
      <c r="Q98" s="243">
        <v>0</v>
      </c>
      <c r="R98" s="243">
        <f>Q98*H98</f>
        <v>0</v>
      </c>
      <c r="S98" s="243">
        <v>0</v>
      </c>
      <c r="T98" s="244">
        <f>S98*H98</f>
        <v>0</v>
      </c>
      <c r="AR98" s="25" t="s">
        <v>232</v>
      </c>
      <c r="AT98" s="25" t="s">
        <v>218</v>
      </c>
      <c r="AU98" s="25" t="s">
        <v>80</v>
      </c>
      <c r="AY98" s="25" t="s">
        <v>215</v>
      </c>
      <c r="BE98" s="245">
        <f>IF(N98="základní",J98,0)</f>
        <v>0</v>
      </c>
      <c r="BF98" s="245">
        <f>IF(N98="snížená",J98,0)</f>
        <v>0</v>
      </c>
      <c r="BG98" s="245">
        <f>IF(N98="zákl. přenesená",J98,0)</f>
        <v>0</v>
      </c>
      <c r="BH98" s="245">
        <f>IF(N98="sníž. přenesená",J98,0)</f>
        <v>0</v>
      </c>
      <c r="BI98" s="245">
        <f>IF(N98="nulová",J98,0)</f>
        <v>0</v>
      </c>
      <c r="BJ98" s="25" t="s">
        <v>80</v>
      </c>
      <c r="BK98" s="245">
        <f>ROUND(I98*H98,2)</f>
        <v>0</v>
      </c>
      <c r="BL98" s="25" t="s">
        <v>232</v>
      </c>
      <c r="BM98" s="25" t="s">
        <v>267</v>
      </c>
    </row>
    <row r="99" s="1" customFormat="1" ht="16.5" customHeight="1">
      <c r="B99" s="47"/>
      <c r="C99" s="234" t="s">
        <v>246</v>
      </c>
      <c r="D99" s="234" t="s">
        <v>218</v>
      </c>
      <c r="E99" s="235" t="s">
        <v>3653</v>
      </c>
      <c r="F99" s="236" t="s">
        <v>3654</v>
      </c>
      <c r="G99" s="237" t="s">
        <v>452</v>
      </c>
      <c r="H99" s="238">
        <v>200</v>
      </c>
      <c r="I99" s="239"/>
      <c r="J99" s="240">
        <f>ROUND(I99*H99,2)</f>
        <v>0</v>
      </c>
      <c r="K99" s="236" t="s">
        <v>3637</v>
      </c>
      <c r="L99" s="73"/>
      <c r="M99" s="241" t="s">
        <v>21</v>
      </c>
      <c r="N99" s="242" t="s">
        <v>43</v>
      </c>
      <c r="O99" s="48"/>
      <c r="P99" s="243">
        <f>O99*H99</f>
        <v>0</v>
      </c>
      <c r="Q99" s="243">
        <v>0</v>
      </c>
      <c r="R99" s="243">
        <f>Q99*H99</f>
        <v>0</v>
      </c>
      <c r="S99" s="243">
        <v>0</v>
      </c>
      <c r="T99" s="244">
        <f>S99*H99</f>
        <v>0</v>
      </c>
      <c r="AR99" s="25" t="s">
        <v>232</v>
      </c>
      <c r="AT99" s="25" t="s">
        <v>218</v>
      </c>
      <c r="AU99" s="25" t="s">
        <v>80</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277</v>
      </c>
    </row>
    <row r="100" s="1" customFormat="1" ht="16.5" customHeight="1">
      <c r="B100" s="47"/>
      <c r="C100" s="234" t="s">
        <v>405</v>
      </c>
      <c r="D100" s="234" t="s">
        <v>218</v>
      </c>
      <c r="E100" s="235" t="s">
        <v>3655</v>
      </c>
      <c r="F100" s="236" t="s">
        <v>3656</v>
      </c>
      <c r="G100" s="237" t="s">
        <v>452</v>
      </c>
      <c r="H100" s="238">
        <v>50</v>
      </c>
      <c r="I100" s="239"/>
      <c r="J100" s="240">
        <f>ROUND(I100*H100,2)</f>
        <v>0</v>
      </c>
      <c r="K100" s="236" t="s">
        <v>3637</v>
      </c>
      <c r="L100" s="73"/>
      <c r="M100" s="241" t="s">
        <v>21</v>
      </c>
      <c r="N100" s="242" t="s">
        <v>43</v>
      </c>
      <c r="O100" s="48"/>
      <c r="P100" s="243">
        <f>O100*H100</f>
        <v>0</v>
      </c>
      <c r="Q100" s="243">
        <v>0</v>
      </c>
      <c r="R100" s="243">
        <f>Q100*H100</f>
        <v>0</v>
      </c>
      <c r="S100" s="243">
        <v>0</v>
      </c>
      <c r="T100" s="244">
        <f>S100*H100</f>
        <v>0</v>
      </c>
      <c r="AR100" s="25" t="s">
        <v>232</v>
      </c>
      <c r="AT100" s="25" t="s">
        <v>218</v>
      </c>
      <c r="AU100" s="25" t="s">
        <v>80</v>
      </c>
      <c r="AY100" s="25" t="s">
        <v>215</v>
      </c>
      <c r="BE100" s="245">
        <f>IF(N100="základní",J100,0)</f>
        <v>0</v>
      </c>
      <c r="BF100" s="245">
        <f>IF(N100="snížená",J100,0)</f>
        <v>0</v>
      </c>
      <c r="BG100" s="245">
        <f>IF(N100="zákl. přenesená",J100,0)</f>
        <v>0</v>
      </c>
      <c r="BH100" s="245">
        <f>IF(N100="sníž. přenesená",J100,0)</f>
        <v>0</v>
      </c>
      <c r="BI100" s="245">
        <f>IF(N100="nulová",J100,0)</f>
        <v>0</v>
      </c>
      <c r="BJ100" s="25" t="s">
        <v>80</v>
      </c>
      <c r="BK100" s="245">
        <f>ROUND(I100*H100,2)</f>
        <v>0</v>
      </c>
      <c r="BL100" s="25" t="s">
        <v>232</v>
      </c>
      <c r="BM100" s="25" t="s">
        <v>286</v>
      </c>
    </row>
    <row r="101" s="1" customFormat="1" ht="16.5" customHeight="1">
      <c r="B101" s="47"/>
      <c r="C101" s="234" t="s">
        <v>251</v>
      </c>
      <c r="D101" s="234" t="s">
        <v>218</v>
      </c>
      <c r="E101" s="235" t="s">
        <v>3657</v>
      </c>
      <c r="F101" s="236" t="s">
        <v>3658</v>
      </c>
      <c r="G101" s="237" t="s">
        <v>452</v>
      </c>
      <c r="H101" s="238">
        <v>200</v>
      </c>
      <c r="I101" s="239"/>
      <c r="J101" s="240">
        <f>ROUND(I101*H101,2)</f>
        <v>0</v>
      </c>
      <c r="K101" s="236" t="s">
        <v>3637</v>
      </c>
      <c r="L101" s="73"/>
      <c r="M101" s="241" t="s">
        <v>21</v>
      </c>
      <c r="N101" s="242" t="s">
        <v>43</v>
      </c>
      <c r="O101" s="48"/>
      <c r="P101" s="243">
        <f>O101*H101</f>
        <v>0</v>
      </c>
      <c r="Q101" s="243">
        <v>0</v>
      </c>
      <c r="R101" s="243">
        <f>Q101*H101</f>
        <v>0</v>
      </c>
      <c r="S101" s="243">
        <v>0</v>
      </c>
      <c r="T101" s="244">
        <f>S101*H101</f>
        <v>0</v>
      </c>
      <c r="AR101" s="25" t="s">
        <v>232</v>
      </c>
      <c r="AT101" s="25" t="s">
        <v>218</v>
      </c>
      <c r="AU101" s="25" t="s">
        <v>80</v>
      </c>
      <c r="AY101" s="25" t="s">
        <v>215</v>
      </c>
      <c r="BE101" s="245">
        <f>IF(N101="základní",J101,0)</f>
        <v>0</v>
      </c>
      <c r="BF101" s="245">
        <f>IF(N101="snížená",J101,0)</f>
        <v>0</v>
      </c>
      <c r="BG101" s="245">
        <f>IF(N101="zákl. přenesená",J101,0)</f>
        <v>0</v>
      </c>
      <c r="BH101" s="245">
        <f>IF(N101="sníž. přenesená",J101,0)</f>
        <v>0</v>
      </c>
      <c r="BI101" s="245">
        <f>IF(N101="nulová",J101,0)</f>
        <v>0</v>
      </c>
      <c r="BJ101" s="25" t="s">
        <v>80</v>
      </c>
      <c r="BK101" s="245">
        <f>ROUND(I101*H101,2)</f>
        <v>0</v>
      </c>
      <c r="BL101" s="25" t="s">
        <v>232</v>
      </c>
      <c r="BM101" s="25" t="s">
        <v>295</v>
      </c>
    </row>
    <row r="102" s="1" customFormat="1" ht="16.5" customHeight="1">
      <c r="B102" s="47"/>
      <c r="C102" s="234" t="s">
        <v>256</v>
      </c>
      <c r="D102" s="234" t="s">
        <v>218</v>
      </c>
      <c r="E102" s="235" t="s">
        <v>3659</v>
      </c>
      <c r="F102" s="236" t="s">
        <v>3660</v>
      </c>
      <c r="G102" s="237" t="s">
        <v>3661</v>
      </c>
      <c r="H102" s="238">
        <v>2</v>
      </c>
      <c r="I102" s="239"/>
      <c r="J102" s="240">
        <f>ROUND(I102*H102,2)</f>
        <v>0</v>
      </c>
      <c r="K102" s="236" t="s">
        <v>3637</v>
      </c>
      <c r="L102" s="73"/>
      <c r="M102" s="241" t="s">
        <v>21</v>
      </c>
      <c r="N102" s="242" t="s">
        <v>43</v>
      </c>
      <c r="O102" s="48"/>
      <c r="P102" s="243">
        <f>O102*H102</f>
        <v>0</v>
      </c>
      <c r="Q102" s="243">
        <v>0</v>
      </c>
      <c r="R102" s="243">
        <f>Q102*H102</f>
        <v>0</v>
      </c>
      <c r="S102" s="243">
        <v>0</v>
      </c>
      <c r="T102" s="244">
        <f>S102*H102</f>
        <v>0</v>
      </c>
      <c r="AR102" s="25" t="s">
        <v>232</v>
      </c>
      <c r="AT102" s="25" t="s">
        <v>218</v>
      </c>
      <c r="AU102" s="25" t="s">
        <v>80</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305</v>
      </c>
    </row>
    <row r="103" s="1" customFormat="1" ht="16.5" customHeight="1">
      <c r="B103" s="47"/>
      <c r="C103" s="234" t="s">
        <v>260</v>
      </c>
      <c r="D103" s="234" t="s">
        <v>218</v>
      </c>
      <c r="E103" s="235" t="s">
        <v>3662</v>
      </c>
      <c r="F103" s="236" t="s">
        <v>3663</v>
      </c>
      <c r="G103" s="237" t="s">
        <v>3661</v>
      </c>
      <c r="H103" s="238">
        <v>2</v>
      </c>
      <c r="I103" s="239"/>
      <c r="J103" s="240">
        <f>ROUND(I103*H103,2)</f>
        <v>0</v>
      </c>
      <c r="K103" s="236" t="s">
        <v>3637</v>
      </c>
      <c r="L103" s="73"/>
      <c r="M103" s="241" t="s">
        <v>21</v>
      </c>
      <c r="N103" s="242" t="s">
        <v>43</v>
      </c>
      <c r="O103" s="48"/>
      <c r="P103" s="243">
        <f>O103*H103</f>
        <v>0</v>
      </c>
      <c r="Q103" s="243">
        <v>0</v>
      </c>
      <c r="R103" s="243">
        <f>Q103*H103</f>
        <v>0</v>
      </c>
      <c r="S103" s="243">
        <v>0</v>
      </c>
      <c r="T103" s="244">
        <f>S103*H103</f>
        <v>0</v>
      </c>
      <c r="AR103" s="25" t="s">
        <v>232</v>
      </c>
      <c r="AT103" s="25" t="s">
        <v>218</v>
      </c>
      <c r="AU103" s="25" t="s">
        <v>80</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316</v>
      </c>
    </row>
    <row r="104" s="1" customFormat="1" ht="16.5" customHeight="1">
      <c r="B104" s="47"/>
      <c r="C104" s="234" t="s">
        <v>267</v>
      </c>
      <c r="D104" s="234" t="s">
        <v>218</v>
      </c>
      <c r="E104" s="235" t="s">
        <v>3664</v>
      </c>
      <c r="F104" s="236" t="s">
        <v>3665</v>
      </c>
      <c r="G104" s="237" t="s">
        <v>3661</v>
      </c>
      <c r="H104" s="238">
        <v>4</v>
      </c>
      <c r="I104" s="239"/>
      <c r="J104" s="240">
        <f>ROUND(I104*H104,2)</f>
        <v>0</v>
      </c>
      <c r="K104" s="236" t="s">
        <v>3637</v>
      </c>
      <c r="L104" s="73"/>
      <c r="M104" s="241" t="s">
        <v>21</v>
      </c>
      <c r="N104" s="242" t="s">
        <v>43</v>
      </c>
      <c r="O104" s="48"/>
      <c r="P104" s="243">
        <f>O104*H104</f>
        <v>0</v>
      </c>
      <c r="Q104" s="243">
        <v>0</v>
      </c>
      <c r="R104" s="243">
        <f>Q104*H104</f>
        <v>0</v>
      </c>
      <c r="S104" s="243">
        <v>0</v>
      </c>
      <c r="T104" s="244">
        <f>S104*H104</f>
        <v>0</v>
      </c>
      <c r="AR104" s="25" t="s">
        <v>232</v>
      </c>
      <c r="AT104" s="25" t="s">
        <v>218</v>
      </c>
      <c r="AU104" s="25" t="s">
        <v>80</v>
      </c>
      <c r="AY104" s="25" t="s">
        <v>215</v>
      </c>
      <c r="BE104" s="245">
        <f>IF(N104="základní",J104,0)</f>
        <v>0</v>
      </c>
      <c r="BF104" s="245">
        <f>IF(N104="snížená",J104,0)</f>
        <v>0</v>
      </c>
      <c r="BG104" s="245">
        <f>IF(N104="zákl. přenesená",J104,0)</f>
        <v>0</v>
      </c>
      <c r="BH104" s="245">
        <f>IF(N104="sníž. přenesená",J104,0)</f>
        <v>0</v>
      </c>
      <c r="BI104" s="245">
        <f>IF(N104="nulová",J104,0)</f>
        <v>0</v>
      </c>
      <c r="BJ104" s="25" t="s">
        <v>80</v>
      </c>
      <c r="BK104" s="245">
        <f>ROUND(I104*H104,2)</f>
        <v>0</v>
      </c>
      <c r="BL104" s="25" t="s">
        <v>232</v>
      </c>
      <c r="BM104" s="25" t="s">
        <v>326</v>
      </c>
    </row>
    <row r="105" s="1" customFormat="1" ht="16.5" customHeight="1">
      <c r="B105" s="47"/>
      <c r="C105" s="234" t="s">
        <v>272</v>
      </c>
      <c r="D105" s="234" t="s">
        <v>218</v>
      </c>
      <c r="E105" s="235" t="s">
        <v>3666</v>
      </c>
      <c r="F105" s="236" t="s">
        <v>3667</v>
      </c>
      <c r="G105" s="237" t="s">
        <v>3661</v>
      </c>
      <c r="H105" s="238">
        <v>2</v>
      </c>
      <c r="I105" s="239"/>
      <c r="J105" s="240">
        <f>ROUND(I105*H105,2)</f>
        <v>0</v>
      </c>
      <c r="K105" s="236" t="s">
        <v>3637</v>
      </c>
      <c r="L105" s="73"/>
      <c r="M105" s="241" t="s">
        <v>21</v>
      </c>
      <c r="N105" s="242" t="s">
        <v>43</v>
      </c>
      <c r="O105" s="48"/>
      <c r="P105" s="243">
        <f>O105*H105</f>
        <v>0</v>
      </c>
      <c r="Q105" s="243">
        <v>0</v>
      </c>
      <c r="R105" s="243">
        <f>Q105*H105</f>
        <v>0</v>
      </c>
      <c r="S105" s="243">
        <v>0</v>
      </c>
      <c r="T105" s="244">
        <f>S105*H105</f>
        <v>0</v>
      </c>
      <c r="AR105" s="25" t="s">
        <v>232</v>
      </c>
      <c r="AT105" s="25" t="s">
        <v>218</v>
      </c>
      <c r="AU105" s="25" t="s">
        <v>80</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499</v>
      </c>
    </row>
    <row r="106" s="1" customFormat="1" ht="16.5" customHeight="1">
      <c r="B106" s="47"/>
      <c r="C106" s="234" t="s">
        <v>277</v>
      </c>
      <c r="D106" s="234" t="s">
        <v>218</v>
      </c>
      <c r="E106" s="235" t="s">
        <v>3668</v>
      </c>
      <c r="F106" s="236" t="s">
        <v>3669</v>
      </c>
      <c r="G106" s="237" t="s">
        <v>3661</v>
      </c>
      <c r="H106" s="238">
        <v>100</v>
      </c>
      <c r="I106" s="239"/>
      <c r="J106" s="240">
        <f>ROUND(I106*H106,2)</f>
        <v>0</v>
      </c>
      <c r="K106" s="236" t="s">
        <v>3637</v>
      </c>
      <c r="L106" s="73"/>
      <c r="M106" s="241" t="s">
        <v>21</v>
      </c>
      <c r="N106" s="242" t="s">
        <v>43</v>
      </c>
      <c r="O106" s="48"/>
      <c r="P106" s="243">
        <f>O106*H106</f>
        <v>0</v>
      </c>
      <c r="Q106" s="243">
        <v>0</v>
      </c>
      <c r="R106" s="243">
        <f>Q106*H106</f>
        <v>0</v>
      </c>
      <c r="S106" s="243">
        <v>0</v>
      </c>
      <c r="T106" s="244">
        <f>S106*H106</f>
        <v>0</v>
      </c>
      <c r="AR106" s="25" t="s">
        <v>232</v>
      </c>
      <c r="AT106" s="25" t="s">
        <v>218</v>
      </c>
      <c r="AU106" s="25" t="s">
        <v>80</v>
      </c>
      <c r="AY106" s="25" t="s">
        <v>215</v>
      </c>
      <c r="BE106" s="245">
        <f>IF(N106="základní",J106,0)</f>
        <v>0</v>
      </c>
      <c r="BF106" s="245">
        <f>IF(N106="snížená",J106,0)</f>
        <v>0</v>
      </c>
      <c r="BG106" s="245">
        <f>IF(N106="zákl. přenesená",J106,0)</f>
        <v>0</v>
      </c>
      <c r="BH106" s="245">
        <f>IF(N106="sníž. přenesená",J106,0)</f>
        <v>0</v>
      </c>
      <c r="BI106" s="245">
        <f>IF(N106="nulová",J106,0)</f>
        <v>0</v>
      </c>
      <c r="BJ106" s="25" t="s">
        <v>80</v>
      </c>
      <c r="BK106" s="245">
        <f>ROUND(I106*H106,2)</f>
        <v>0</v>
      </c>
      <c r="BL106" s="25" t="s">
        <v>232</v>
      </c>
      <c r="BM106" s="25" t="s">
        <v>338</v>
      </c>
    </row>
    <row r="107" s="1" customFormat="1" ht="16.5" customHeight="1">
      <c r="B107" s="47"/>
      <c r="C107" s="234" t="s">
        <v>10</v>
      </c>
      <c r="D107" s="234" t="s">
        <v>218</v>
      </c>
      <c r="E107" s="235" t="s">
        <v>3670</v>
      </c>
      <c r="F107" s="236" t="s">
        <v>3671</v>
      </c>
      <c r="G107" s="237" t="s">
        <v>3672</v>
      </c>
      <c r="H107" s="238">
        <v>2</v>
      </c>
      <c r="I107" s="239"/>
      <c r="J107" s="240">
        <f>ROUND(I107*H107,2)</f>
        <v>0</v>
      </c>
      <c r="K107" s="236" t="s">
        <v>3637</v>
      </c>
      <c r="L107" s="73"/>
      <c r="M107" s="241" t="s">
        <v>21</v>
      </c>
      <c r="N107" s="242" t="s">
        <v>43</v>
      </c>
      <c r="O107" s="48"/>
      <c r="P107" s="243">
        <f>O107*H107</f>
        <v>0</v>
      </c>
      <c r="Q107" s="243">
        <v>0</v>
      </c>
      <c r="R107" s="243">
        <f>Q107*H107</f>
        <v>0</v>
      </c>
      <c r="S107" s="243">
        <v>0</v>
      </c>
      <c r="T107" s="244">
        <f>S107*H107</f>
        <v>0</v>
      </c>
      <c r="AR107" s="25" t="s">
        <v>232</v>
      </c>
      <c r="AT107" s="25" t="s">
        <v>218</v>
      </c>
      <c r="AU107" s="25" t="s">
        <v>80</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348</v>
      </c>
    </row>
    <row r="108" s="1" customFormat="1" ht="16.5" customHeight="1">
      <c r="B108" s="47"/>
      <c r="C108" s="234" t="s">
        <v>286</v>
      </c>
      <c r="D108" s="234" t="s">
        <v>218</v>
      </c>
      <c r="E108" s="235" t="s">
        <v>3673</v>
      </c>
      <c r="F108" s="236" t="s">
        <v>3674</v>
      </c>
      <c r="G108" s="237" t="s">
        <v>452</v>
      </c>
      <c r="H108" s="238">
        <v>200</v>
      </c>
      <c r="I108" s="239"/>
      <c r="J108" s="240">
        <f>ROUND(I108*H108,2)</f>
        <v>0</v>
      </c>
      <c r="K108" s="236" t="s">
        <v>3637</v>
      </c>
      <c r="L108" s="73"/>
      <c r="M108" s="241" t="s">
        <v>21</v>
      </c>
      <c r="N108" s="242" t="s">
        <v>43</v>
      </c>
      <c r="O108" s="48"/>
      <c r="P108" s="243">
        <f>O108*H108</f>
        <v>0</v>
      </c>
      <c r="Q108" s="243">
        <v>0</v>
      </c>
      <c r="R108" s="243">
        <f>Q108*H108</f>
        <v>0</v>
      </c>
      <c r="S108" s="243">
        <v>0</v>
      </c>
      <c r="T108" s="244">
        <f>S108*H108</f>
        <v>0</v>
      </c>
      <c r="AR108" s="25" t="s">
        <v>232</v>
      </c>
      <c r="AT108" s="25" t="s">
        <v>218</v>
      </c>
      <c r="AU108" s="25" t="s">
        <v>80</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358</v>
      </c>
    </row>
    <row r="109" s="1" customFormat="1" ht="16.5" customHeight="1">
      <c r="B109" s="47"/>
      <c r="C109" s="234" t="s">
        <v>290</v>
      </c>
      <c r="D109" s="234" t="s">
        <v>218</v>
      </c>
      <c r="E109" s="235" t="s">
        <v>3675</v>
      </c>
      <c r="F109" s="236" t="s">
        <v>3676</v>
      </c>
      <c r="G109" s="237" t="s">
        <v>3661</v>
      </c>
      <c r="H109" s="238">
        <v>5</v>
      </c>
      <c r="I109" s="239"/>
      <c r="J109" s="240">
        <f>ROUND(I109*H109,2)</f>
        <v>0</v>
      </c>
      <c r="K109" s="236" t="s">
        <v>3637</v>
      </c>
      <c r="L109" s="73"/>
      <c r="M109" s="241" t="s">
        <v>21</v>
      </c>
      <c r="N109" s="242" t="s">
        <v>43</v>
      </c>
      <c r="O109" s="48"/>
      <c r="P109" s="243">
        <f>O109*H109</f>
        <v>0</v>
      </c>
      <c r="Q109" s="243">
        <v>0</v>
      </c>
      <c r="R109" s="243">
        <f>Q109*H109</f>
        <v>0</v>
      </c>
      <c r="S109" s="243">
        <v>0</v>
      </c>
      <c r="T109" s="244">
        <f>S109*H109</f>
        <v>0</v>
      </c>
      <c r="AR109" s="25" t="s">
        <v>232</v>
      </c>
      <c r="AT109" s="25" t="s">
        <v>218</v>
      </c>
      <c r="AU109" s="25" t="s">
        <v>80</v>
      </c>
      <c r="AY109" s="25" t="s">
        <v>215</v>
      </c>
      <c r="BE109" s="245">
        <f>IF(N109="základní",J109,0)</f>
        <v>0</v>
      </c>
      <c r="BF109" s="245">
        <f>IF(N109="snížená",J109,0)</f>
        <v>0</v>
      </c>
      <c r="BG109" s="245">
        <f>IF(N109="zákl. přenesená",J109,0)</f>
        <v>0</v>
      </c>
      <c r="BH109" s="245">
        <f>IF(N109="sníž. přenesená",J109,0)</f>
        <v>0</v>
      </c>
      <c r="BI109" s="245">
        <f>IF(N109="nulová",J109,0)</f>
        <v>0</v>
      </c>
      <c r="BJ109" s="25" t="s">
        <v>80</v>
      </c>
      <c r="BK109" s="245">
        <f>ROUND(I109*H109,2)</f>
        <v>0</v>
      </c>
      <c r="BL109" s="25" t="s">
        <v>232</v>
      </c>
      <c r="BM109" s="25" t="s">
        <v>532</v>
      </c>
    </row>
    <row r="110" s="11" customFormat="1" ht="37.44" customHeight="1">
      <c r="B110" s="218"/>
      <c r="C110" s="219"/>
      <c r="D110" s="220" t="s">
        <v>71</v>
      </c>
      <c r="E110" s="221" t="s">
        <v>3677</v>
      </c>
      <c r="F110" s="221" t="s">
        <v>3678</v>
      </c>
      <c r="G110" s="219"/>
      <c r="H110" s="219"/>
      <c r="I110" s="222"/>
      <c r="J110" s="223">
        <f>BK110</f>
        <v>0</v>
      </c>
      <c r="K110" s="219"/>
      <c r="L110" s="224"/>
      <c r="M110" s="225"/>
      <c r="N110" s="226"/>
      <c r="O110" s="226"/>
      <c r="P110" s="227">
        <f>SUM(P111:P116)</f>
        <v>0</v>
      </c>
      <c r="Q110" s="226"/>
      <c r="R110" s="227">
        <f>SUM(R111:R116)</f>
        <v>0</v>
      </c>
      <c r="S110" s="226"/>
      <c r="T110" s="228">
        <f>SUM(T111:T116)</f>
        <v>0</v>
      </c>
      <c r="AR110" s="229" t="s">
        <v>80</v>
      </c>
      <c r="AT110" s="230" t="s">
        <v>71</v>
      </c>
      <c r="AU110" s="230" t="s">
        <v>72</v>
      </c>
      <c r="AY110" s="229" t="s">
        <v>215</v>
      </c>
      <c r="BK110" s="231">
        <f>SUM(BK111:BK116)</f>
        <v>0</v>
      </c>
    </row>
    <row r="111" s="1" customFormat="1" ht="25.5" customHeight="1">
      <c r="B111" s="47"/>
      <c r="C111" s="234" t="s">
        <v>295</v>
      </c>
      <c r="D111" s="234" t="s">
        <v>218</v>
      </c>
      <c r="E111" s="235" t="s">
        <v>3679</v>
      </c>
      <c r="F111" s="236" t="s">
        <v>3680</v>
      </c>
      <c r="G111" s="237" t="s">
        <v>3661</v>
      </c>
      <c r="H111" s="238">
        <v>1</v>
      </c>
      <c r="I111" s="239"/>
      <c r="J111" s="240">
        <f>ROUND(I111*H111,2)</f>
        <v>0</v>
      </c>
      <c r="K111" s="236" t="s">
        <v>3637</v>
      </c>
      <c r="L111" s="73"/>
      <c r="M111" s="241" t="s">
        <v>21</v>
      </c>
      <c r="N111" s="242" t="s">
        <v>43</v>
      </c>
      <c r="O111" s="48"/>
      <c r="P111" s="243">
        <f>O111*H111</f>
        <v>0</v>
      </c>
      <c r="Q111" s="243">
        <v>0</v>
      </c>
      <c r="R111" s="243">
        <f>Q111*H111</f>
        <v>0</v>
      </c>
      <c r="S111" s="243">
        <v>0</v>
      </c>
      <c r="T111" s="244">
        <f>S111*H111</f>
        <v>0</v>
      </c>
      <c r="AR111" s="25" t="s">
        <v>232</v>
      </c>
      <c r="AT111" s="25" t="s">
        <v>218</v>
      </c>
      <c r="AU111" s="25" t="s">
        <v>80</v>
      </c>
      <c r="AY111" s="25" t="s">
        <v>215</v>
      </c>
      <c r="BE111" s="245">
        <f>IF(N111="základní",J111,0)</f>
        <v>0</v>
      </c>
      <c r="BF111" s="245">
        <f>IF(N111="snížená",J111,0)</f>
        <v>0</v>
      </c>
      <c r="BG111" s="245">
        <f>IF(N111="zákl. přenesená",J111,0)</f>
        <v>0</v>
      </c>
      <c r="BH111" s="245">
        <f>IF(N111="sníž. přenesená",J111,0)</f>
        <v>0</v>
      </c>
      <c r="BI111" s="245">
        <f>IF(N111="nulová",J111,0)</f>
        <v>0</v>
      </c>
      <c r="BJ111" s="25" t="s">
        <v>80</v>
      </c>
      <c r="BK111" s="245">
        <f>ROUND(I111*H111,2)</f>
        <v>0</v>
      </c>
      <c r="BL111" s="25" t="s">
        <v>232</v>
      </c>
      <c r="BM111" s="25" t="s">
        <v>542</v>
      </c>
    </row>
    <row r="112" s="1" customFormat="1" ht="16.5" customHeight="1">
      <c r="B112" s="47"/>
      <c r="C112" s="234" t="s">
        <v>300</v>
      </c>
      <c r="D112" s="234" t="s">
        <v>218</v>
      </c>
      <c r="E112" s="235" t="s">
        <v>3681</v>
      </c>
      <c r="F112" s="236" t="s">
        <v>3682</v>
      </c>
      <c r="G112" s="237" t="s">
        <v>3661</v>
      </c>
      <c r="H112" s="238">
        <v>1</v>
      </c>
      <c r="I112" s="239"/>
      <c r="J112" s="240">
        <f>ROUND(I112*H112,2)</f>
        <v>0</v>
      </c>
      <c r="K112" s="236" t="s">
        <v>3637</v>
      </c>
      <c r="L112" s="73"/>
      <c r="M112" s="241" t="s">
        <v>21</v>
      </c>
      <c r="N112" s="242" t="s">
        <v>43</v>
      </c>
      <c r="O112" s="48"/>
      <c r="P112" s="243">
        <f>O112*H112</f>
        <v>0</v>
      </c>
      <c r="Q112" s="243">
        <v>0</v>
      </c>
      <c r="R112" s="243">
        <f>Q112*H112</f>
        <v>0</v>
      </c>
      <c r="S112" s="243">
        <v>0</v>
      </c>
      <c r="T112" s="244">
        <f>S112*H112</f>
        <v>0</v>
      </c>
      <c r="AR112" s="25" t="s">
        <v>232</v>
      </c>
      <c r="AT112" s="25" t="s">
        <v>218</v>
      </c>
      <c r="AU112" s="25" t="s">
        <v>80</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554</v>
      </c>
    </row>
    <row r="113" s="1" customFormat="1" ht="16.5" customHeight="1">
      <c r="B113" s="47"/>
      <c r="C113" s="234" t="s">
        <v>305</v>
      </c>
      <c r="D113" s="234" t="s">
        <v>218</v>
      </c>
      <c r="E113" s="235" t="s">
        <v>3683</v>
      </c>
      <c r="F113" s="236" t="s">
        <v>3684</v>
      </c>
      <c r="G113" s="237" t="s">
        <v>3661</v>
      </c>
      <c r="H113" s="238">
        <v>1</v>
      </c>
      <c r="I113" s="239"/>
      <c r="J113" s="240">
        <f>ROUND(I113*H113,2)</f>
        <v>0</v>
      </c>
      <c r="K113" s="236" t="s">
        <v>3637</v>
      </c>
      <c r="L113" s="73"/>
      <c r="M113" s="241" t="s">
        <v>21</v>
      </c>
      <c r="N113" s="242" t="s">
        <v>43</v>
      </c>
      <c r="O113" s="48"/>
      <c r="P113" s="243">
        <f>O113*H113</f>
        <v>0</v>
      </c>
      <c r="Q113" s="243">
        <v>0</v>
      </c>
      <c r="R113" s="243">
        <f>Q113*H113</f>
        <v>0</v>
      </c>
      <c r="S113" s="243">
        <v>0</v>
      </c>
      <c r="T113" s="244">
        <f>S113*H113</f>
        <v>0</v>
      </c>
      <c r="AR113" s="25" t="s">
        <v>232</v>
      </c>
      <c r="AT113" s="25" t="s">
        <v>218</v>
      </c>
      <c r="AU113" s="25" t="s">
        <v>80</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563</v>
      </c>
    </row>
    <row r="114" s="1" customFormat="1" ht="16.5" customHeight="1">
      <c r="B114" s="47"/>
      <c r="C114" s="234" t="s">
        <v>9</v>
      </c>
      <c r="D114" s="234" t="s">
        <v>218</v>
      </c>
      <c r="E114" s="235" t="s">
        <v>3685</v>
      </c>
      <c r="F114" s="236" t="s">
        <v>3686</v>
      </c>
      <c r="G114" s="237" t="s">
        <v>3661</v>
      </c>
      <c r="H114" s="238">
        <v>1</v>
      </c>
      <c r="I114" s="239"/>
      <c r="J114" s="240">
        <f>ROUND(I114*H114,2)</f>
        <v>0</v>
      </c>
      <c r="K114" s="236" t="s">
        <v>3637</v>
      </c>
      <c r="L114" s="73"/>
      <c r="M114" s="241" t="s">
        <v>21</v>
      </c>
      <c r="N114" s="242" t="s">
        <v>43</v>
      </c>
      <c r="O114" s="48"/>
      <c r="P114" s="243">
        <f>O114*H114</f>
        <v>0</v>
      </c>
      <c r="Q114" s="243">
        <v>0</v>
      </c>
      <c r="R114" s="243">
        <f>Q114*H114</f>
        <v>0</v>
      </c>
      <c r="S114" s="243">
        <v>0</v>
      </c>
      <c r="T114" s="244">
        <f>S114*H114</f>
        <v>0</v>
      </c>
      <c r="AR114" s="25" t="s">
        <v>232</v>
      </c>
      <c r="AT114" s="25" t="s">
        <v>218</v>
      </c>
      <c r="AU114" s="25" t="s">
        <v>80</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232</v>
      </c>
      <c r="BM114" s="25" t="s">
        <v>580</v>
      </c>
    </row>
    <row r="115" s="1" customFormat="1" ht="16.5" customHeight="1">
      <c r="B115" s="47"/>
      <c r="C115" s="234" t="s">
        <v>316</v>
      </c>
      <c r="D115" s="234" t="s">
        <v>218</v>
      </c>
      <c r="E115" s="235" t="s">
        <v>3687</v>
      </c>
      <c r="F115" s="236" t="s">
        <v>3688</v>
      </c>
      <c r="G115" s="237" t="s">
        <v>3661</v>
      </c>
      <c r="H115" s="238">
        <v>1</v>
      </c>
      <c r="I115" s="239"/>
      <c r="J115" s="240">
        <f>ROUND(I115*H115,2)</f>
        <v>0</v>
      </c>
      <c r="K115" s="236" t="s">
        <v>3637</v>
      </c>
      <c r="L115" s="73"/>
      <c r="M115" s="241" t="s">
        <v>21</v>
      </c>
      <c r="N115" s="242" t="s">
        <v>43</v>
      </c>
      <c r="O115" s="48"/>
      <c r="P115" s="243">
        <f>O115*H115</f>
        <v>0</v>
      </c>
      <c r="Q115" s="243">
        <v>0</v>
      </c>
      <c r="R115" s="243">
        <f>Q115*H115</f>
        <v>0</v>
      </c>
      <c r="S115" s="243">
        <v>0</v>
      </c>
      <c r="T115" s="244">
        <f>S115*H115</f>
        <v>0</v>
      </c>
      <c r="AR115" s="25" t="s">
        <v>232</v>
      </c>
      <c r="AT115" s="25" t="s">
        <v>218</v>
      </c>
      <c r="AU115" s="25" t="s">
        <v>80</v>
      </c>
      <c r="AY115" s="25" t="s">
        <v>215</v>
      </c>
      <c r="BE115" s="245">
        <f>IF(N115="základní",J115,0)</f>
        <v>0</v>
      </c>
      <c r="BF115" s="245">
        <f>IF(N115="snížená",J115,0)</f>
        <v>0</v>
      </c>
      <c r="BG115" s="245">
        <f>IF(N115="zákl. přenesená",J115,0)</f>
        <v>0</v>
      </c>
      <c r="BH115" s="245">
        <f>IF(N115="sníž. přenesená",J115,0)</f>
        <v>0</v>
      </c>
      <c r="BI115" s="245">
        <f>IF(N115="nulová",J115,0)</f>
        <v>0</v>
      </c>
      <c r="BJ115" s="25" t="s">
        <v>80</v>
      </c>
      <c r="BK115" s="245">
        <f>ROUND(I115*H115,2)</f>
        <v>0</v>
      </c>
      <c r="BL115" s="25" t="s">
        <v>232</v>
      </c>
      <c r="BM115" s="25" t="s">
        <v>596</v>
      </c>
    </row>
    <row r="116" s="1" customFormat="1" ht="16.5" customHeight="1">
      <c r="B116" s="47"/>
      <c r="C116" s="234" t="s">
        <v>321</v>
      </c>
      <c r="D116" s="234" t="s">
        <v>218</v>
      </c>
      <c r="E116" s="235" t="s">
        <v>3689</v>
      </c>
      <c r="F116" s="236" t="s">
        <v>3690</v>
      </c>
      <c r="G116" s="237" t="s">
        <v>3661</v>
      </c>
      <c r="H116" s="238">
        <v>1</v>
      </c>
      <c r="I116" s="239"/>
      <c r="J116" s="240">
        <f>ROUND(I116*H116,2)</f>
        <v>0</v>
      </c>
      <c r="K116" s="236" t="s">
        <v>3637</v>
      </c>
      <c r="L116" s="73"/>
      <c r="M116" s="241" t="s">
        <v>21</v>
      </c>
      <c r="N116" s="242" t="s">
        <v>43</v>
      </c>
      <c r="O116" s="48"/>
      <c r="P116" s="243">
        <f>O116*H116</f>
        <v>0</v>
      </c>
      <c r="Q116" s="243">
        <v>0</v>
      </c>
      <c r="R116" s="243">
        <f>Q116*H116</f>
        <v>0</v>
      </c>
      <c r="S116" s="243">
        <v>0</v>
      </c>
      <c r="T116" s="244">
        <f>S116*H116</f>
        <v>0</v>
      </c>
      <c r="AR116" s="25" t="s">
        <v>232</v>
      </c>
      <c r="AT116" s="25" t="s">
        <v>218</v>
      </c>
      <c r="AU116" s="25" t="s">
        <v>80</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607</v>
      </c>
    </row>
    <row r="117" s="11" customFormat="1" ht="37.44" customHeight="1">
      <c r="B117" s="218"/>
      <c r="C117" s="219"/>
      <c r="D117" s="220" t="s">
        <v>71</v>
      </c>
      <c r="E117" s="221" t="s">
        <v>3691</v>
      </c>
      <c r="F117" s="221" t="s">
        <v>3692</v>
      </c>
      <c r="G117" s="219"/>
      <c r="H117" s="219"/>
      <c r="I117" s="222"/>
      <c r="J117" s="223">
        <f>BK117</f>
        <v>0</v>
      </c>
      <c r="K117" s="219"/>
      <c r="L117" s="224"/>
      <c r="M117" s="225"/>
      <c r="N117" s="226"/>
      <c r="O117" s="226"/>
      <c r="P117" s="227">
        <f>SUM(P118:P125)</f>
        <v>0</v>
      </c>
      <c r="Q117" s="226"/>
      <c r="R117" s="227">
        <f>SUM(R118:R125)</f>
        <v>0</v>
      </c>
      <c r="S117" s="226"/>
      <c r="T117" s="228">
        <f>SUM(T118:T125)</f>
        <v>0</v>
      </c>
      <c r="AR117" s="229" t="s">
        <v>80</v>
      </c>
      <c r="AT117" s="230" t="s">
        <v>71</v>
      </c>
      <c r="AU117" s="230" t="s">
        <v>72</v>
      </c>
      <c r="AY117" s="229" t="s">
        <v>215</v>
      </c>
      <c r="BK117" s="231">
        <f>SUM(BK118:BK125)</f>
        <v>0</v>
      </c>
    </row>
    <row r="118" s="1" customFormat="1" ht="25.5" customHeight="1">
      <c r="B118" s="47"/>
      <c r="C118" s="234" t="s">
        <v>326</v>
      </c>
      <c r="D118" s="234" t="s">
        <v>218</v>
      </c>
      <c r="E118" s="235" t="s">
        <v>3693</v>
      </c>
      <c r="F118" s="236" t="s">
        <v>3694</v>
      </c>
      <c r="G118" s="237" t="s">
        <v>3661</v>
      </c>
      <c r="H118" s="238">
        <v>4</v>
      </c>
      <c r="I118" s="239"/>
      <c r="J118" s="240">
        <f>ROUND(I118*H118,2)</f>
        <v>0</v>
      </c>
      <c r="K118" s="236" t="s">
        <v>3637</v>
      </c>
      <c r="L118" s="73"/>
      <c r="M118" s="241" t="s">
        <v>21</v>
      </c>
      <c r="N118" s="242" t="s">
        <v>43</v>
      </c>
      <c r="O118" s="48"/>
      <c r="P118" s="243">
        <f>O118*H118</f>
        <v>0</v>
      </c>
      <c r="Q118" s="243">
        <v>0</v>
      </c>
      <c r="R118" s="243">
        <f>Q118*H118</f>
        <v>0</v>
      </c>
      <c r="S118" s="243">
        <v>0</v>
      </c>
      <c r="T118" s="244">
        <f>S118*H118</f>
        <v>0</v>
      </c>
      <c r="AR118" s="25" t="s">
        <v>232</v>
      </c>
      <c r="AT118" s="25" t="s">
        <v>218</v>
      </c>
      <c r="AU118" s="25" t="s">
        <v>80</v>
      </c>
      <c r="AY118" s="25" t="s">
        <v>215</v>
      </c>
      <c r="BE118" s="245">
        <f>IF(N118="základní",J118,0)</f>
        <v>0</v>
      </c>
      <c r="BF118" s="245">
        <f>IF(N118="snížená",J118,0)</f>
        <v>0</v>
      </c>
      <c r="BG118" s="245">
        <f>IF(N118="zákl. přenesená",J118,0)</f>
        <v>0</v>
      </c>
      <c r="BH118" s="245">
        <f>IF(N118="sníž. přenesená",J118,0)</f>
        <v>0</v>
      </c>
      <c r="BI118" s="245">
        <f>IF(N118="nulová",J118,0)</f>
        <v>0</v>
      </c>
      <c r="BJ118" s="25" t="s">
        <v>80</v>
      </c>
      <c r="BK118" s="245">
        <f>ROUND(I118*H118,2)</f>
        <v>0</v>
      </c>
      <c r="BL118" s="25" t="s">
        <v>232</v>
      </c>
      <c r="BM118" s="25" t="s">
        <v>618</v>
      </c>
    </row>
    <row r="119" s="1" customFormat="1" ht="16.5" customHeight="1">
      <c r="B119" s="47"/>
      <c r="C119" s="234" t="s">
        <v>331</v>
      </c>
      <c r="D119" s="234" t="s">
        <v>218</v>
      </c>
      <c r="E119" s="235" t="s">
        <v>3695</v>
      </c>
      <c r="F119" s="236" t="s">
        <v>3696</v>
      </c>
      <c r="G119" s="237" t="s">
        <v>3661</v>
      </c>
      <c r="H119" s="238">
        <v>3</v>
      </c>
      <c r="I119" s="239"/>
      <c r="J119" s="240">
        <f>ROUND(I119*H119,2)</f>
        <v>0</v>
      </c>
      <c r="K119" s="236" t="s">
        <v>3637</v>
      </c>
      <c r="L119" s="73"/>
      <c r="M119" s="241" t="s">
        <v>21</v>
      </c>
      <c r="N119" s="242" t="s">
        <v>43</v>
      </c>
      <c r="O119" s="48"/>
      <c r="P119" s="243">
        <f>O119*H119</f>
        <v>0</v>
      </c>
      <c r="Q119" s="243">
        <v>0</v>
      </c>
      <c r="R119" s="243">
        <f>Q119*H119</f>
        <v>0</v>
      </c>
      <c r="S119" s="243">
        <v>0</v>
      </c>
      <c r="T119" s="244">
        <f>S119*H119</f>
        <v>0</v>
      </c>
      <c r="AR119" s="25" t="s">
        <v>232</v>
      </c>
      <c r="AT119" s="25" t="s">
        <v>218</v>
      </c>
      <c r="AU119" s="25" t="s">
        <v>80</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232</v>
      </c>
      <c r="BM119" s="25" t="s">
        <v>630</v>
      </c>
    </row>
    <row r="120" s="1" customFormat="1" ht="16.5" customHeight="1">
      <c r="B120" s="47"/>
      <c r="C120" s="234" t="s">
        <v>499</v>
      </c>
      <c r="D120" s="234" t="s">
        <v>218</v>
      </c>
      <c r="E120" s="235" t="s">
        <v>3697</v>
      </c>
      <c r="F120" s="236" t="s">
        <v>3698</v>
      </c>
      <c r="G120" s="237" t="s">
        <v>3661</v>
      </c>
      <c r="H120" s="238">
        <v>12</v>
      </c>
      <c r="I120" s="239"/>
      <c r="J120" s="240">
        <f>ROUND(I120*H120,2)</f>
        <v>0</v>
      </c>
      <c r="K120" s="236" t="s">
        <v>3637</v>
      </c>
      <c r="L120" s="73"/>
      <c r="M120" s="241" t="s">
        <v>21</v>
      </c>
      <c r="N120" s="242" t="s">
        <v>43</v>
      </c>
      <c r="O120" s="48"/>
      <c r="P120" s="243">
        <f>O120*H120</f>
        <v>0</v>
      </c>
      <c r="Q120" s="243">
        <v>0</v>
      </c>
      <c r="R120" s="243">
        <f>Q120*H120</f>
        <v>0</v>
      </c>
      <c r="S120" s="243">
        <v>0</v>
      </c>
      <c r="T120" s="244">
        <f>S120*H120</f>
        <v>0</v>
      </c>
      <c r="AR120" s="25" t="s">
        <v>232</v>
      </c>
      <c r="AT120" s="25" t="s">
        <v>218</v>
      </c>
      <c r="AU120" s="25" t="s">
        <v>80</v>
      </c>
      <c r="AY120" s="25" t="s">
        <v>215</v>
      </c>
      <c r="BE120" s="245">
        <f>IF(N120="základní",J120,0)</f>
        <v>0</v>
      </c>
      <c r="BF120" s="245">
        <f>IF(N120="snížená",J120,0)</f>
        <v>0</v>
      </c>
      <c r="BG120" s="245">
        <f>IF(N120="zákl. přenesená",J120,0)</f>
        <v>0</v>
      </c>
      <c r="BH120" s="245">
        <f>IF(N120="sníž. přenesená",J120,0)</f>
        <v>0</v>
      </c>
      <c r="BI120" s="245">
        <f>IF(N120="nulová",J120,0)</f>
        <v>0</v>
      </c>
      <c r="BJ120" s="25" t="s">
        <v>80</v>
      </c>
      <c r="BK120" s="245">
        <f>ROUND(I120*H120,2)</f>
        <v>0</v>
      </c>
      <c r="BL120" s="25" t="s">
        <v>232</v>
      </c>
      <c r="BM120" s="25" t="s">
        <v>646</v>
      </c>
    </row>
    <row r="121" s="1" customFormat="1" ht="16.5" customHeight="1">
      <c r="B121" s="47"/>
      <c r="C121" s="234" t="s">
        <v>503</v>
      </c>
      <c r="D121" s="234" t="s">
        <v>218</v>
      </c>
      <c r="E121" s="235" t="s">
        <v>3699</v>
      </c>
      <c r="F121" s="236" t="s">
        <v>3700</v>
      </c>
      <c r="G121" s="237" t="s">
        <v>3661</v>
      </c>
      <c r="H121" s="238">
        <v>4</v>
      </c>
      <c r="I121" s="239"/>
      <c r="J121" s="240">
        <f>ROUND(I121*H121,2)</f>
        <v>0</v>
      </c>
      <c r="K121" s="236" t="s">
        <v>3637</v>
      </c>
      <c r="L121" s="73"/>
      <c r="M121" s="241" t="s">
        <v>21</v>
      </c>
      <c r="N121" s="242" t="s">
        <v>43</v>
      </c>
      <c r="O121" s="48"/>
      <c r="P121" s="243">
        <f>O121*H121</f>
        <v>0</v>
      </c>
      <c r="Q121" s="243">
        <v>0</v>
      </c>
      <c r="R121" s="243">
        <f>Q121*H121</f>
        <v>0</v>
      </c>
      <c r="S121" s="243">
        <v>0</v>
      </c>
      <c r="T121" s="244">
        <f>S121*H121</f>
        <v>0</v>
      </c>
      <c r="AR121" s="25" t="s">
        <v>232</v>
      </c>
      <c r="AT121" s="25" t="s">
        <v>218</v>
      </c>
      <c r="AU121" s="25" t="s">
        <v>80</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657</v>
      </c>
    </row>
    <row r="122" s="1" customFormat="1" ht="16.5" customHeight="1">
      <c r="B122" s="47"/>
      <c r="C122" s="234" t="s">
        <v>338</v>
      </c>
      <c r="D122" s="234" t="s">
        <v>218</v>
      </c>
      <c r="E122" s="235" t="s">
        <v>3701</v>
      </c>
      <c r="F122" s="236" t="s">
        <v>3702</v>
      </c>
      <c r="G122" s="237" t="s">
        <v>3661</v>
      </c>
      <c r="H122" s="238">
        <v>1</v>
      </c>
      <c r="I122" s="239"/>
      <c r="J122" s="240">
        <f>ROUND(I122*H122,2)</f>
        <v>0</v>
      </c>
      <c r="K122" s="236" t="s">
        <v>3637</v>
      </c>
      <c r="L122" s="73"/>
      <c r="M122" s="241" t="s">
        <v>21</v>
      </c>
      <c r="N122" s="242" t="s">
        <v>43</v>
      </c>
      <c r="O122" s="48"/>
      <c r="P122" s="243">
        <f>O122*H122</f>
        <v>0</v>
      </c>
      <c r="Q122" s="243">
        <v>0</v>
      </c>
      <c r="R122" s="243">
        <f>Q122*H122</f>
        <v>0</v>
      </c>
      <c r="S122" s="243">
        <v>0</v>
      </c>
      <c r="T122" s="244">
        <f>S122*H122</f>
        <v>0</v>
      </c>
      <c r="AR122" s="25" t="s">
        <v>232</v>
      </c>
      <c r="AT122" s="25" t="s">
        <v>218</v>
      </c>
      <c r="AU122" s="25" t="s">
        <v>80</v>
      </c>
      <c r="AY122" s="25" t="s">
        <v>215</v>
      </c>
      <c r="BE122" s="245">
        <f>IF(N122="základní",J122,0)</f>
        <v>0</v>
      </c>
      <c r="BF122" s="245">
        <f>IF(N122="snížená",J122,0)</f>
        <v>0</v>
      </c>
      <c r="BG122" s="245">
        <f>IF(N122="zákl. přenesená",J122,0)</f>
        <v>0</v>
      </c>
      <c r="BH122" s="245">
        <f>IF(N122="sníž. přenesená",J122,0)</f>
        <v>0</v>
      </c>
      <c r="BI122" s="245">
        <f>IF(N122="nulová",J122,0)</f>
        <v>0</v>
      </c>
      <c r="BJ122" s="25" t="s">
        <v>80</v>
      </c>
      <c r="BK122" s="245">
        <f>ROUND(I122*H122,2)</f>
        <v>0</v>
      </c>
      <c r="BL122" s="25" t="s">
        <v>232</v>
      </c>
      <c r="BM122" s="25" t="s">
        <v>668</v>
      </c>
    </row>
    <row r="123" s="1" customFormat="1" ht="16.5" customHeight="1">
      <c r="B123" s="47"/>
      <c r="C123" s="234" t="s">
        <v>343</v>
      </c>
      <c r="D123" s="234" t="s">
        <v>218</v>
      </c>
      <c r="E123" s="235" t="s">
        <v>3703</v>
      </c>
      <c r="F123" s="236" t="s">
        <v>3704</v>
      </c>
      <c r="G123" s="237" t="s">
        <v>3661</v>
      </c>
      <c r="H123" s="238">
        <v>2</v>
      </c>
      <c r="I123" s="239"/>
      <c r="J123" s="240">
        <f>ROUND(I123*H123,2)</f>
        <v>0</v>
      </c>
      <c r="K123" s="236" t="s">
        <v>3637</v>
      </c>
      <c r="L123" s="73"/>
      <c r="M123" s="241" t="s">
        <v>21</v>
      </c>
      <c r="N123" s="242" t="s">
        <v>43</v>
      </c>
      <c r="O123" s="48"/>
      <c r="P123" s="243">
        <f>O123*H123</f>
        <v>0</v>
      </c>
      <c r="Q123" s="243">
        <v>0</v>
      </c>
      <c r="R123" s="243">
        <f>Q123*H123</f>
        <v>0</v>
      </c>
      <c r="S123" s="243">
        <v>0</v>
      </c>
      <c r="T123" s="244">
        <f>S123*H123</f>
        <v>0</v>
      </c>
      <c r="AR123" s="25" t="s">
        <v>232</v>
      </c>
      <c r="AT123" s="25" t="s">
        <v>218</v>
      </c>
      <c r="AU123" s="25" t="s">
        <v>80</v>
      </c>
      <c r="AY123" s="25" t="s">
        <v>215</v>
      </c>
      <c r="BE123" s="245">
        <f>IF(N123="základní",J123,0)</f>
        <v>0</v>
      </c>
      <c r="BF123" s="245">
        <f>IF(N123="snížená",J123,0)</f>
        <v>0</v>
      </c>
      <c r="BG123" s="245">
        <f>IF(N123="zákl. přenesená",J123,0)</f>
        <v>0</v>
      </c>
      <c r="BH123" s="245">
        <f>IF(N123="sníž. přenesená",J123,0)</f>
        <v>0</v>
      </c>
      <c r="BI123" s="245">
        <f>IF(N123="nulová",J123,0)</f>
        <v>0</v>
      </c>
      <c r="BJ123" s="25" t="s">
        <v>80</v>
      </c>
      <c r="BK123" s="245">
        <f>ROUND(I123*H123,2)</f>
        <v>0</v>
      </c>
      <c r="BL123" s="25" t="s">
        <v>232</v>
      </c>
      <c r="BM123" s="25" t="s">
        <v>678</v>
      </c>
    </row>
    <row r="124" s="1" customFormat="1" ht="16.5" customHeight="1">
      <c r="B124" s="47"/>
      <c r="C124" s="234" t="s">
        <v>348</v>
      </c>
      <c r="D124" s="234" t="s">
        <v>218</v>
      </c>
      <c r="E124" s="235" t="s">
        <v>3705</v>
      </c>
      <c r="F124" s="236" t="s">
        <v>3706</v>
      </c>
      <c r="G124" s="237" t="s">
        <v>3661</v>
      </c>
      <c r="H124" s="238">
        <v>5</v>
      </c>
      <c r="I124" s="239"/>
      <c r="J124" s="240">
        <f>ROUND(I124*H124,2)</f>
        <v>0</v>
      </c>
      <c r="K124" s="236" t="s">
        <v>3637</v>
      </c>
      <c r="L124" s="73"/>
      <c r="M124" s="241" t="s">
        <v>21</v>
      </c>
      <c r="N124" s="242" t="s">
        <v>43</v>
      </c>
      <c r="O124" s="48"/>
      <c r="P124" s="243">
        <f>O124*H124</f>
        <v>0</v>
      </c>
      <c r="Q124" s="243">
        <v>0</v>
      </c>
      <c r="R124" s="243">
        <f>Q124*H124</f>
        <v>0</v>
      </c>
      <c r="S124" s="243">
        <v>0</v>
      </c>
      <c r="T124" s="244">
        <f>S124*H124</f>
        <v>0</v>
      </c>
      <c r="AR124" s="25" t="s">
        <v>232</v>
      </c>
      <c r="AT124" s="25" t="s">
        <v>218</v>
      </c>
      <c r="AU124" s="25" t="s">
        <v>80</v>
      </c>
      <c r="AY124" s="25" t="s">
        <v>215</v>
      </c>
      <c r="BE124" s="245">
        <f>IF(N124="základní",J124,0)</f>
        <v>0</v>
      </c>
      <c r="BF124" s="245">
        <f>IF(N124="snížená",J124,0)</f>
        <v>0</v>
      </c>
      <c r="BG124" s="245">
        <f>IF(N124="zákl. přenesená",J124,0)</f>
        <v>0</v>
      </c>
      <c r="BH124" s="245">
        <f>IF(N124="sníž. přenesená",J124,0)</f>
        <v>0</v>
      </c>
      <c r="BI124" s="245">
        <f>IF(N124="nulová",J124,0)</f>
        <v>0</v>
      </c>
      <c r="BJ124" s="25" t="s">
        <v>80</v>
      </c>
      <c r="BK124" s="245">
        <f>ROUND(I124*H124,2)</f>
        <v>0</v>
      </c>
      <c r="BL124" s="25" t="s">
        <v>232</v>
      </c>
      <c r="BM124" s="25" t="s">
        <v>1534</v>
      </c>
    </row>
    <row r="125" s="1" customFormat="1" ht="16.5" customHeight="1">
      <c r="B125" s="47"/>
      <c r="C125" s="234" t="s">
        <v>353</v>
      </c>
      <c r="D125" s="234" t="s">
        <v>218</v>
      </c>
      <c r="E125" s="235" t="s">
        <v>3707</v>
      </c>
      <c r="F125" s="236" t="s">
        <v>3708</v>
      </c>
      <c r="G125" s="237" t="s">
        <v>3661</v>
      </c>
      <c r="H125" s="238">
        <v>1</v>
      </c>
      <c r="I125" s="239"/>
      <c r="J125" s="240">
        <f>ROUND(I125*H125,2)</f>
        <v>0</v>
      </c>
      <c r="K125" s="236" t="s">
        <v>3637</v>
      </c>
      <c r="L125" s="73"/>
      <c r="M125" s="241" t="s">
        <v>21</v>
      </c>
      <c r="N125" s="242" t="s">
        <v>43</v>
      </c>
      <c r="O125" s="48"/>
      <c r="P125" s="243">
        <f>O125*H125</f>
        <v>0</v>
      </c>
      <c r="Q125" s="243">
        <v>0</v>
      </c>
      <c r="R125" s="243">
        <f>Q125*H125</f>
        <v>0</v>
      </c>
      <c r="S125" s="243">
        <v>0</v>
      </c>
      <c r="T125" s="244">
        <f>S125*H125</f>
        <v>0</v>
      </c>
      <c r="AR125" s="25" t="s">
        <v>232</v>
      </c>
      <c r="AT125" s="25" t="s">
        <v>218</v>
      </c>
      <c r="AU125" s="25" t="s">
        <v>80</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232</v>
      </c>
      <c r="BM125" s="25" t="s">
        <v>569</v>
      </c>
    </row>
    <row r="126" s="11" customFormat="1" ht="37.44" customHeight="1">
      <c r="B126" s="218"/>
      <c r="C126" s="219"/>
      <c r="D126" s="220" t="s">
        <v>71</v>
      </c>
      <c r="E126" s="221" t="s">
        <v>3709</v>
      </c>
      <c r="F126" s="221" t="s">
        <v>3710</v>
      </c>
      <c r="G126" s="219"/>
      <c r="H126" s="219"/>
      <c r="I126" s="222"/>
      <c r="J126" s="223">
        <f>BK126</f>
        <v>0</v>
      </c>
      <c r="K126" s="219"/>
      <c r="L126" s="224"/>
      <c r="M126" s="225"/>
      <c r="N126" s="226"/>
      <c r="O126" s="226"/>
      <c r="P126" s="227">
        <f>SUM(P127:P134)</f>
        <v>0</v>
      </c>
      <c r="Q126" s="226"/>
      <c r="R126" s="227">
        <f>SUM(R127:R134)</f>
        <v>0</v>
      </c>
      <c r="S126" s="226"/>
      <c r="T126" s="228">
        <f>SUM(T127:T134)</f>
        <v>0</v>
      </c>
      <c r="AR126" s="229" t="s">
        <v>80</v>
      </c>
      <c r="AT126" s="230" t="s">
        <v>71</v>
      </c>
      <c r="AU126" s="230" t="s">
        <v>72</v>
      </c>
      <c r="AY126" s="229" t="s">
        <v>215</v>
      </c>
      <c r="BK126" s="231">
        <f>SUM(BK127:BK134)</f>
        <v>0</v>
      </c>
    </row>
    <row r="127" s="1" customFormat="1" ht="25.5" customHeight="1">
      <c r="B127" s="47"/>
      <c r="C127" s="234" t="s">
        <v>358</v>
      </c>
      <c r="D127" s="234" t="s">
        <v>218</v>
      </c>
      <c r="E127" s="235" t="s">
        <v>3711</v>
      </c>
      <c r="F127" s="236" t="s">
        <v>3712</v>
      </c>
      <c r="G127" s="237" t="s">
        <v>3661</v>
      </c>
      <c r="H127" s="238">
        <v>14</v>
      </c>
      <c r="I127" s="239"/>
      <c r="J127" s="240">
        <f>ROUND(I127*H127,2)</f>
        <v>0</v>
      </c>
      <c r="K127" s="236" t="s">
        <v>3637</v>
      </c>
      <c r="L127" s="73"/>
      <c r="M127" s="241" t="s">
        <v>21</v>
      </c>
      <c r="N127" s="242" t="s">
        <v>43</v>
      </c>
      <c r="O127" s="48"/>
      <c r="P127" s="243">
        <f>O127*H127</f>
        <v>0</v>
      </c>
      <c r="Q127" s="243">
        <v>0</v>
      </c>
      <c r="R127" s="243">
        <f>Q127*H127</f>
        <v>0</v>
      </c>
      <c r="S127" s="243">
        <v>0</v>
      </c>
      <c r="T127" s="244">
        <f>S127*H127</f>
        <v>0</v>
      </c>
      <c r="AR127" s="25" t="s">
        <v>232</v>
      </c>
      <c r="AT127" s="25" t="s">
        <v>218</v>
      </c>
      <c r="AU127" s="25" t="s">
        <v>80</v>
      </c>
      <c r="AY127" s="25" t="s">
        <v>215</v>
      </c>
      <c r="BE127" s="245">
        <f>IF(N127="základní",J127,0)</f>
        <v>0</v>
      </c>
      <c r="BF127" s="245">
        <f>IF(N127="snížená",J127,0)</f>
        <v>0</v>
      </c>
      <c r="BG127" s="245">
        <f>IF(N127="zákl. přenesená",J127,0)</f>
        <v>0</v>
      </c>
      <c r="BH127" s="245">
        <f>IF(N127="sníž. přenesená",J127,0)</f>
        <v>0</v>
      </c>
      <c r="BI127" s="245">
        <f>IF(N127="nulová",J127,0)</f>
        <v>0</v>
      </c>
      <c r="BJ127" s="25" t="s">
        <v>80</v>
      </c>
      <c r="BK127" s="245">
        <f>ROUND(I127*H127,2)</f>
        <v>0</v>
      </c>
      <c r="BL127" s="25" t="s">
        <v>232</v>
      </c>
      <c r="BM127" s="25" t="s">
        <v>478</v>
      </c>
    </row>
    <row r="128" s="1" customFormat="1" ht="16.5" customHeight="1">
      <c r="B128" s="47"/>
      <c r="C128" s="234" t="s">
        <v>527</v>
      </c>
      <c r="D128" s="234" t="s">
        <v>218</v>
      </c>
      <c r="E128" s="235" t="s">
        <v>3713</v>
      </c>
      <c r="F128" s="236" t="s">
        <v>3714</v>
      </c>
      <c r="G128" s="237" t="s">
        <v>3661</v>
      </c>
      <c r="H128" s="238">
        <v>3</v>
      </c>
      <c r="I128" s="239"/>
      <c r="J128" s="240">
        <f>ROUND(I128*H128,2)</f>
        <v>0</v>
      </c>
      <c r="K128" s="236" t="s">
        <v>3637</v>
      </c>
      <c r="L128" s="73"/>
      <c r="M128" s="241" t="s">
        <v>21</v>
      </c>
      <c r="N128" s="242" t="s">
        <v>43</v>
      </c>
      <c r="O128" s="48"/>
      <c r="P128" s="243">
        <f>O128*H128</f>
        <v>0</v>
      </c>
      <c r="Q128" s="243">
        <v>0</v>
      </c>
      <c r="R128" s="243">
        <f>Q128*H128</f>
        <v>0</v>
      </c>
      <c r="S128" s="243">
        <v>0</v>
      </c>
      <c r="T128" s="244">
        <f>S128*H128</f>
        <v>0</v>
      </c>
      <c r="AR128" s="25" t="s">
        <v>232</v>
      </c>
      <c r="AT128" s="25" t="s">
        <v>218</v>
      </c>
      <c r="AU128" s="25" t="s">
        <v>80</v>
      </c>
      <c r="AY128" s="25" t="s">
        <v>215</v>
      </c>
      <c r="BE128" s="245">
        <f>IF(N128="základní",J128,0)</f>
        <v>0</v>
      </c>
      <c r="BF128" s="245">
        <f>IF(N128="snížená",J128,0)</f>
        <v>0</v>
      </c>
      <c r="BG128" s="245">
        <f>IF(N128="zákl. přenesená",J128,0)</f>
        <v>0</v>
      </c>
      <c r="BH128" s="245">
        <f>IF(N128="sníž. přenesená",J128,0)</f>
        <v>0</v>
      </c>
      <c r="BI128" s="245">
        <f>IF(N128="nulová",J128,0)</f>
        <v>0</v>
      </c>
      <c r="BJ128" s="25" t="s">
        <v>80</v>
      </c>
      <c r="BK128" s="245">
        <f>ROUND(I128*H128,2)</f>
        <v>0</v>
      </c>
      <c r="BL128" s="25" t="s">
        <v>232</v>
      </c>
      <c r="BM128" s="25" t="s">
        <v>692</v>
      </c>
    </row>
    <row r="129" s="1" customFormat="1" ht="16.5" customHeight="1">
      <c r="B129" s="47"/>
      <c r="C129" s="234" t="s">
        <v>532</v>
      </c>
      <c r="D129" s="234" t="s">
        <v>218</v>
      </c>
      <c r="E129" s="235" t="s">
        <v>3715</v>
      </c>
      <c r="F129" s="236" t="s">
        <v>3716</v>
      </c>
      <c r="G129" s="237" t="s">
        <v>3661</v>
      </c>
      <c r="H129" s="238">
        <v>1</v>
      </c>
      <c r="I129" s="239"/>
      <c r="J129" s="240">
        <f>ROUND(I129*H129,2)</f>
        <v>0</v>
      </c>
      <c r="K129" s="236" t="s">
        <v>3637</v>
      </c>
      <c r="L129" s="73"/>
      <c r="M129" s="241" t="s">
        <v>21</v>
      </c>
      <c r="N129" s="242" t="s">
        <v>43</v>
      </c>
      <c r="O129" s="48"/>
      <c r="P129" s="243">
        <f>O129*H129</f>
        <v>0</v>
      </c>
      <c r="Q129" s="243">
        <v>0</v>
      </c>
      <c r="R129" s="243">
        <f>Q129*H129</f>
        <v>0</v>
      </c>
      <c r="S129" s="243">
        <v>0</v>
      </c>
      <c r="T129" s="244">
        <f>S129*H129</f>
        <v>0</v>
      </c>
      <c r="AR129" s="25" t="s">
        <v>232</v>
      </c>
      <c r="AT129" s="25" t="s">
        <v>218</v>
      </c>
      <c r="AU129" s="25" t="s">
        <v>80</v>
      </c>
      <c r="AY129" s="25" t="s">
        <v>215</v>
      </c>
      <c r="BE129" s="245">
        <f>IF(N129="základní",J129,0)</f>
        <v>0</v>
      </c>
      <c r="BF129" s="245">
        <f>IF(N129="snížená",J129,0)</f>
        <v>0</v>
      </c>
      <c r="BG129" s="245">
        <f>IF(N129="zákl. přenesená",J129,0)</f>
        <v>0</v>
      </c>
      <c r="BH129" s="245">
        <f>IF(N129="sníž. přenesená",J129,0)</f>
        <v>0</v>
      </c>
      <c r="BI129" s="245">
        <f>IF(N129="nulová",J129,0)</f>
        <v>0</v>
      </c>
      <c r="BJ129" s="25" t="s">
        <v>80</v>
      </c>
      <c r="BK129" s="245">
        <f>ROUND(I129*H129,2)</f>
        <v>0</v>
      </c>
      <c r="BL129" s="25" t="s">
        <v>232</v>
      </c>
      <c r="BM129" s="25" t="s">
        <v>1571</v>
      </c>
    </row>
    <row r="130" s="1" customFormat="1" ht="16.5" customHeight="1">
      <c r="B130" s="47"/>
      <c r="C130" s="234" t="s">
        <v>537</v>
      </c>
      <c r="D130" s="234" t="s">
        <v>218</v>
      </c>
      <c r="E130" s="235" t="s">
        <v>3717</v>
      </c>
      <c r="F130" s="236" t="s">
        <v>3718</v>
      </c>
      <c r="G130" s="237" t="s">
        <v>3661</v>
      </c>
      <c r="H130" s="238">
        <v>1</v>
      </c>
      <c r="I130" s="239"/>
      <c r="J130" s="240">
        <f>ROUND(I130*H130,2)</f>
        <v>0</v>
      </c>
      <c r="K130" s="236" t="s">
        <v>3637</v>
      </c>
      <c r="L130" s="73"/>
      <c r="M130" s="241" t="s">
        <v>21</v>
      </c>
      <c r="N130" s="242" t="s">
        <v>43</v>
      </c>
      <c r="O130" s="48"/>
      <c r="P130" s="243">
        <f>O130*H130</f>
        <v>0</v>
      </c>
      <c r="Q130" s="243">
        <v>0</v>
      </c>
      <c r="R130" s="243">
        <f>Q130*H130</f>
        <v>0</v>
      </c>
      <c r="S130" s="243">
        <v>0</v>
      </c>
      <c r="T130" s="244">
        <f>S130*H130</f>
        <v>0</v>
      </c>
      <c r="AR130" s="25" t="s">
        <v>232</v>
      </c>
      <c r="AT130" s="25" t="s">
        <v>218</v>
      </c>
      <c r="AU130" s="25" t="s">
        <v>80</v>
      </c>
      <c r="AY130" s="25" t="s">
        <v>215</v>
      </c>
      <c r="BE130" s="245">
        <f>IF(N130="základní",J130,0)</f>
        <v>0</v>
      </c>
      <c r="BF130" s="245">
        <f>IF(N130="snížená",J130,0)</f>
        <v>0</v>
      </c>
      <c r="BG130" s="245">
        <f>IF(N130="zákl. přenesená",J130,0)</f>
        <v>0</v>
      </c>
      <c r="BH130" s="245">
        <f>IF(N130="sníž. přenesená",J130,0)</f>
        <v>0</v>
      </c>
      <c r="BI130" s="245">
        <f>IF(N130="nulová",J130,0)</f>
        <v>0</v>
      </c>
      <c r="BJ130" s="25" t="s">
        <v>80</v>
      </c>
      <c r="BK130" s="245">
        <f>ROUND(I130*H130,2)</f>
        <v>0</v>
      </c>
      <c r="BL130" s="25" t="s">
        <v>232</v>
      </c>
      <c r="BM130" s="25" t="s">
        <v>1582</v>
      </c>
    </row>
    <row r="131" s="1" customFormat="1" ht="16.5" customHeight="1">
      <c r="B131" s="47"/>
      <c r="C131" s="234" t="s">
        <v>542</v>
      </c>
      <c r="D131" s="234" t="s">
        <v>218</v>
      </c>
      <c r="E131" s="235" t="s">
        <v>3719</v>
      </c>
      <c r="F131" s="236" t="s">
        <v>3720</v>
      </c>
      <c r="G131" s="237" t="s">
        <v>3661</v>
      </c>
      <c r="H131" s="238">
        <v>14</v>
      </c>
      <c r="I131" s="239"/>
      <c r="J131" s="240">
        <f>ROUND(I131*H131,2)</f>
        <v>0</v>
      </c>
      <c r="K131" s="236" t="s">
        <v>3637</v>
      </c>
      <c r="L131" s="73"/>
      <c r="M131" s="241" t="s">
        <v>21</v>
      </c>
      <c r="N131" s="242" t="s">
        <v>43</v>
      </c>
      <c r="O131" s="48"/>
      <c r="P131" s="243">
        <f>O131*H131</f>
        <v>0</v>
      </c>
      <c r="Q131" s="243">
        <v>0</v>
      </c>
      <c r="R131" s="243">
        <f>Q131*H131</f>
        <v>0</v>
      </c>
      <c r="S131" s="243">
        <v>0</v>
      </c>
      <c r="T131" s="244">
        <f>S131*H131</f>
        <v>0</v>
      </c>
      <c r="AR131" s="25" t="s">
        <v>232</v>
      </c>
      <c r="AT131" s="25" t="s">
        <v>218</v>
      </c>
      <c r="AU131" s="25" t="s">
        <v>80</v>
      </c>
      <c r="AY131" s="25" t="s">
        <v>215</v>
      </c>
      <c r="BE131" s="245">
        <f>IF(N131="základní",J131,0)</f>
        <v>0</v>
      </c>
      <c r="BF131" s="245">
        <f>IF(N131="snížená",J131,0)</f>
        <v>0</v>
      </c>
      <c r="BG131" s="245">
        <f>IF(N131="zákl. přenesená",J131,0)</f>
        <v>0</v>
      </c>
      <c r="BH131" s="245">
        <f>IF(N131="sníž. přenesená",J131,0)</f>
        <v>0</v>
      </c>
      <c r="BI131" s="245">
        <f>IF(N131="nulová",J131,0)</f>
        <v>0</v>
      </c>
      <c r="BJ131" s="25" t="s">
        <v>80</v>
      </c>
      <c r="BK131" s="245">
        <f>ROUND(I131*H131,2)</f>
        <v>0</v>
      </c>
      <c r="BL131" s="25" t="s">
        <v>232</v>
      </c>
      <c r="BM131" s="25" t="s">
        <v>1593</v>
      </c>
    </row>
    <row r="132" s="1" customFormat="1" ht="16.5" customHeight="1">
      <c r="B132" s="47"/>
      <c r="C132" s="234" t="s">
        <v>548</v>
      </c>
      <c r="D132" s="234" t="s">
        <v>218</v>
      </c>
      <c r="E132" s="235" t="s">
        <v>3721</v>
      </c>
      <c r="F132" s="236" t="s">
        <v>3722</v>
      </c>
      <c r="G132" s="237" t="s">
        <v>3661</v>
      </c>
      <c r="H132" s="238">
        <v>4</v>
      </c>
      <c r="I132" s="239"/>
      <c r="J132" s="240">
        <f>ROUND(I132*H132,2)</f>
        <v>0</v>
      </c>
      <c r="K132" s="236" t="s">
        <v>3637</v>
      </c>
      <c r="L132" s="73"/>
      <c r="M132" s="241" t="s">
        <v>21</v>
      </c>
      <c r="N132" s="242" t="s">
        <v>43</v>
      </c>
      <c r="O132" s="48"/>
      <c r="P132" s="243">
        <f>O132*H132</f>
        <v>0</v>
      </c>
      <c r="Q132" s="243">
        <v>0</v>
      </c>
      <c r="R132" s="243">
        <f>Q132*H132</f>
        <v>0</v>
      </c>
      <c r="S132" s="243">
        <v>0</v>
      </c>
      <c r="T132" s="244">
        <f>S132*H132</f>
        <v>0</v>
      </c>
      <c r="AR132" s="25" t="s">
        <v>232</v>
      </c>
      <c r="AT132" s="25" t="s">
        <v>218</v>
      </c>
      <c r="AU132" s="25" t="s">
        <v>80</v>
      </c>
      <c r="AY132" s="25" t="s">
        <v>215</v>
      </c>
      <c r="BE132" s="245">
        <f>IF(N132="základní",J132,0)</f>
        <v>0</v>
      </c>
      <c r="BF132" s="245">
        <f>IF(N132="snížená",J132,0)</f>
        <v>0</v>
      </c>
      <c r="BG132" s="245">
        <f>IF(N132="zákl. přenesená",J132,0)</f>
        <v>0</v>
      </c>
      <c r="BH132" s="245">
        <f>IF(N132="sníž. přenesená",J132,0)</f>
        <v>0</v>
      </c>
      <c r="BI132" s="245">
        <f>IF(N132="nulová",J132,0)</f>
        <v>0</v>
      </c>
      <c r="BJ132" s="25" t="s">
        <v>80</v>
      </c>
      <c r="BK132" s="245">
        <f>ROUND(I132*H132,2)</f>
        <v>0</v>
      </c>
      <c r="BL132" s="25" t="s">
        <v>232</v>
      </c>
      <c r="BM132" s="25" t="s">
        <v>1609</v>
      </c>
    </row>
    <row r="133" s="1" customFormat="1" ht="16.5" customHeight="1">
      <c r="B133" s="47"/>
      <c r="C133" s="234" t="s">
        <v>554</v>
      </c>
      <c r="D133" s="234" t="s">
        <v>218</v>
      </c>
      <c r="E133" s="235" t="s">
        <v>3723</v>
      </c>
      <c r="F133" s="236" t="s">
        <v>3708</v>
      </c>
      <c r="G133" s="237" t="s">
        <v>3661</v>
      </c>
      <c r="H133" s="238">
        <v>7</v>
      </c>
      <c r="I133" s="239"/>
      <c r="J133" s="240">
        <f>ROUND(I133*H133,2)</f>
        <v>0</v>
      </c>
      <c r="K133" s="236" t="s">
        <v>3637</v>
      </c>
      <c r="L133" s="73"/>
      <c r="M133" s="241" t="s">
        <v>21</v>
      </c>
      <c r="N133" s="242" t="s">
        <v>43</v>
      </c>
      <c r="O133" s="48"/>
      <c r="P133" s="243">
        <f>O133*H133</f>
        <v>0</v>
      </c>
      <c r="Q133" s="243">
        <v>0</v>
      </c>
      <c r="R133" s="243">
        <f>Q133*H133</f>
        <v>0</v>
      </c>
      <c r="S133" s="243">
        <v>0</v>
      </c>
      <c r="T133" s="244">
        <f>S133*H133</f>
        <v>0</v>
      </c>
      <c r="AR133" s="25" t="s">
        <v>232</v>
      </c>
      <c r="AT133" s="25" t="s">
        <v>218</v>
      </c>
      <c r="AU133" s="25" t="s">
        <v>80</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232</v>
      </c>
      <c r="BM133" s="25" t="s">
        <v>1618</v>
      </c>
    </row>
    <row r="134" s="1" customFormat="1" ht="16.5" customHeight="1">
      <c r="B134" s="47"/>
      <c r="C134" s="234" t="s">
        <v>559</v>
      </c>
      <c r="D134" s="234" t="s">
        <v>218</v>
      </c>
      <c r="E134" s="235" t="s">
        <v>3724</v>
      </c>
      <c r="F134" s="236" t="s">
        <v>3725</v>
      </c>
      <c r="G134" s="237" t="s">
        <v>3661</v>
      </c>
      <c r="H134" s="238">
        <v>5</v>
      </c>
      <c r="I134" s="239"/>
      <c r="J134" s="240">
        <f>ROUND(I134*H134,2)</f>
        <v>0</v>
      </c>
      <c r="K134" s="236" t="s">
        <v>3637</v>
      </c>
      <c r="L134" s="73"/>
      <c r="M134" s="241" t="s">
        <v>21</v>
      </c>
      <c r="N134" s="242" t="s">
        <v>43</v>
      </c>
      <c r="O134" s="48"/>
      <c r="P134" s="243">
        <f>O134*H134</f>
        <v>0</v>
      </c>
      <c r="Q134" s="243">
        <v>0</v>
      </c>
      <c r="R134" s="243">
        <f>Q134*H134</f>
        <v>0</v>
      </c>
      <c r="S134" s="243">
        <v>0</v>
      </c>
      <c r="T134" s="244">
        <f>S134*H134</f>
        <v>0</v>
      </c>
      <c r="AR134" s="25" t="s">
        <v>232</v>
      </c>
      <c r="AT134" s="25" t="s">
        <v>218</v>
      </c>
      <c r="AU134" s="25" t="s">
        <v>80</v>
      </c>
      <c r="AY134" s="25" t="s">
        <v>215</v>
      </c>
      <c r="BE134" s="245">
        <f>IF(N134="základní",J134,0)</f>
        <v>0</v>
      </c>
      <c r="BF134" s="245">
        <f>IF(N134="snížená",J134,0)</f>
        <v>0</v>
      </c>
      <c r="BG134" s="245">
        <f>IF(N134="zákl. přenesená",J134,0)</f>
        <v>0</v>
      </c>
      <c r="BH134" s="245">
        <f>IF(N134="sníž. přenesená",J134,0)</f>
        <v>0</v>
      </c>
      <c r="BI134" s="245">
        <f>IF(N134="nulová",J134,0)</f>
        <v>0</v>
      </c>
      <c r="BJ134" s="25" t="s">
        <v>80</v>
      </c>
      <c r="BK134" s="245">
        <f>ROUND(I134*H134,2)</f>
        <v>0</v>
      </c>
      <c r="BL134" s="25" t="s">
        <v>232</v>
      </c>
      <c r="BM134" s="25" t="s">
        <v>1629</v>
      </c>
    </row>
    <row r="135" s="11" customFormat="1" ht="37.44" customHeight="1">
      <c r="B135" s="218"/>
      <c r="C135" s="219"/>
      <c r="D135" s="220" t="s">
        <v>71</v>
      </c>
      <c r="E135" s="221" t="s">
        <v>3726</v>
      </c>
      <c r="F135" s="221" t="s">
        <v>3727</v>
      </c>
      <c r="G135" s="219"/>
      <c r="H135" s="219"/>
      <c r="I135" s="222"/>
      <c r="J135" s="223">
        <f>BK135</f>
        <v>0</v>
      </c>
      <c r="K135" s="219"/>
      <c r="L135" s="224"/>
      <c r="M135" s="225"/>
      <c r="N135" s="226"/>
      <c r="O135" s="226"/>
      <c r="P135" s="227">
        <f>SUM(P136:P157)</f>
        <v>0</v>
      </c>
      <c r="Q135" s="226"/>
      <c r="R135" s="227">
        <f>SUM(R136:R157)</f>
        <v>0</v>
      </c>
      <c r="S135" s="226"/>
      <c r="T135" s="228">
        <f>SUM(T136:T157)</f>
        <v>0</v>
      </c>
      <c r="AR135" s="229" t="s">
        <v>80</v>
      </c>
      <c r="AT135" s="230" t="s">
        <v>71</v>
      </c>
      <c r="AU135" s="230" t="s">
        <v>72</v>
      </c>
      <c r="AY135" s="229" t="s">
        <v>215</v>
      </c>
      <c r="BK135" s="231">
        <f>SUM(BK136:BK157)</f>
        <v>0</v>
      </c>
    </row>
    <row r="136" s="1" customFormat="1" ht="16.5" customHeight="1">
      <c r="B136" s="47"/>
      <c r="C136" s="234" t="s">
        <v>563</v>
      </c>
      <c r="D136" s="234" t="s">
        <v>218</v>
      </c>
      <c r="E136" s="235" t="s">
        <v>3728</v>
      </c>
      <c r="F136" s="236" t="s">
        <v>3729</v>
      </c>
      <c r="G136" s="237" t="s">
        <v>3661</v>
      </c>
      <c r="H136" s="238">
        <v>1</v>
      </c>
      <c r="I136" s="239"/>
      <c r="J136" s="240">
        <f>ROUND(I136*H136,2)</f>
        <v>0</v>
      </c>
      <c r="K136" s="236" t="s">
        <v>3637</v>
      </c>
      <c r="L136" s="73"/>
      <c r="M136" s="241" t="s">
        <v>21</v>
      </c>
      <c r="N136" s="242" t="s">
        <v>43</v>
      </c>
      <c r="O136" s="48"/>
      <c r="P136" s="243">
        <f>O136*H136</f>
        <v>0</v>
      </c>
      <c r="Q136" s="243">
        <v>0</v>
      </c>
      <c r="R136" s="243">
        <f>Q136*H136</f>
        <v>0</v>
      </c>
      <c r="S136" s="243">
        <v>0</v>
      </c>
      <c r="T136" s="244">
        <f>S136*H136</f>
        <v>0</v>
      </c>
      <c r="AR136" s="25" t="s">
        <v>232</v>
      </c>
      <c r="AT136" s="25" t="s">
        <v>218</v>
      </c>
      <c r="AU136" s="25" t="s">
        <v>80</v>
      </c>
      <c r="AY136" s="25" t="s">
        <v>215</v>
      </c>
      <c r="BE136" s="245">
        <f>IF(N136="základní",J136,0)</f>
        <v>0</v>
      </c>
      <c r="BF136" s="245">
        <f>IF(N136="snížená",J136,0)</f>
        <v>0</v>
      </c>
      <c r="BG136" s="245">
        <f>IF(N136="zákl. přenesená",J136,0)</f>
        <v>0</v>
      </c>
      <c r="BH136" s="245">
        <f>IF(N136="sníž. přenesená",J136,0)</f>
        <v>0</v>
      </c>
      <c r="BI136" s="245">
        <f>IF(N136="nulová",J136,0)</f>
        <v>0</v>
      </c>
      <c r="BJ136" s="25" t="s">
        <v>80</v>
      </c>
      <c r="BK136" s="245">
        <f>ROUND(I136*H136,2)</f>
        <v>0</v>
      </c>
      <c r="BL136" s="25" t="s">
        <v>232</v>
      </c>
      <c r="BM136" s="25" t="s">
        <v>1641</v>
      </c>
    </row>
    <row r="137" s="1" customFormat="1" ht="16.5" customHeight="1">
      <c r="B137" s="47"/>
      <c r="C137" s="234" t="s">
        <v>574</v>
      </c>
      <c r="D137" s="234" t="s">
        <v>218</v>
      </c>
      <c r="E137" s="235" t="s">
        <v>3730</v>
      </c>
      <c r="F137" s="236" t="s">
        <v>3731</v>
      </c>
      <c r="G137" s="237" t="s">
        <v>3661</v>
      </c>
      <c r="H137" s="238">
        <v>1</v>
      </c>
      <c r="I137" s="239"/>
      <c r="J137" s="240">
        <f>ROUND(I137*H137,2)</f>
        <v>0</v>
      </c>
      <c r="K137" s="236" t="s">
        <v>3637</v>
      </c>
      <c r="L137" s="73"/>
      <c r="M137" s="241" t="s">
        <v>21</v>
      </c>
      <c r="N137" s="242" t="s">
        <v>43</v>
      </c>
      <c r="O137" s="48"/>
      <c r="P137" s="243">
        <f>O137*H137</f>
        <v>0</v>
      </c>
      <c r="Q137" s="243">
        <v>0</v>
      </c>
      <c r="R137" s="243">
        <f>Q137*H137</f>
        <v>0</v>
      </c>
      <c r="S137" s="243">
        <v>0</v>
      </c>
      <c r="T137" s="244">
        <f>S137*H137</f>
        <v>0</v>
      </c>
      <c r="AR137" s="25" t="s">
        <v>232</v>
      </c>
      <c r="AT137" s="25" t="s">
        <v>218</v>
      </c>
      <c r="AU137" s="25" t="s">
        <v>80</v>
      </c>
      <c r="AY137" s="25" t="s">
        <v>215</v>
      </c>
      <c r="BE137" s="245">
        <f>IF(N137="základní",J137,0)</f>
        <v>0</v>
      </c>
      <c r="BF137" s="245">
        <f>IF(N137="snížená",J137,0)</f>
        <v>0</v>
      </c>
      <c r="BG137" s="245">
        <f>IF(N137="zákl. přenesená",J137,0)</f>
        <v>0</v>
      </c>
      <c r="BH137" s="245">
        <f>IF(N137="sníž. přenesená",J137,0)</f>
        <v>0</v>
      </c>
      <c r="BI137" s="245">
        <f>IF(N137="nulová",J137,0)</f>
        <v>0</v>
      </c>
      <c r="BJ137" s="25" t="s">
        <v>80</v>
      </c>
      <c r="BK137" s="245">
        <f>ROUND(I137*H137,2)</f>
        <v>0</v>
      </c>
      <c r="BL137" s="25" t="s">
        <v>232</v>
      </c>
      <c r="BM137" s="25" t="s">
        <v>1655</v>
      </c>
    </row>
    <row r="138" s="1" customFormat="1" ht="16.5" customHeight="1">
      <c r="B138" s="47"/>
      <c r="C138" s="234" t="s">
        <v>580</v>
      </c>
      <c r="D138" s="234" t="s">
        <v>218</v>
      </c>
      <c r="E138" s="235" t="s">
        <v>3732</v>
      </c>
      <c r="F138" s="236" t="s">
        <v>3733</v>
      </c>
      <c r="G138" s="237" t="s">
        <v>3661</v>
      </c>
      <c r="H138" s="238">
        <v>2</v>
      </c>
      <c r="I138" s="239"/>
      <c r="J138" s="240">
        <f>ROUND(I138*H138,2)</f>
        <v>0</v>
      </c>
      <c r="K138" s="236" t="s">
        <v>3637</v>
      </c>
      <c r="L138" s="73"/>
      <c r="M138" s="241" t="s">
        <v>21</v>
      </c>
      <c r="N138" s="242" t="s">
        <v>43</v>
      </c>
      <c r="O138" s="48"/>
      <c r="P138" s="243">
        <f>O138*H138</f>
        <v>0</v>
      </c>
      <c r="Q138" s="243">
        <v>0</v>
      </c>
      <c r="R138" s="243">
        <f>Q138*H138</f>
        <v>0</v>
      </c>
      <c r="S138" s="243">
        <v>0</v>
      </c>
      <c r="T138" s="244">
        <f>S138*H138</f>
        <v>0</v>
      </c>
      <c r="AR138" s="25" t="s">
        <v>232</v>
      </c>
      <c r="AT138" s="25" t="s">
        <v>218</v>
      </c>
      <c r="AU138" s="25" t="s">
        <v>80</v>
      </c>
      <c r="AY138" s="25" t="s">
        <v>215</v>
      </c>
      <c r="BE138" s="245">
        <f>IF(N138="základní",J138,0)</f>
        <v>0</v>
      </c>
      <c r="BF138" s="245">
        <f>IF(N138="snížená",J138,0)</f>
        <v>0</v>
      </c>
      <c r="BG138" s="245">
        <f>IF(N138="zákl. přenesená",J138,0)</f>
        <v>0</v>
      </c>
      <c r="BH138" s="245">
        <f>IF(N138="sníž. přenesená",J138,0)</f>
        <v>0</v>
      </c>
      <c r="BI138" s="245">
        <f>IF(N138="nulová",J138,0)</f>
        <v>0</v>
      </c>
      <c r="BJ138" s="25" t="s">
        <v>80</v>
      </c>
      <c r="BK138" s="245">
        <f>ROUND(I138*H138,2)</f>
        <v>0</v>
      </c>
      <c r="BL138" s="25" t="s">
        <v>232</v>
      </c>
      <c r="BM138" s="25" t="s">
        <v>1667</v>
      </c>
    </row>
    <row r="139" s="1" customFormat="1" ht="16.5" customHeight="1">
      <c r="B139" s="47"/>
      <c r="C139" s="234" t="s">
        <v>590</v>
      </c>
      <c r="D139" s="234" t="s">
        <v>218</v>
      </c>
      <c r="E139" s="235" t="s">
        <v>3734</v>
      </c>
      <c r="F139" s="236" t="s">
        <v>3706</v>
      </c>
      <c r="G139" s="237" t="s">
        <v>3661</v>
      </c>
      <c r="H139" s="238">
        <v>2</v>
      </c>
      <c r="I139" s="239"/>
      <c r="J139" s="240">
        <f>ROUND(I139*H139,2)</f>
        <v>0</v>
      </c>
      <c r="K139" s="236" t="s">
        <v>3637</v>
      </c>
      <c r="L139" s="73"/>
      <c r="M139" s="241" t="s">
        <v>21</v>
      </c>
      <c r="N139" s="242" t="s">
        <v>43</v>
      </c>
      <c r="O139" s="48"/>
      <c r="P139" s="243">
        <f>O139*H139</f>
        <v>0</v>
      </c>
      <c r="Q139" s="243">
        <v>0</v>
      </c>
      <c r="R139" s="243">
        <f>Q139*H139</f>
        <v>0</v>
      </c>
      <c r="S139" s="243">
        <v>0</v>
      </c>
      <c r="T139" s="244">
        <f>S139*H139</f>
        <v>0</v>
      </c>
      <c r="AR139" s="25" t="s">
        <v>232</v>
      </c>
      <c r="AT139" s="25" t="s">
        <v>218</v>
      </c>
      <c r="AU139" s="25" t="s">
        <v>80</v>
      </c>
      <c r="AY139" s="25" t="s">
        <v>215</v>
      </c>
      <c r="BE139" s="245">
        <f>IF(N139="základní",J139,0)</f>
        <v>0</v>
      </c>
      <c r="BF139" s="245">
        <f>IF(N139="snížená",J139,0)</f>
        <v>0</v>
      </c>
      <c r="BG139" s="245">
        <f>IF(N139="zákl. přenesená",J139,0)</f>
        <v>0</v>
      </c>
      <c r="BH139" s="245">
        <f>IF(N139="sníž. přenesená",J139,0)</f>
        <v>0</v>
      </c>
      <c r="BI139" s="245">
        <f>IF(N139="nulová",J139,0)</f>
        <v>0</v>
      </c>
      <c r="BJ139" s="25" t="s">
        <v>80</v>
      </c>
      <c r="BK139" s="245">
        <f>ROUND(I139*H139,2)</f>
        <v>0</v>
      </c>
      <c r="BL139" s="25" t="s">
        <v>232</v>
      </c>
      <c r="BM139" s="25" t="s">
        <v>1677</v>
      </c>
    </row>
    <row r="140" s="1" customFormat="1" ht="16.5" customHeight="1">
      <c r="B140" s="47"/>
      <c r="C140" s="234" t="s">
        <v>596</v>
      </c>
      <c r="D140" s="234" t="s">
        <v>218</v>
      </c>
      <c r="E140" s="235" t="s">
        <v>3735</v>
      </c>
      <c r="F140" s="236" t="s">
        <v>3736</v>
      </c>
      <c r="G140" s="237" t="s">
        <v>3661</v>
      </c>
      <c r="H140" s="238">
        <v>1</v>
      </c>
      <c r="I140" s="239"/>
      <c r="J140" s="240">
        <f>ROUND(I140*H140,2)</f>
        <v>0</v>
      </c>
      <c r="K140" s="236" t="s">
        <v>3637</v>
      </c>
      <c r="L140" s="73"/>
      <c r="M140" s="241" t="s">
        <v>21</v>
      </c>
      <c r="N140" s="242" t="s">
        <v>43</v>
      </c>
      <c r="O140" s="48"/>
      <c r="P140" s="243">
        <f>O140*H140</f>
        <v>0</v>
      </c>
      <c r="Q140" s="243">
        <v>0</v>
      </c>
      <c r="R140" s="243">
        <f>Q140*H140</f>
        <v>0</v>
      </c>
      <c r="S140" s="243">
        <v>0</v>
      </c>
      <c r="T140" s="244">
        <f>S140*H140</f>
        <v>0</v>
      </c>
      <c r="AR140" s="25" t="s">
        <v>232</v>
      </c>
      <c r="AT140" s="25" t="s">
        <v>218</v>
      </c>
      <c r="AU140" s="25" t="s">
        <v>80</v>
      </c>
      <c r="AY140" s="25" t="s">
        <v>215</v>
      </c>
      <c r="BE140" s="245">
        <f>IF(N140="základní",J140,0)</f>
        <v>0</v>
      </c>
      <c r="BF140" s="245">
        <f>IF(N140="snížená",J140,0)</f>
        <v>0</v>
      </c>
      <c r="BG140" s="245">
        <f>IF(N140="zákl. přenesená",J140,0)</f>
        <v>0</v>
      </c>
      <c r="BH140" s="245">
        <f>IF(N140="sníž. přenesená",J140,0)</f>
        <v>0</v>
      </c>
      <c r="BI140" s="245">
        <f>IF(N140="nulová",J140,0)</f>
        <v>0</v>
      </c>
      <c r="BJ140" s="25" t="s">
        <v>80</v>
      </c>
      <c r="BK140" s="245">
        <f>ROUND(I140*H140,2)</f>
        <v>0</v>
      </c>
      <c r="BL140" s="25" t="s">
        <v>232</v>
      </c>
      <c r="BM140" s="25" t="s">
        <v>1687</v>
      </c>
    </row>
    <row r="141" s="1" customFormat="1" ht="16.5" customHeight="1">
      <c r="B141" s="47"/>
      <c r="C141" s="234" t="s">
        <v>602</v>
      </c>
      <c r="D141" s="234" t="s">
        <v>218</v>
      </c>
      <c r="E141" s="235" t="s">
        <v>3737</v>
      </c>
      <c r="F141" s="236" t="s">
        <v>3738</v>
      </c>
      <c r="G141" s="237" t="s">
        <v>3661</v>
      </c>
      <c r="H141" s="238">
        <v>1</v>
      </c>
      <c r="I141" s="239"/>
      <c r="J141" s="240">
        <f>ROUND(I141*H141,2)</f>
        <v>0</v>
      </c>
      <c r="K141" s="236" t="s">
        <v>3637</v>
      </c>
      <c r="L141" s="73"/>
      <c r="M141" s="241" t="s">
        <v>21</v>
      </c>
      <c r="N141" s="242" t="s">
        <v>43</v>
      </c>
      <c r="O141" s="48"/>
      <c r="P141" s="243">
        <f>O141*H141</f>
        <v>0</v>
      </c>
      <c r="Q141" s="243">
        <v>0</v>
      </c>
      <c r="R141" s="243">
        <f>Q141*H141</f>
        <v>0</v>
      </c>
      <c r="S141" s="243">
        <v>0</v>
      </c>
      <c r="T141" s="244">
        <f>S141*H141</f>
        <v>0</v>
      </c>
      <c r="AR141" s="25" t="s">
        <v>232</v>
      </c>
      <c r="AT141" s="25" t="s">
        <v>218</v>
      </c>
      <c r="AU141" s="25" t="s">
        <v>80</v>
      </c>
      <c r="AY141" s="25" t="s">
        <v>215</v>
      </c>
      <c r="BE141" s="245">
        <f>IF(N141="základní",J141,0)</f>
        <v>0</v>
      </c>
      <c r="BF141" s="245">
        <f>IF(N141="snížená",J141,0)</f>
        <v>0</v>
      </c>
      <c r="BG141" s="245">
        <f>IF(N141="zákl. přenesená",J141,0)</f>
        <v>0</v>
      </c>
      <c r="BH141" s="245">
        <f>IF(N141="sníž. přenesená",J141,0)</f>
        <v>0</v>
      </c>
      <c r="BI141" s="245">
        <f>IF(N141="nulová",J141,0)</f>
        <v>0</v>
      </c>
      <c r="BJ141" s="25" t="s">
        <v>80</v>
      </c>
      <c r="BK141" s="245">
        <f>ROUND(I141*H141,2)</f>
        <v>0</v>
      </c>
      <c r="BL141" s="25" t="s">
        <v>232</v>
      </c>
      <c r="BM141" s="25" t="s">
        <v>1699</v>
      </c>
    </row>
    <row r="142" s="1" customFormat="1" ht="16.5" customHeight="1">
      <c r="B142" s="47"/>
      <c r="C142" s="234" t="s">
        <v>607</v>
      </c>
      <c r="D142" s="234" t="s">
        <v>218</v>
      </c>
      <c r="E142" s="235" t="s">
        <v>3739</v>
      </c>
      <c r="F142" s="236" t="s">
        <v>3740</v>
      </c>
      <c r="G142" s="237" t="s">
        <v>3661</v>
      </c>
      <c r="H142" s="238">
        <v>1</v>
      </c>
      <c r="I142" s="239"/>
      <c r="J142" s="240">
        <f>ROUND(I142*H142,2)</f>
        <v>0</v>
      </c>
      <c r="K142" s="236" t="s">
        <v>3637</v>
      </c>
      <c r="L142" s="73"/>
      <c r="M142" s="241" t="s">
        <v>21</v>
      </c>
      <c r="N142" s="242" t="s">
        <v>43</v>
      </c>
      <c r="O142" s="48"/>
      <c r="P142" s="243">
        <f>O142*H142</f>
        <v>0</v>
      </c>
      <c r="Q142" s="243">
        <v>0</v>
      </c>
      <c r="R142" s="243">
        <f>Q142*H142</f>
        <v>0</v>
      </c>
      <c r="S142" s="243">
        <v>0</v>
      </c>
      <c r="T142" s="244">
        <f>S142*H142</f>
        <v>0</v>
      </c>
      <c r="AR142" s="25" t="s">
        <v>232</v>
      </c>
      <c r="AT142" s="25" t="s">
        <v>218</v>
      </c>
      <c r="AU142" s="25" t="s">
        <v>80</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1711</v>
      </c>
    </row>
    <row r="143" s="1" customFormat="1" ht="16.5" customHeight="1">
      <c r="B143" s="47"/>
      <c r="C143" s="234" t="s">
        <v>613</v>
      </c>
      <c r="D143" s="234" t="s">
        <v>218</v>
      </c>
      <c r="E143" s="235" t="s">
        <v>3741</v>
      </c>
      <c r="F143" s="236" t="s">
        <v>3742</v>
      </c>
      <c r="G143" s="237" t="s">
        <v>3661</v>
      </c>
      <c r="H143" s="238">
        <v>1</v>
      </c>
      <c r="I143" s="239"/>
      <c r="J143" s="240">
        <f>ROUND(I143*H143,2)</f>
        <v>0</v>
      </c>
      <c r="K143" s="236" t="s">
        <v>3637</v>
      </c>
      <c r="L143" s="73"/>
      <c r="M143" s="241" t="s">
        <v>21</v>
      </c>
      <c r="N143" s="242" t="s">
        <v>43</v>
      </c>
      <c r="O143" s="48"/>
      <c r="P143" s="243">
        <f>O143*H143</f>
        <v>0</v>
      </c>
      <c r="Q143" s="243">
        <v>0</v>
      </c>
      <c r="R143" s="243">
        <f>Q143*H143</f>
        <v>0</v>
      </c>
      <c r="S143" s="243">
        <v>0</v>
      </c>
      <c r="T143" s="244">
        <f>S143*H143</f>
        <v>0</v>
      </c>
      <c r="AR143" s="25" t="s">
        <v>232</v>
      </c>
      <c r="AT143" s="25" t="s">
        <v>218</v>
      </c>
      <c r="AU143" s="25" t="s">
        <v>80</v>
      </c>
      <c r="AY143" s="25" t="s">
        <v>215</v>
      </c>
      <c r="BE143" s="245">
        <f>IF(N143="základní",J143,0)</f>
        <v>0</v>
      </c>
      <c r="BF143" s="245">
        <f>IF(N143="snížená",J143,0)</f>
        <v>0</v>
      </c>
      <c r="BG143" s="245">
        <f>IF(N143="zákl. přenesená",J143,0)</f>
        <v>0</v>
      </c>
      <c r="BH143" s="245">
        <f>IF(N143="sníž. přenesená",J143,0)</f>
        <v>0</v>
      </c>
      <c r="BI143" s="245">
        <f>IF(N143="nulová",J143,0)</f>
        <v>0</v>
      </c>
      <c r="BJ143" s="25" t="s">
        <v>80</v>
      </c>
      <c r="BK143" s="245">
        <f>ROUND(I143*H143,2)</f>
        <v>0</v>
      </c>
      <c r="BL143" s="25" t="s">
        <v>232</v>
      </c>
      <c r="BM143" s="25" t="s">
        <v>1721</v>
      </c>
    </row>
    <row r="144" s="1" customFormat="1" ht="16.5" customHeight="1">
      <c r="B144" s="47"/>
      <c r="C144" s="234" t="s">
        <v>618</v>
      </c>
      <c r="D144" s="234" t="s">
        <v>218</v>
      </c>
      <c r="E144" s="235" t="s">
        <v>3743</v>
      </c>
      <c r="F144" s="236" t="s">
        <v>3744</v>
      </c>
      <c r="G144" s="237" t="s">
        <v>3661</v>
      </c>
      <c r="H144" s="238">
        <v>1</v>
      </c>
      <c r="I144" s="239"/>
      <c r="J144" s="240">
        <f>ROUND(I144*H144,2)</f>
        <v>0</v>
      </c>
      <c r="K144" s="236" t="s">
        <v>3637</v>
      </c>
      <c r="L144" s="73"/>
      <c r="M144" s="241" t="s">
        <v>21</v>
      </c>
      <c r="N144" s="242" t="s">
        <v>43</v>
      </c>
      <c r="O144" s="48"/>
      <c r="P144" s="243">
        <f>O144*H144</f>
        <v>0</v>
      </c>
      <c r="Q144" s="243">
        <v>0</v>
      </c>
      <c r="R144" s="243">
        <f>Q144*H144</f>
        <v>0</v>
      </c>
      <c r="S144" s="243">
        <v>0</v>
      </c>
      <c r="T144" s="244">
        <f>S144*H144</f>
        <v>0</v>
      </c>
      <c r="AR144" s="25" t="s">
        <v>232</v>
      </c>
      <c r="AT144" s="25" t="s">
        <v>218</v>
      </c>
      <c r="AU144" s="25" t="s">
        <v>80</v>
      </c>
      <c r="AY144" s="25" t="s">
        <v>215</v>
      </c>
      <c r="BE144" s="245">
        <f>IF(N144="základní",J144,0)</f>
        <v>0</v>
      </c>
      <c r="BF144" s="245">
        <f>IF(N144="snížená",J144,0)</f>
        <v>0</v>
      </c>
      <c r="BG144" s="245">
        <f>IF(N144="zákl. přenesená",J144,0)</f>
        <v>0</v>
      </c>
      <c r="BH144" s="245">
        <f>IF(N144="sníž. přenesená",J144,0)</f>
        <v>0</v>
      </c>
      <c r="BI144" s="245">
        <f>IF(N144="nulová",J144,0)</f>
        <v>0</v>
      </c>
      <c r="BJ144" s="25" t="s">
        <v>80</v>
      </c>
      <c r="BK144" s="245">
        <f>ROUND(I144*H144,2)</f>
        <v>0</v>
      </c>
      <c r="BL144" s="25" t="s">
        <v>232</v>
      </c>
      <c r="BM144" s="25" t="s">
        <v>1730</v>
      </c>
    </row>
    <row r="145" s="1" customFormat="1" ht="16.5" customHeight="1">
      <c r="B145" s="47"/>
      <c r="C145" s="234" t="s">
        <v>624</v>
      </c>
      <c r="D145" s="234" t="s">
        <v>218</v>
      </c>
      <c r="E145" s="235" t="s">
        <v>3745</v>
      </c>
      <c r="F145" s="236" t="s">
        <v>3746</v>
      </c>
      <c r="G145" s="237" t="s">
        <v>3661</v>
      </c>
      <c r="H145" s="238">
        <v>4</v>
      </c>
      <c r="I145" s="239"/>
      <c r="J145" s="240">
        <f>ROUND(I145*H145,2)</f>
        <v>0</v>
      </c>
      <c r="K145" s="236" t="s">
        <v>3637</v>
      </c>
      <c r="L145" s="73"/>
      <c r="M145" s="241" t="s">
        <v>21</v>
      </c>
      <c r="N145" s="242" t="s">
        <v>43</v>
      </c>
      <c r="O145" s="48"/>
      <c r="P145" s="243">
        <f>O145*H145</f>
        <v>0</v>
      </c>
      <c r="Q145" s="243">
        <v>0</v>
      </c>
      <c r="R145" s="243">
        <f>Q145*H145</f>
        <v>0</v>
      </c>
      <c r="S145" s="243">
        <v>0</v>
      </c>
      <c r="T145" s="244">
        <f>S145*H145</f>
        <v>0</v>
      </c>
      <c r="AR145" s="25" t="s">
        <v>232</v>
      </c>
      <c r="AT145" s="25" t="s">
        <v>218</v>
      </c>
      <c r="AU145" s="25" t="s">
        <v>80</v>
      </c>
      <c r="AY145" s="25" t="s">
        <v>215</v>
      </c>
      <c r="BE145" s="245">
        <f>IF(N145="základní",J145,0)</f>
        <v>0</v>
      </c>
      <c r="BF145" s="245">
        <f>IF(N145="snížená",J145,0)</f>
        <v>0</v>
      </c>
      <c r="BG145" s="245">
        <f>IF(N145="zákl. přenesená",J145,0)</f>
        <v>0</v>
      </c>
      <c r="BH145" s="245">
        <f>IF(N145="sníž. přenesená",J145,0)</f>
        <v>0</v>
      </c>
      <c r="BI145" s="245">
        <f>IF(N145="nulová",J145,0)</f>
        <v>0</v>
      </c>
      <c r="BJ145" s="25" t="s">
        <v>80</v>
      </c>
      <c r="BK145" s="245">
        <f>ROUND(I145*H145,2)</f>
        <v>0</v>
      </c>
      <c r="BL145" s="25" t="s">
        <v>232</v>
      </c>
      <c r="BM145" s="25" t="s">
        <v>1741</v>
      </c>
    </row>
    <row r="146" s="1" customFormat="1" ht="16.5" customHeight="1">
      <c r="B146" s="47"/>
      <c r="C146" s="234" t="s">
        <v>630</v>
      </c>
      <c r="D146" s="234" t="s">
        <v>218</v>
      </c>
      <c r="E146" s="235" t="s">
        <v>3747</v>
      </c>
      <c r="F146" s="236" t="s">
        <v>3748</v>
      </c>
      <c r="G146" s="237" t="s">
        <v>3661</v>
      </c>
      <c r="H146" s="238">
        <v>6</v>
      </c>
      <c r="I146" s="239"/>
      <c r="J146" s="240">
        <f>ROUND(I146*H146,2)</f>
        <v>0</v>
      </c>
      <c r="K146" s="236" t="s">
        <v>3637</v>
      </c>
      <c r="L146" s="73"/>
      <c r="M146" s="241" t="s">
        <v>21</v>
      </c>
      <c r="N146" s="242" t="s">
        <v>43</v>
      </c>
      <c r="O146" s="48"/>
      <c r="P146" s="243">
        <f>O146*H146</f>
        <v>0</v>
      </c>
      <c r="Q146" s="243">
        <v>0</v>
      </c>
      <c r="R146" s="243">
        <f>Q146*H146</f>
        <v>0</v>
      </c>
      <c r="S146" s="243">
        <v>0</v>
      </c>
      <c r="T146" s="244">
        <f>S146*H146</f>
        <v>0</v>
      </c>
      <c r="AR146" s="25" t="s">
        <v>232</v>
      </c>
      <c r="AT146" s="25" t="s">
        <v>218</v>
      </c>
      <c r="AU146" s="25" t="s">
        <v>80</v>
      </c>
      <c r="AY146" s="25" t="s">
        <v>215</v>
      </c>
      <c r="BE146" s="245">
        <f>IF(N146="základní",J146,0)</f>
        <v>0</v>
      </c>
      <c r="BF146" s="245">
        <f>IF(N146="snížená",J146,0)</f>
        <v>0</v>
      </c>
      <c r="BG146" s="245">
        <f>IF(N146="zákl. přenesená",J146,0)</f>
        <v>0</v>
      </c>
      <c r="BH146" s="245">
        <f>IF(N146="sníž. přenesená",J146,0)</f>
        <v>0</v>
      </c>
      <c r="BI146" s="245">
        <f>IF(N146="nulová",J146,0)</f>
        <v>0</v>
      </c>
      <c r="BJ146" s="25" t="s">
        <v>80</v>
      </c>
      <c r="BK146" s="245">
        <f>ROUND(I146*H146,2)</f>
        <v>0</v>
      </c>
      <c r="BL146" s="25" t="s">
        <v>232</v>
      </c>
      <c r="BM146" s="25" t="s">
        <v>1749</v>
      </c>
    </row>
    <row r="147" s="1" customFormat="1" ht="16.5" customHeight="1">
      <c r="B147" s="47"/>
      <c r="C147" s="234" t="s">
        <v>636</v>
      </c>
      <c r="D147" s="234" t="s">
        <v>218</v>
      </c>
      <c r="E147" s="235" t="s">
        <v>3749</v>
      </c>
      <c r="F147" s="236" t="s">
        <v>3750</v>
      </c>
      <c r="G147" s="237" t="s">
        <v>3661</v>
      </c>
      <c r="H147" s="238">
        <v>1</v>
      </c>
      <c r="I147" s="239"/>
      <c r="J147" s="240">
        <f>ROUND(I147*H147,2)</f>
        <v>0</v>
      </c>
      <c r="K147" s="236" t="s">
        <v>3637</v>
      </c>
      <c r="L147" s="73"/>
      <c r="M147" s="241" t="s">
        <v>21</v>
      </c>
      <c r="N147" s="242" t="s">
        <v>43</v>
      </c>
      <c r="O147" s="48"/>
      <c r="P147" s="243">
        <f>O147*H147</f>
        <v>0</v>
      </c>
      <c r="Q147" s="243">
        <v>0</v>
      </c>
      <c r="R147" s="243">
        <f>Q147*H147</f>
        <v>0</v>
      </c>
      <c r="S147" s="243">
        <v>0</v>
      </c>
      <c r="T147" s="244">
        <f>S147*H147</f>
        <v>0</v>
      </c>
      <c r="AR147" s="25" t="s">
        <v>232</v>
      </c>
      <c r="AT147" s="25" t="s">
        <v>218</v>
      </c>
      <c r="AU147" s="25" t="s">
        <v>80</v>
      </c>
      <c r="AY147" s="25" t="s">
        <v>215</v>
      </c>
      <c r="BE147" s="245">
        <f>IF(N147="základní",J147,0)</f>
        <v>0</v>
      </c>
      <c r="BF147" s="245">
        <f>IF(N147="snížená",J147,0)</f>
        <v>0</v>
      </c>
      <c r="BG147" s="245">
        <f>IF(N147="zákl. přenesená",J147,0)</f>
        <v>0</v>
      </c>
      <c r="BH147" s="245">
        <f>IF(N147="sníž. přenesená",J147,0)</f>
        <v>0</v>
      </c>
      <c r="BI147" s="245">
        <f>IF(N147="nulová",J147,0)</f>
        <v>0</v>
      </c>
      <c r="BJ147" s="25" t="s">
        <v>80</v>
      </c>
      <c r="BK147" s="245">
        <f>ROUND(I147*H147,2)</f>
        <v>0</v>
      </c>
      <c r="BL147" s="25" t="s">
        <v>232</v>
      </c>
      <c r="BM147" s="25" t="s">
        <v>1758</v>
      </c>
    </row>
    <row r="148" s="1" customFormat="1" ht="25.5" customHeight="1">
      <c r="B148" s="47"/>
      <c r="C148" s="234" t="s">
        <v>646</v>
      </c>
      <c r="D148" s="234" t="s">
        <v>218</v>
      </c>
      <c r="E148" s="235" t="s">
        <v>3751</v>
      </c>
      <c r="F148" s="236" t="s">
        <v>3752</v>
      </c>
      <c r="G148" s="237" t="s">
        <v>3661</v>
      </c>
      <c r="H148" s="238">
        <v>1</v>
      </c>
      <c r="I148" s="239"/>
      <c r="J148" s="240">
        <f>ROUND(I148*H148,2)</f>
        <v>0</v>
      </c>
      <c r="K148" s="236" t="s">
        <v>3637</v>
      </c>
      <c r="L148" s="73"/>
      <c r="M148" s="241" t="s">
        <v>21</v>
      </c>
      <c r="N148" s="242" t="s">
        <v>43</v>
      </c>
      <c r="O148" s="48"/>
      <c r="P148" s="243">
        <f>O148*H148</f>
        <v>0</v>
      </c>
      <c r="Q148" s="243">
        <v>0</v>
      </c>
      <c r="R148" s="243">
        <f>Q148*H148</f>
        <v>0</v>
      </c>
      <c r="S148" s="243">
        <v>0</v>
      </c>
      <c r="T148" s="244">
        <f>S148*H148</f>
        <v>0</v>
      </c>
      <c r="AR148" s="25" t="s">
        <v>232</v>
      </c>
      <c r="AT148" s="25" t="s">
        <v>218</v>
      </c>
      <c r="AU148" s="25" t="s">
        <v>80</v>
      </c>
      <c r="AY148" s="25" t="s">
        <v>215</v>
      </c>
      <c r="BE148" s="245">
        <f>IF(N148="základní",J148,0)</f>
        <v>0</v>
      </c>
      <c r="BF148" s="245">
        <f>IF(N148="snížená",J148,0)</f>
        <v>0</v>
      </c>
      <c r="BG148" s="245">
        <f>IF(N148="zákl. přenesená",J148,0)</f>
        <v>0</v>
      </c>
      <c r="BH148" s="245">
        <f>IF(N148="sníž. přenesená",J148,0)</f>
        <v>0</v>
      </c>
      <c r="BI148" s="245">
        <f>IF(N148="nulová",J148,0)</f>
        <v>0</v>
      </c>
      <c r="BJ148" s="25" t="s">
        <v>80</v>
      </c>
      <c r="BK148" s="245">
        <f>ROUND(I148*H148,2)</f>
        <v>0</v>
      </c>
      <c r="BL148" s="25" t="s">
        <v>232</v>
      </c>
      <c r="BM148" s="25" t="s">
        <v>1770</v>
      </c>
    </row>
    <row r="149" s="1" customFormat="1" ht="16.5" customHeight="1">
      <c r="B149" s="47"/>
      <c r="C149" s="234" t="s">
        <v>651</v>
      </c>
      <c r="D149" s="234" t="s">
        <v>218</v>
      </c>
      <c r="E149" s="235" t="s">
        <v>3699</v>
      </c>
      <c r="F149" s="236" t="s">
        <v>3700</v>
      </c>
      <c r="G149" s="237" t="s">
        <v>3661</v>
      </c>
      <c r="H149" s="238">
        <v>2</v>
      </c>
      <c r="I149" s="239"/>
      <c r="J149" s="240">
        <f>ROUND(I149*H149,2)</f>
        <v>0</v>
      </c>
      <c r="K149" s="236" t="s">
        <v>3637</v>
      </c>
      <c r="L149" s="73"/>
      <c r="M149" s="241" t="s">
        <v>21</v>
      </c>
      <c r="N149" s="242" t="s">
        <v>43</v>
      </c>
      <c r="O149" s="48"/>
      <c r="P149" s="243">
        <f>O149*H149</f>
        <v>0</v>
      </c>
      <c r="Q149" s="243">
        <v>0</v>
      </c>
      <c r="R149" s="243">
        <f>Q149*H149</f>
        <v>0</v>
      </c>
      <c r="S149" s="243">
        <v>0</v>
      </c>
      <c r="T149" s="244">
        <f>S149*H149</f>
        <v>0</v>
      </c>
      <c r="AR149" s="25" t="s">
        <v>232</v>
      </c>
      <c r="AT149" s="25" t="s">
        <v>218</v>
      </c>
      <c r="AU149" s="25" t="s">
        <v>80</v>
      </c>
      <c r="AY149" s="25" t="s">
        <v>215</v>
      </c>
      <c r="BE149" s="245">
        <f>IF(N149="základní",J149,0)</f>
        <v>0</v>
      </c>
      <c r="BF149" s="245">
        <f>IF(N149="snížená",J149,0)</f>
        <v>0</v>
      </c>
      <c r="BG149" s="245">
        <f>IF(N149="zákl. přenesená",J149,0)</f>
        <v>0</v>
      </c>
      <c r="BH149" s="245">
        <f>IF(N149="sníž. přenesená",J149,0)</f>
        <v>0</v>
      </c>
      <c r="BI149" s="245">
        <f>IF(N149="nulová",J149,0)</f>
        <v>0</v>
      </c>
      <c r="BJ149" s="25" t="s">
        <v>80</v>
      </c>
      <c r="BK149" s="245">
        <f>ROUND(I149*H149,2)</f>
        <v>0</v>
      </c>
      <c r="BL149" s="25" t="s">
        <v>232</v>
      </c>
      <c r="BM149" s="25" t="s">
        <v>1780</v>
      </c>
    </row>
    <row r="150" s="1" customFormat="1" ht="16.5" customHeight="1">
      <c r="B150" s="47"/>
      <c r="C150" s="234" t="s">
        <v>657</v>
      </c>
      <c r="D150" s="234" t="s">
        <v>218</v>
      </c>
      <c r="E150" s="235" t="s">
        <v>3753</v>
      </c>
      <c r="F150" s="236" t="s">
        <v>3754</v>
      </c>
      <c r="G150" s="237" t="s">
        <v>3661</v>
      </c>
      <c r="H150" s="238">
        <v>1</v>
      </c>
      <c r="I150" s="239"/>
      <c r="J150" s="240">
        <f>ROUND(I150*H150,2)</f>
        <v>0</v>
      </c>
      <c r="K150" s="236" t="s">
        <v>3637</v>
      </c>
      <c r="L150" s="73"/>
      <c r="M150" s="241" t="s">
        <v>21</v>
      </c>
      <c r="N150" s="242" t="s">
        <v>43</v>
      </c>
      <c r="O150" s="48"/>
      <c r="P150" s="243">
        <f>O150*H150</f>
        <v>0</v>
      </c>
      <c r="Q150" s="243">
        <v>0</v>
      </c>
      <c r="R150" s="243">
        <f>Q150*H150</f>
        <v>0</v>
      </c>
      <c r="S150" s="243">
        <v>0</v>
      </c>
      <c r="T150" s="244">
        <f>S150*H150</f>
        <v>0</v>
      </c>
      <c r="AR150" s="25" t="s">
        <v>232</v>
      </c>
      <c r="AT150" s="25" t="s">
        <v>218</v>
      </c>
      <c r="AU150" s="25" t="s">
        <v>80</v>
      </c>
      <c r="AY150" s="25" t="s">
        <v>215</v>
      </c>
      <c r="BE150" s="245">
        <f>IF(N150="základní",J150,0)</f>
        <v>0</v>
      </c>
      <c r="BF150" s="245">
        <f>IF(N150="snížená",J150,0)</f>
        <v>0</v>
      </c>
      <c r="BG150" s="245">
        <f>IF(N150="zákl. přenesená",J150,0)</f>
        <v>0</v>
      </c>
      <c r="BH150" s="245">
        <f>IF(N150="sníž. přenesená",J150,0)</f>
        <v>0</v>
      </c>
      <c r="BI150" s="245">
        <f>IF(N150="nulová",J150,0)</f>
        <v>0</v>
      </c>
      <c r="BJ150" s="25" t="s">
        <v>80</v>
      </c>
      <c r="BK150" s="245">
        <f>ROUND(I150*H150,2)</f>
        <v>0</v>
      </c>
      <c r="BL150" s="25" t="s">
        <v>232</v>
      </c>
      <c r="BM150" s="25" t="s">
        <v>1790</v>
      </c>
    </row>
    <row r="151" s="1" customFormat="1" ht="16.5" customHeight="1">
      <c r="B151" s="47"/>
      <c r="C151" s="234" t="s">
        <v>662</v>
      </c>
      <c r="D151" s="234" t="s">
        <v>218</v>
      </c>
      <c r="E151" s="235" t="s">
        <v>3755</v>
      </c>
      <c r="F151" s="236" t="s">
        <v>3756</v>
      </c>
      <c r="G151" s="237" t="s">
        <v>3661</v>
      </c>
      <c r="H151" s="238">
        <v>1</v>
      </c>
      <c r="I151" s="239"/>
      <c r="J151" s="240">
        <f>ROUND(I151*H151,2)</f>
        <v>0</v>
      </c>
      <c r="K151" s="236" t="s">
        <v>3637</v>
      </c>
      <c r="L151" s="73"/>
      <c r="M151" s="241" t="s">
        <v>21</v>
      </c>
      <c r="N151" s="242" t="s">
        <v>43</v>
      </c>
      <c r="O151" s="48"/>
      <c r="P151" s="243">
        <f>O151*H151</f>
        <v>0</v>
      </c>
      <c r="Q151" s="243">
        <v>0</v>
      </c>
      <c r="R151" s="243">
        <f>Q151*H151</f>
        <v>0</v>
      </c>
      <c r="S151" s="243">
        <v>0</v>
      </c>
      <c r="T151" s="244">
        <f>S151*H151</f>
        <v>0</v>
      </c>
      <c r="AR151" s="25" t="s">
        <v>232</v>
      </c>
      <c r="AT151" s="25" t="s">
        <v>218</v>
      </c>
      <c r="AU151" s="25" t="s">
        <v>80</v>
      </c>
      <c r="AY151" s="25" t="s">
        <v>215</v>
      </c>
      <c r="BE151" s="245">
        <f>IF(N151="základní",J151,0)</f>
        <v>0</v>
      </c>
      <c r="BF151" s="245">
        <f>IF(N151="snížená",J151,0)</f>
        <v>0</v>
      </c>
      <c r="BG151" s="245">
        <f>IF(N151="zákl. přenesená",J151,0)</f>
        <v>0</v>
      </c>
      <c r="BH151" s="245">
        <f>IF(N151="sníž. přenesená",J151,0)</f>
        <v>0</v>
      </c>
      <c r="BI151" s="245">
        <f>IF(N151="nulová",J151,0)</f>
        <v>0</v>
      </c>
      <c r="BJ151" s="25" t="s">
        <v>80</v>
      </c>
      <c r="BK151" s="245">
        <f>ROUND(I151*H151,2)</f>
        <v>0</v>
      </c>
      <c r="BL151" s="25" t="s">
        <v>232</v>
      </c>
      <c r="BM151" s="25" t="s">
        <v>1799</v>
      </c>
    </row>
    <row r="152" s="1" customFormat="1" ht="16.5" customHeight="1">
      <c r="B152" s="47"/>
      <c r="C152" s="234" t="s">
        <v>668</v>
      </c>
      <c r="D152" s="234" t="s">
        <v>218</v>
      </c>
      <c r="E152" s="235" t="s">
        <v>3703</v>
      </c>
      <c r="F152" s="236" t="s">
        <v>3704</v>
      </c>
      <c r="G152" s="237" t="s">
        <v>3661</v>
      </c>
      <c r="H152" s="238">
        <v>2</v>
      </c>
      <c r="I152" s="239"/>
      <c r="J152" s="240">
        <f>ROUND(I152*H152,2)</f>
        <v>0</v>
      </c>
      <c r="K152" s="236" t="s">
        <v>3637</v>
      </c>
      <c r="L152" s="73"/>
      <c r="M152" s="241" t="s">
        <v>21</v>
      </c>
      <c r="N152" s="242" t="s">
        <v>43</v>
      </c>
      <c r="O152" s="48"/>
      <c r="P152" s="243">
        <f>O152*H152</f>
        <v>0</v>
      </c>
      <c r="Q152" s="243">
        <v>0</v>
      </c>
      <c r="R152" s="243">
        <f>Q152*H152</f>
        <v>0</v>
      </c>
      <c r="S152" s="243">
        <v>0</v>
      </c>
      <c r="T152" s="244">
        <f>S152*H152</f>
        <v>0</v>
      </c>
      <c r="AR152" s="25" t="s">
        <v>232</v>
      </c>
      <c r="AT152" s="25" t="s">
        <v>218</v>
      </c>
      <c r="AU152" s="25" t="s">
        <v>80</v>
      </c>
      <c r="AY152" s="25" t="s">
        <v>215</v>
      </c>
      <c r="BE152" s="245">
        <f>IF(N152="základní",J152,0)</f>
        <v>0</v>
      </c>
      <c r="BF152" s="245">
        <f>IF(N152="snížená",J152,0)</f>
        <v>0</v>
      </c>
      <c r="BG152" s="245">
        <f>IF(N152="zákl. přenesená",J152,0)</f>
        <v>0</v>
      </c>
      <c r="BH152" s="245">
        <f>IF(N152="sníž. přenesená",J152,0)</f>
        <v>0</v>
      </c>
      <c r="BI152" s="245">
        <f>IF(N152="nulová",J152,0)</f>
        <v>0</v>
      </c>
      <c r="BJ152" s="25" t="s">
        <v>80</v>
      </c>
      <c r="BK152" s="245">
        <f>ROUND(I152*H152,2)</f>
        <v>0</v>
      </c>
      <c r="BL152" s="25" t="s">
        <v>232</v>
      </c>
      <c r="BM152" s="25" t="s">
        <v>1813</v>
      </c>
    </row>
    <row r="153" s="1" customFormat="1" ht="16.5" customHeight="1">
      <c r="B153" s="47"/>
      <c r="C153" s="234" t="s">
        <v>673</v>
      </c>
      <c r="D153" s="234" t="s">
        <v>218</v>
      </c>
      <c r="E153" s="235" t="s">
        <v>3757</v>
      </c>
      <c r="F153" s="236" t="s">
        <v>3758</v>
      </c>
      <c r="G153" s="237" t="s">
        <v>3661</v>
      </c>
      <c r="H153" s="238">
        <v>1</v>
      </c>
      <c r="I153" s="239"/>
      <c r="J153" s="240">
        <f>ROUND(I153*H153,2)</f>
        <v>0</v>
      </c>
      <c r="K153" s="236" t="s">
        <v>3637</v>
      </c>
      <c r="L153" s="73"/>
      <c r="M153" s="241" t="s">
        <v>21</v>
      </c>
      <c r="N153" s="242" t="s">
        <v>43</v>
      </c>
      <c r="O153" s="48"/>
      <c r="P153" s="243">
        <f>O153*H153</f>
        <v>0</v>
      </c>
      <c r="Q153" s="243">
        <v>0</v>
      </c>
      <c r="R153" s="243">
        <f>Q153*H153</f>
        <v>0</v>
      </c>
      <c r="S153" s="243">
        <v>0</v>
      </c>
      <c r="T153" s="244">
        <f>S153*H153</f>
        <v>0</v>
      </c>
      <c r="AR153" s="25" t="s">
        <v>232</v>
      </c>
      <c r="AT153" s="25" t="s">
        <v>218</v>
      </c>
      <c r="AU153" s="25" t="s">
        <v>80</v>
      </c>
      <c r="AY153" s="25" t="s">
        <v>215</v>
      </c>
      <c r="BE153" s="245">
        <f>IF(N153="základní",J153,0)</f>
        <v>0</v>
      </c>
      <c r="BF153" s="245">
        <f>IF(N153="snížená",J153,0)</f>
        <v>0</v>
      </c>
      <c r="BG153" s="245">
        <f>IF(N153="zákl. přenesená",J153,0)</f>
        <v>0</v>
      </c>
      <c r="BH153" s="245">
        <f>IF(N153="sníž. přenesená",J153,0)</f>
        <v>0</v>
      </c>
      <c r="BI153" s="245">
        <f>IF(N153="nulová",J153,0)</f>
        <v>0</v>
      </c>
      <c r="BJ153" s="25" t="s">
        <v>80</v>
      </c>
      <c r="BK153" s="245">
        <f>ROUND(I153*H153,2)</f>
        <v>0</v>
      </c>
      <c r="BL153" s="25" t="s">
        <v>232</v>
      </c>
      <c r="BM153" s="25" t="s">
        <v>1826</v>
      </c>
    </row>
    <row r="154" s="1" customFormat="1" ht="16.5" customHeight="1">
      <c r="B154" s="47"/>
      <c r="C154" s="234" t="s">
        <v>678</v>
      </c>
      <c r="D154" s="234" t="s">
        <v>218</v>
      </c>
      <c r="E154" s="235" t="s">
        <v>3759</v>
      </c>
      <c r="F154" s="236" t="s">
        <v>3760</v>
      </c>
      <c r="G154" s="237" t="s">
        <v>3661</v>
      </c>
      <c r="H154" s="238">
        <v>1</v>
      </c>
      <c r="I154" s="239"/>
      <c r="J154" s="240">
        <f>ROUND(I154*H154,2)</f>
        <v>0</v>
      </c>
      <c r="K154" s="236" t="s">
        <v>3637</v>
      </c>
      <c r="L154" s="73"/>
      <c r="M154" s="241" t="s">
        <v>21</v>
      </c>
      <c r="N154" s="242" t="s">
        <v>43</v>
      </c>
      <c r="O154" s="48"/>
      <c r="P154" s="243">
        <f>O154*H154</f>
        <v>0</v>
      </c>
      <c r="Q154" s="243">
        <v>0</v>
      </c>
      <c r="R154" s="243">
        <f>Q154*H154</f>
        <v>0</v>
      </c>
      <c r="S154" s="243">
        <v>0</v>
      </c>
      <c r="T154" s="244">
        <f>S154*H154</f>
        <v>0</v>
      </c>
      <c r="AR154" s="25" t="s">
        <v>232</v>
      </c>
      <c r="AT154" s="25" t="s">
        <v>218</v>
      </c>
      <c r="AU154" s="25" t="s">
        <v>80</v>
      </c>
      <c r="AY154" s="25" t="s">
        <v>215</v>
      </c>
      <c r="BE154" s="245">
        <f>IF(N154="základní",J154,0)</f>
        <v>0</v>
      </c>
      <c r="BF154" s="245">
        <f>IF(N154="snížená",J154,0)</f>
        <v>0</v>
      </c>
      <c r="BG154" s="245">
        <f>IF(N154="zákl. přenesená",J154,0)</f>
        <v>0</v>
      </c>
      <c r="BH154" s="245">
        <f>IF(N154="sníž. přenesená",J154,0)</f>
        <v>0</v>
      </c>
      <c r="BI154" s="245">
        <f>IF(N154="nulová",J154,0)</f>
        <v>0</v>
      </c>
      <c r="BJ154" s="25" t="s">
        <v>80</v>
      </c>
      <c r="BK154" s="245">
        <f>ROUND(I154*H154,2)</f>
        <v>0</v>
      </c>
      <c r="BL154" s="25" t="s">
        <v>232</v>
      </c>
      <c r="BM154" s="25" t="s">
        <v>1835</v>
      </c>
    </row>
    <row r="155" s="1" customFormat="1" ht="16.5" customHeight="1">
      <c r="B155" s="47"/>
      <c r="C155" s="234" t="s">
        <v>1528</v>
      </c>
      <c r="D155" s="234" t="s">
        <v>218</v>
      </c>
      <c r="E155" s="235" t="s">
        <v>3761</v>
      </c>
      <c r="F155" s="236" t="s">
        <v>3762</v>
      </c>
      <c r="G155" s="237" t="s">
        <v>3661</v>
      </c>
      <c r="H155" s="238">
        <v>1</v>
      </c>
      <c r="I155" s="239"/>
      <c r="J155" s="240">
        <f>ROUND(I155*H155,2)</f>
        <v>0</v>
      </c>
      <c r="K155" s="236" t="s">
        <v>3637</v>
      </c>
      <c r="L155" s="73"/>
      <c r="M155" s="241" t="s">
        <v>21</v>
      </c>
      <c r="N155" s="242" t="s">
        <v>43</v>
      </c>
      <c r="O155" s="48"/>
      <c r="P155" s="243">
        <f>O155*H155</f>
        <v>0</v>
      </c>
      <c r="Q155" s="243">
        <v>0</v>
      </c>
      <c r="R155" s="243">
        <f>Q155*H155</f>
        <v>0</v>
      </c>
      <c r="S155" s="243">
        <v>0</v>
      </c>
      <c r="T155" s="244">
        <f>S155*H155</f>
        <v>0</v>
      </c>
      <c r="AR155" s="25" t="s">
        <v>232</v>
      </c>
      <c r="AT155" s="25" t="s">
        <v>218</v>
      </c>
      <c r="AU155" s="25" t="s">
        <v>80</v>
      </c>
      <c r="AY155" s="25" t="s">
        <v>215</v>
      </c>
      <c r="BE155" s="245">
        <f>IF(N155="základní",J155,0)</f>
        <v>0</v>
      </c>
      <c r="BF155" s="245">
        <f>IF(N155="snížená",J155,0)</f>
        <v>0</v>
      </c>
      <c r="BG155" s="245">
        <f>IF(N155="zákl. přenesená",J155,0)</f>
        <v>0</v>
      </c>
      <c r="BH155" s="245">
        <f>IF(N155="sníž. přenesená",J155,0)</f>
        <v>0</v>
      </c>
      <c r="BI155" s="245">
        <f>IF(N155="nulová",J155,0)</f>
        <v>0</v>
      </c>
      <c r="BJ155" s="25" t="s">
        <v>80</v>
      </c>
      <c r="BK155" s="245">
        <f>ROUND(I155*H155,2)</f>
        <v>0</v>
      </c>
      <c r="BL155" s="25" t="s">
        <v>232</v>
      </c>
      <c r="BM155" s="25" t="s">
        <v>1847</v>
      </c>
    </row>
    <row r="156" s="1" customFormat="1" ht="16.5" customHeight="1">
      <c r="B156" s="47"/>
      <c r="C156" s="234" t="s">
        <v>1534</v>
      </c>
      <c r="D156" s="234" t="s">
        <v>218</v>
      </c>
      <c r="E156" s="235" t="s">
        <v>3763</v>
      </c>
      <c r="F156" s="236" t="s">
        <v>3764</v>
      </c>
      <c r="G156" s="237" t="s">
        <v>3661</v>
      </c>
      <c r="H156" s="238">
        <v>20</v>
      </c>
      <c r="I156" s="239"/>
      <c r="J156" s="240">
        <f>ROUND(I156*H156,2)</f>
        <v>0</v>
      </c>
      <c r="K156" s="236" t="s">
        <v>3637</v>
      </c>
      <c r="L156" s="73"/>
      <c r="M156" s="241" t="s">
        <v>21</v>
      </c>
      <c r="N156" s="242" t="s">
        <v>43</v>
      </c>
      <c r="O156" s="48"/>
      <c r="P156" s="243">
        <f>O156*H156</f>
        <v>0</v>
      </c>
      <c r="Q156" s="243">
        <v>0</v>
      </c>
      <c r="R156" s="243">
        <f>Q156*H156</f>
        <v>0</v>
      </c>
      <c r="S156" s="243">
        <v>0</v>
      </c>
      <c r="T156" s="244">
        <f>S156*H156</f>
        <v>0</v>
      </c>
      <c r="AR156" s="25" t="s">
        <v>232</v>
      </c>
      <c r="AT156" s="25" t="s">
        <v>218</v>
      </c>
      <c r="AU156" s="25" t="s">
        <v>80</v>
      </c>
      <c r="AY156" s="25" t="s">
        <v>215</v>
      </c>
      <c r="BE156" s="245">
        <f>IF(N156="základní",J156,0)</f>
        <v>0</v>
      </c>
      <c r="BF156" s="245">
        <f>IF(N156="snížená",J156,0)</f>
        <v>0</v>
      </c>
      <c r="BG156" s="245">
        <f>IF(N156="zákl. přenesená",J156,0)</f>
        <v>0</v>
      </c>
      <c r="BH156" s="245">
        <f>IF(N156="sníž. přenesená",J156,0)</f>
        <v>0</v>
      </c>
      <c r="BI156" s="245">
        <f>IF(N156="nulová",J156,0)</f>
        <v>0</v>
      </c>
      <c r="BJ156" s="25" t="s">
        <v>80</v>
      </c>
      <c r="BK156" s="245">
        <f>ROUND(I156*H156,2)</f>
        <v>0</v>
      </c>
      <c r="BL156" s="25" t="s">
        <v>232</v>
      </c>
      <c r="BM156" s="25" t="s">
        <v>1859</v>
      </c>
    </row>
    <row r="157" s="1" customFormat="1" ht="16.5" customHeight="1">
      <c r="B157" s="47"/>
      <c r="C157" s="234" t="s">
        <v>687</v>
      </c>
      <c r="D157" s="234" t="s">
        <v>218</v>
      </c>
      <c r="E157" s="235" t="s">
        <v>3765</v>
      </c>
      <c r="F157" s="236" t="s">
        <v>3766</v>
      </c>
      <c r="G157" s="237" t="s">
        <v>3661</v>
      </c>
      <c r="H157" s="238">
        <v>20</v>
      </c>
      <c r="I157" s="239"/>
      <c r="J157" s="240">
        <f>ROUND(I157*H157,2)</f>
        <v>0</v>
      </c>
      <c r="K157" s="236" t="s">
        <v>3637</v>
      </c>
      <c r="L157" s="73"/>
      <c r="M157" s="241" t="s">
        <v>21</v>
      </c>
      <c r="N157" s="242" t="s">
        <v>43</v>
      </c>
      <c r="O157" s="48"/>
      <c r="P157" s="243">
        <f>O157*H157</f>
        <v>0</v>
      </c>
      <c r="Q157" s="243">
        <v>0</v>
      </c>
      <c r="R157" s="243">
        <f>Q157*H157</f>
        <v>0</v>
      </c>
      <c r="S157" s="243">
        <v>0</v>
      </c>
      <c r="T157" s="244">
        <f>S157*H157</f>
        <v>0</v>
      </c>
      <c r="AR157" s="25" t="s">
        <v>232</v>
      </c>
      <c r="AT157" s="25" t="s">
        <v>218</v>
      </c>
      <c r="AU157" s="25" t="s">
        <v>80</v>
      </c>
      <c r="AY157" s="25" t="s">
        <v>215</v>
      </c>
      <c r="BE157" s="245">
        <f>IF(N157="základní",J157,0)</f>
        <v>0</v>
      </c>
      <c r="BF157" s="245">
        <f>IF(N157="snížená",J157,0)</f>
        <v>0</v>
      </c>
      <c r="BG157" s="245">
        <f>IF(N157="zákl. přenesená",J157,0)</f>
        <v>0</v>
      </c>
      <c r="BH157" s="245">
        <f>IF(N157="sníž. přenesená",J157,0)</f>
        <v>0</v>
      </c>
      <c r="BI157" s="245">
        <f>IF(N157="nulová",J157,0)</f>
        <v>0</v>
      </c>
      <c r="BJ157" s="25" t="s">
        <v>80</v>
      </c>
      <c r="BK157" s="245">
        <f>ROUND(I157*H157,2)</f>
        <v>0</v>
      </c>
      <c r="BL157" s="25" t="s">
        <v>232</v>
      </c>
      <c r="BM157" s="25" t="s">
        <v>1871</v>
      </c>
    </row>
    <row r="158" s="11" customFormat="1" ht="37.44" customHeight="1">
      <c r="B158" s="218"/>
      <c r="C158" s="219"/>
      <c r="D158" s="220" t="s">
        <v>71</v>
      </c>
      <c r="E158" s="221" t="s">
        <v>3767</v>
      </c>
      <c r="F158" s="221" t="s">
        <v>3768</v>
      </c>
      <c r="G158" s="219"/>
      <c r="H158" s="219"/>
      <c r="I158" s="222"/>
      <c r="J158" s="223">
        <f>BK158</f>
        <v>0</v>
      </c>
      <c r="K158" s="219"/>
      <c r="L158" s="224"/>
      <c r="M158" s="225"/>
      <c r="N158" s="226"/>
      <c r="O158" s="226"/>
      <c r="P158" s="227">
        <f>SUM(P159:P166)</f>
        <v>0</v>
      </c>
      <c r="Q158" s="226"/>
      <c r="R158" s="227">
        <f>SUM(R159:R166)</f>
        <v>0</v>
      </c>
      <c r="S158" s="226"/>
      <c r="T158" s="228">
        <f>SUM(T159:T166)</f>
        <v>0</v>
      </c>
      <c r="AR158" s="229" t="s">
        <v>80</v>
      </c>
      <c r="AT158" s="230" t="s">
        <v>71</v>
      </c>
      <c r="AU158" s="230" t="s">
        <v>72</v>
      </c>
      <c r="AY158" s="229" t="s">
        <v>215</v>
      </c>
      <c r="BK158" s="231">
        <f>SUM(BK159:BK166)</f>
        <v>0</v>
      </c>
    </row>
    <row r="159" s="1" customFormat="1" ht="25.5" customHeight="1">
      <c r="B159" s="47"/>
      <c r="C159" s="234" t="s">
        <v>569</v>
      </c>
      <c r="D159" s="234" t="s">
        <v>218</v>
      </c>
      <c r="E159" s="235" t="s">
        <v>3769</v>
      </c>
      <c r="F159" s="236" t="s">
        <v>3770</v>
      </c>
      <c r="G159" s="237" t="s">
        <v>3661</v>
      </c>
      <c r="H159" s="238">
        <v>1</v>
      </c>
      <c r="I159" s="239"/>
      <c r="J159" s="240">
        <f>ROUND(I159*H159,2)</f>
        <v>0</v>
      </c>
      <c r="K159" s="236" t="s">
        <v>3637</v>
      </c>
      <c r="L159" s="73"/>
      <c r="M159" s="241" t="s">
        <v>21</v>
      </c>
      <c r="N159" s="242" t="s">
        <v>43</v>
      </c>
      <c r="O159" s="48"/>
      <c r="P159" s="243">
        <f>O159*H159</f>
        <v>0</v>
      </c>
      <c r="Q159" s="243">
        <v>0</v>
      </c>
      <c r="R159" s="243">
        <f>Q159*H159</f>
        <v>0</v>
      </c>
      <c r="S159" s="243">
        <v>0</v>
      </c>
      <c r="T159" s="244">
        <f>S159*H159</f>
        <v>0</v>
      </c>
      <c r="AR159" s="25" t="s">
        <v>232</v>
      </c>
      <c r="AT159" s="25" t="s">
        <v>218</v>
      </c>
      <c r="AU159" s="25" t="s">
        <v>80</v>
      </c>
      <c r="AY159" s="25" t="s">
        <v>215</v>
      </c>
      <c r="BE159" s="245">
        <f>IF(N159="základní",J159,0)</f>
        <v>0</v>
      </c>
      <c r="BF159" s="245">
        <f>IF(N159="snížená",J159,0)</f>
        <v>0</v>
      </c>
      <c r="BG159" s="245">
        <f>IF(N159="zákl. přenesená",J159,0)</f>
        <v>0</v>
      </c>
      <c r="BH159" s="245">
        <f>IF(N159="sníž. přenesená",J159,0)</f>
        <v>0</v>
      </c>
      <c r="BI159" s="245">
        <f>IF(N159="nulová",J159,0)</f>
        <v>0</v>
      </c>
      <c r="BJ159" s="25" t="s">
        <v>80</v>
      </c>
      <c r="BK159" s="245">
        <f>ROUND(I159*H159,2)</f>
        <v>0</v>
      </c>
      <c r="BL159" s="25" t="s">
        <v>232</v>
      </c>
      <c r="BM159" s="25" t="s">
        <v>1881</v>
      </c>
    </row>
    <row r="160" s="1" customFormat="1" ht="16.5" customHeight="1">
      <c r="B160" s="47"/>
      <c r="C160" s="234" t="s">
        <v>1547</v>
      </c>
      <c r="D160" s="234" t="s">
        <v>218</v>
      </c>
      <c r="E160" s="235" t="s">
        <v>3771</v>
      </c>
      <c r="F160" s="236" t="s">
        <v>3772</v>
      </c>
      <c r="G160" s="237" t="s">
        <v>3661</v>
      </c>
      <c r="H160" s="238">
        <v>3</v>
      </c>
      <c r="I160" s="239"/>
      <c r="J160" s="240">
        <f>ROUND(I160*H160,2)</f>
        <v>0</v>
      </c>
      <c r="K160" s="236" t="s">
        <v>3637</v>
      </c>
      <c r="L160" s="73"/>
      <c r="M160" s="241" t="s">
        <v>21</v>
      </c>
      <c r="N160" s="242" t="s">
        <v>43</v>
      </c>
      <c r="O160" s="48"/>
      <c r="P160" s="243">
        <f>O160*H160</f>
        <v>0</v>
      </c>
      <c r="Q160" s="243">
        <v>0</v>
      </c>
      <c r="R160" s="243">
        <f>Q160*H160</f>
        <v>0</v>
      </c>
      <c r="S160" s="243">
        <v>0</v>
      </c>
      <c r="T160" s="244">
        <f>S160*H160</f>
        <v>0</v>
      </c>
      <c r="AR160" s="25" t="s">
        <v>232</v>
      </c>
      <c r="AT160" s="25" t="s">
        <v>218</v>
      </c>
      <c r="AU160" s="25" t="s">
        <v>80</v>
      </c>
      <c r="AY160" s="25" t="s">
        <v>215</v>
      </c>
      <c r="BE160" s="245">
        <f>IF(N160="základní",J160,0)</f>
        <v>0</v>
      </c>
      <c r="BF160" s="245">
        <f>IF(N160="snížená",J160,0)</f>
        <v>0</v>
      </c>
      <c r="BG160" s="245">
        <f>IF(N160="zákl. přenesená",J160,0)</f>
        <v>0</v>
      </c>
      <c r="BH160" s="245">
        <f>IF(N160="sníž. přenesená",J160,0)</f>
        <v>0</v>
      </c>
      <c r="BI160" s="245">
        <f>IF(N160="nulová",J160,0)</f>
        <v>0</v>
      </c>
      <c r="BJ160" s="25" t="s">
        <v>80</v>
      </c>
      <c r="BK160" s="245">
        <f>ROUND(I160*H160,2)</f>
        <v>0</v>
      </c>
      <c r="BL160" s="25" t="s">
        <v>232</v>
      </c>
      <c r="BM160" s="25" t="s">
        <v>1888</v>
      </c>
    </row>
    <row r="161" s="1" customFormat="1" ht="16.5" customHeight="1">
      <c r="B161" s="47"/>
      <c r="C161" s="234" t="s">
        <v>478</v>
      </c>
      <c r="D161" s="234" t="s">
        <v>218</v>
      </c>
      <c r="E161" s="235" t="s">
        <v>3773</v>
      </c>
      <c r="F161" s="236" t="s">
        <v>3774</v>
      </c>
      <c r="G161" s="237" t="s">
        <v>3661</v>
      </c>
      <c r="H161" s="238">
        <v>1</v>
      </c>
      <c r="I161" s="239"/>
      <c r="J161" s="240">
        <f>ROUND(I161*H161,2)</f>
        <v>0</v>
      </c>
      <c r="K161" s="236" t="s">
        <v>3637</v>
      </c>
      <c r="L161" s="73"/>
      <c r="M161" s="241" t="s">
        <v>21</v>
      </c>
      <c r="N161" s="242" t="s">
        <v>43</v>
      </c>
      <c r="O161" s="48"/>
      <c r="P161" s="243">
        <f>O161*H161</f>
        <v>0</v>
      </c>
      <c r="Q161" s="243">
        <v>0</v>
      </c>
      <c r="R161" s="243">
        <f>Q161*H161</f>
        <v>0</v>
      </c>
      <c r="S161" s="243">
        <v>0</v>
      </c>
      <c r="T161" s="244">
        <f>S161*H161</f>
        <v>0</v>
      </c>
      <c r="AR161" s="25" t="s">
        <v>232</v>
      </c>
      <c r="AT161" s="25" t="s">
        <v>218</v>
      </c>
      <c r="AU161" s="25" t="s">
        <v>80</v>
      </c>
      <c r="AY161" s="25" t="s">
        <v>215</v>
      </c>
      <c r="BE161" s="245">
        <f>IF(N161="základní",J161,0)</f>
        <v>0</v>
      </c>
      <c r="BF161" s="245">
        <f>IF(N161="snížená",J161,0)</f>
        <v>0</v>
      </c>
      <c r="BG161" s="245">
        <f>IF(N161="zákl. přenesená",J161,0)</f>
        <v>0</v>
      </c>
      <c r="BH161" s="245">
        <f>IF(N161="sníž. přenesená",J161,0)</f>
        <v>0</v>
      </c>
      <c r="BI161" s="245">
        <f>IF(N161="nulová",J161,0)</f>
        <v>0</v>
      </c>
      <c r="BJ161" s="25" t="s">
        <v>80</v>
      </c>
      <c r="BK161" s="245">
        <f>ROUND(I161*H161,2)</f>
        <v>0</v>
      </c>
      <c r="BL161" s="25" t="s">
        <v>232</v>
      </c>
      <c r="BM161" s="25" t="s">
        <v>1213</v>
      </c>
    </row>
    <row r="162" s="1" customFormat="1" ht="16.5" customHeight="1">
      <c r="B162" s="47"/>
      <c r="C162" s="234" t="s">
        <v>455</v>
      </c>
      <c r="D162" s="234" t="s">
        <v>218</v>
      </c>
      <c r="E162" s="235" t="s">
        <v>3775</v>
      </c>
      <c r="F162" s="236" t="s">
        <v>3776</v>
      </c>
      <c r="G162" s="237" t="s">
        <v>3661</v>
      </c>
      <c r="H162" s="238">
        <v>1</v>
      </c>
      <c r="I162" s="239"/>
      <c r="J162" s="240">
        <f>ROUND(I162*H162,2)</f>
        <v>0</v>
      </c>
      <c r="K162" s="236" t="s">
        <v>3637</v>
      </c>
      <c r="L162" s="73"/>
      <c r="M162" s="241" t="s">
        <v>21</v>
      </c>
      <c r="N162" s="242" t="s">
        <v>43</v>
      </c>
      <c r="O162" s="48"/>
      <c r="P162" s="243">
        <f>O162*H162</f>
        <v>0</v>
      </c>
      <c r="Q162" s="243">
        <v>0</v>
      </c>
      <c r="R162" s="243">
        <f>Q162*H162</f>
        <v>0</v>
      </c>
      <c r="S162" s="243">
        <v>0</v>
      </c>
      <c r="T162" s="244">
        <f>S162*H162</f>
        <v>0</v>
      </c>
      <c r="AR162" s="25" t="s">
        <v>232</v>
      </c>
      <c r="AT162" s="25" t="s">
        <v>218</v>
      </c>
      <c r="AU162" s="25" t="s">
        <v>80</v>
      </c>
      <c r="AY162" s="25" t="s">
        <v>215</v>
      </c>
      <c r="BE162" s="245">
        <f>IF(N162="základní",J162,0)</f>
        <v>0</v>
      </c>
      <c r="BF162" s="245">
        <f>IF(N162="snížená",J162,0)</f>
        <v>0</v>
      </c>
      <c r="BG162" s="245">
        <f>IF(N162="zákl. přenesená",J162,0)</f>
        <v>0</v>
      </c>
      <c r="BH162" s="245">
        <f>IF(N162="sníž. přenesená",J162,0)</f>
        <v>0</v>
      </c>
      <c r="BI162" s="245">
        <f>IF(N162="nulová",J162,0)</f>
        <v>0</v>
      </c>
      <c r="BJ162" s="25" t="s">
        <v>80</v>
      </c>
      <c r="BK162" s="245">
        <f>ROUND(I162*H162,2)</f>
        <v>0</v>
      </c>
      <c r="BL162" s="25" t="s">
        <v>232</v>
      </c>
      <c r="BM162" s="25" t="s">
        <v>1908</v>
      </c>
    </row>
    <row r="163" s="1" customFormat="1" ht="16.5" customHeight="1">
      <c r="B163" s="47"/>
      <c r="C163" s="234" t="s">
        <v>692</v>
      </c>
      <c r="D163" s="234" t="s">
        <v>218</v>
      </c>
      <c r="E163" s="235" t="s">
        <v>3777</v>
      </c>
      <c r="F163" s="236" t="s">
        <v>3778</v>
      </c>
      <c r="G163" s="237" t="s">
        <v>3661</v>
      </c>
      <c r="H163" s="238">
        <v>1</v>
      </c>
      <c r="I163" s="239"/>
      <c r="J163" s="240">
        <f>ROUND(I163*H163,2)</f>
        <v>0</v>
      </c>
      <c r="K163" s="236" t="s">
        <v>3637</v>
      </c>
      <c r="L163" s="73"/>
      <c r="M163" s="241" t="s">
        <v>21</v>
      </c>
      <c r="N163" s="242" t="s">
        <v>43</v>
      </c>
      <c r="O163" s="48"/>
      <c r="P163" s="243">
        <f>O163*H163</f>
        <v>0</v>
      </c>
      <c r="Q163" s="243">
        <v>0</v>
      </c>
      <c r="R163" s="243">
        <f>Q163*H163</f>
        <v>0</v>
      </c>
      <c r="S163" s="243">
        <v>0</v>
      </c>
      <c r="T163" s="244">
        <f>S163*H163</f>
        <v>0</v>
      </c>
      <c r="AR163" s="25" t="s">
        <v>232</v>
      </c>
      <c r="AT163" s="25" t="s">
        <v>218</v>
      </c>
      <c r="AU163" s="25" t="s">
        <v>80</v>
      </c>
      <c r="AY163" s="25" t="s">
        <v>215</v>
      </c>
      <c r="BE163" s="245">
        <f>IF(N163="základní",J163,0)</f>
        <v>0</v>
      </c>
      <c r="BF163" s="245">
        <f>IF(N163="snížená",J163,0)</f>
        <v>0</v>
      </c>
      <c r="BG163" s="245">
        <f>IF(N163="zákl. přenesená",J163,0)</f>
        <v>0</v>
      </c>
      <c r="BH163" s="245">
        <f>IF(N163="sníž. přenesená",J163,0)</f>
        <v>0</v>
      </c>
      <c r="BI163" s="245">
        <f>IF(N163="nulová",J163,0)</f>
        <v>0</v>
      </c>
      <c r="BJ163" s="25" t="s">
        <v>80</v>
      </c>
      <c r="BK163" s="245">
        <f>ROUND(I163*H163,2)</f>
        <v>0</v>
      </c>
      <c r="BL163" s="25" t="s">
        <v>232</v>
      </c>
      <c r="BM163" s="25" t="s">
        <v>1915</v>
      </c>
    </row>
    <row r="164" s="1" customFormat="1" ht="16.5" customHeight="1">
      <c r="B164" s="47"/>
      <c r="C164" s="234" t="s">
        <v>515</v>
      </c>
      <c r="D164" s="234" t="s">
        <v>218</v>
      </c>
      <c r="E164" s="235" t="s">
        <v>3779</v>
      </c>
      <c r="F164" s="236" t="s">
        <v>3780</v>
      </c>
      <c r="G164" s="237" t="s">
        <v>3661</v>
      </c>
      <c r="H164" s="238">
        <v>1</v>
      </c>
      <c r="I164" s="239"/>
      <c r="J164" s="240">
        <f>ROUND(I164*H164,2)</f>
        <v>0</v>
      </c>
      <c r="K164" s="236" t="s">
        <v>3637</v>
      </c>
      <c r="L164" s="73"/>
      <c r="M164" s="241" t="s">
        <v>21</v>
      </c>
      <c r="N164" s="242" t="s">
        <v>43</v>
      </c>
      <c r="O164" s="48"/>
      <c r="P164" s="243">
        <f>O164*H164</f>
        <v>0</v>
      </c>
      <c r="Q164" s="243">
        <v>0</v>
      </c>
      <c r="R164" s="243">
        <f>Q164*H164</f>
        <v>0</v>
      </c>
      <c r="S164" s="243">
        <v>0</v>
      </c>
      <c r="T164" s="244">
        <f>S164*H164</f>
        <v>0</v>
      </c>
      <c r="AR164" s="25" t="s">
        <v>232</v>
      </c>
      <c r="AT164" s="25" t="s">
        <v>218</v>
      </c>
      <c r="AU164" s="25" t="s">
        <v>80</v>
      </c>
      <c r="AY164" s="25" t="s">
        <v>215</v>
      </c>
      <c r="BE164" s="245">
        <f>IF(N164="základní",J164,0)</f>
        <v>0</v>
      </c>
      <c r="BF164" s="245">
        <f>IF(N164="snížená",J164,0)</f>
        <v>0</v>
      </c>
      <c r="BG164" s="245">
        <f>IF(N164="zákl. přenesená",J164,0)</f>
        <v>0</v>
      </c>
      <c r="BH164" s="245">
        <f>IF(N164="sníž. přenesená",J164,0)</f>
        <v>0</v>
      </c>
      <c r="BI164" s="245">
        <f>IF(N164="nulová",J164,0)</f>
        <v>0</v>
      </c>
      <c r="BJ164" s="25" t="s">
        <v>80</v>
      </c>
      <c r="BK164" s="245">
        <f>ROUND(I164*H164,2)</f>
        <v>0</v>
      </c>
      <c r="BL164" s="25" t="s">
        <v>232</v>
      </c>
      <c r="BM164" s="25" t="s">
        <v>1931</v>
      </c>
    </row>
    <row r="165" s="1" customFormat="1" ht="16.5" customHeight="1">
      <c r="B165" s="47"/>
      <c r="C165" s="234" t="s">
        <v>1571</v>
      </c>
      <c r="D165" s="234" t="s">
        <v>218</v>
      </c>
      <c r="E165" s="235" t="s">
        <v>3781</v>
      </c>
      <c r="F165" s="236" t="s">
        <v>3782</v>
      </c>
      <c r="G165" s="237" t="s">
        <v>3783</v>
      </c>
      <c r="H165" s="238">
        <v>1</v>
      </c>
      <c r="I165" s="239"/>
      <c r="J165" s="240">
        <f>ROUND(I165*H165,2)</f>
        <v>0</v>
      </c>
      <c r="K165" s="236" t="s">
        <v>3637</v>
      </c>
      <c r="L165" s="73"/>
      <c r="M165" s="241" t="s">
        <v>21</v>
      </c>
      <c r="N165" s="242" t="s">
        <v>43</v>
      </c>
      <c r="O165" s="48"/>
      <c r="P165" s="243">
        <f>O165*H165</f>
        <v>0</v>
      </c>
      <c r="Q165" s="243">
        <v>0</v>
      </c>
      <c r="R165" s="243">
        <f>Q165*H165</f>
        <v>0</v>
      </c>
      <c r="S165" s="243">
        <v>0</v>
      </c>
      <c r="T165" s="244">
        <f>S165*H165</f>
        <v>0</v>
      </c>
      <c r="AR165" s="25" t="s">
        <v>232</v>
      </c>
      <c r="AT165" s="25" t="s">
        <v>218</v>
      </c>
      <c r="AU165" s="25" t="s">
        <v>80</v>
      </c>
      <c r="AY165" s="25" t="s">
        <v>215</v>
      </c>
      <c r="BE165" s="245">
        <f>IF(N165="základní",J165,0)</f>
        <v>0</v>
      </c>
      <c r="BF165" s="245">
        <f>IF(N165="snížená",J165,0)</f>
        <v>0</v>
      </c>
      <c r="BG165" s="245">
        <f>IF(N165="zákl. přenesená",J165,0)</f>
        <v>0</v>
      </c>
      <c r="BH165" s="245">
        <f>IF(N165="sníž. přenesená",J165,0)</f>
        <v>0</v>
      </c>
      <c r="BI165" s="245">
        <f>IF(N165="nulová",J165,0)</f>
        <v>0</v>
      </c>
      <c r="BJ165" s="25" t="s">
        <v>80</v>
      </c>
      <c r="BK165" s="245">
        <f>ROUND(I165*H165,2)</f>
        <v>0</v>
      </c>
      <c r="BL165" s="25" t="s">
        <v>232</v>
      </c>
      <c r="BM165" s="25" t="s">
        <v>1942</v>
      </c>
    </row>
    <row r="166" s="1" customFormat="1" ht="16.5" customHeight="1">
      <c r="B166" s="47"/>
      <c r="C166" s="234" t="s">
        <v>1577</v>
      </c>
      <c r="D166" s="234" t="s">
        <v>218</v>
      </c>
      <c r="E166" s="235" t="s">
        <v>3784</v>
      </c>
      <c r="F166" s="236" t="s">
        <v>3785</v>
      </c>
      <c r="G166" s="237" t="s">
        <v>3661</v>
      </c>
      <c r="H166" s="238">
        <v>1</v>
      </c>
      <c r="I166" s="239"/>
      <c r="J166" s="240">
        <f>ROUND(I166*H166,2)</f>
        <v>0</v>
      </c>
      <c r="K166" s="236" t="s">
        <v>3637</v>
      </c>
      <c r="L166" s="73"/>
      <c r="M166" s="241" t="s">
        <v>21</v>
      </c>
      <c r="N166" s="242" t="s">
        <v>43</v>
      </c>
      <c r="O166" s="48"/>
      <c r="P166" s="243">
        <f>O166*H166</f>
        <v>0</v>
      </c>
      <c r="Q166" s="243">
        <v>0</v>
      </c>
      <c r="R166" s="243">
        <f>Q166*H166</f>
        <v>0</v>
      </c>
      <c r="S166" s="243">
        <v>0</v>
      </c>
      <c r="T166" s="244">
        <f>S166*H166</f>
        <v>0</v>
      </c>
      <c r="AR166" s="25" t="s">
        <v>232</v>
      </c>
      <c r="AT166" s="25" t="s">
        <v>218</v>
      </c>
      <c r="AU166" s="25" t="s">
        <v>80</v>
      </c>
      <c r="AY166" s="25" t="s">
        <v>215</v>
      </c>
      <c r="BE166" s="245">
        <f>IF(N166="základní",J166,0)</f>
        <v>0</v>
      </c>
      <c r="BF166" s="245">
        <f>IF(N166="snížená",J166,0)</f>
        <v>0</v>
      </c>
      <c r="BG166" s="245">
        <f>IF(N166="zákl. přenesená",J166,0)</f>
        <v>0</v>
      </c>
      <c r="BH166" s="245">
        <f>IF(N166="sníž. přenesená",J166,0)</f>
        <v>0</v>
      </c>
      <c r="BI166" s="245">
        <f>IF(N166="nulová",J166,0)</f>
        <v>0</v>
      </c>
      <c r="BJ166" s="25" t="s">
        <v>80</v>
      </c>
      <c r="BK166" s="245">
        <f>ROUND(I166*H166,2)</f>
        <v>0</v>
      </c>
      <c r="BL166" s="25" t="s">
        <v>232</v>
      </c>
      <c r="BM166" s="25" t="s">
        <v>1952</v>
      </c>
    </row>
    <row r="167" s="11" customFormat="1" ht="37.44" customHeight="1">
      <c r="B167" s="218"/>
      <c r="C167" s="219"/>
      <c r="D167" s="220" t="s">
        <v>71</v>
      </c>
      <c r="E167" s="221" t="s">
        <v>3786</v>
      </c>
      <c r="F167" s="221" t="s">
        <v>3787</v>
      </c>
      <c r="G167" s="219"/>
      <c r="H167" s="219"/>
      <c r="I167" s="222"/>
      <c r="J167" s="223">
        <f>BK167</f>
        <v>0</v>
      </c>
      <c r="K167" s="219"/>
      <c r="L167" s="224"/>
      <c r="M167" s="225"/>
      <c r="N167" s="226"/>
      <c r="O167" s="226"/>
      <c r="P167" s="227">
        <f>SUM(P168:P169)</f>
        <v>0</v>
      </c>
      <c r="Q167" s="226"/>
      <c r="R167" s="227">
        <f>SUM(R168:R169)</f>
        <v>0</v>
      </c>
      <c r="S167" s="226"/>
      <c r="T167" s="228">
        <f>SUM(T168:T169)</f>
        <v>0</v>
      </c>
      <c r="AR167" s="229" t="s">
        <v>80</v>
      </c>
      <c r="AT167" s="230" t="s">
        <v>71</v>
      </c>
      <c r="AU167" s="230" t="s">
        <v>72</v>
      </c>
      <c r="AY167" s="229" t="s">
        <v>215</v>
      </c>
      <c r="BK167" s="231">
        <f>SUM(BK168:BK169)</f>
        <v>0</v>
      </c>
    </row>
    <row r="168" s="1" customFormat="1" ht="16.5" customHeight="1">
      <c r="B168" s="47"/>
      <c r="C168" s="234" t="s">
        <v>1582</v>
      </c>
      <c r="D168" s="234" t="s">
        <v>218</v>
      </c>
      <c r="E168" s="235" t="s">
        <v>3788</v>
      </c>
      <c r="F168" s="236" t="s">
        <v>3789</v>
      </c>
      <c r="G168" s="237" t="s">
        <v>3661</v>
      </c>
      <c r="H168" s="238">
        <v>1</v>
      </c>
      <c r="I168" s="239"/>
      <c r="J168" s="240">
        <f>ROUND(I168*H168,2)</f>
        <v>0</v>
      </c>
      <c r="K168" s="236" t="s">
        <v>3637</v>
      </c>
      <c r="L168" s="73"/>
      <c r="M168" s="241" t="s">
        <v>21</v>
      </c>
      <c r="N168" s="242" t="s">
        <v>43</v>
      </c>
      <c r="O168" s="48"/>
      <c r="P168" s="243">
        <f>O168*H168</f>
        <v>0</v>
      </c>
      <c r="Q168" s="243">
        <v>0</v>
      </c>
      <c r="R168" s="243">
        <f>Q168*H168</f>
        <v>0</v>
      </c>
      <c r="S168" s="243">
        <v>0</v>
      </c>
      <c r="T168" s="244">
        <f>S168*H168</f>
        <v>0</v>
      </c>
      <c r="AR168" s="25" t="s">
        <v>232</v>
      </c>
      <c r="AT168" s="25" t="s">
        <v>218</v>
      </c>
      <c r="AU168" s="25" t="s">
        <v>80</v>
      </c>
      <c r="AY168" s="25" t="s">
        <v>215</v>
      </c>
      <c r="BE168" s="245">
        <f>IF(N168="základní",J168,0)</f>
        <v>0</v>
      </c>
      <c r="BF168" s="245">
        <f>IF(N168="snížená",J168,0)</f>
        <v>0</v>
      </c>
      <c r="BG168" s="245">
        <f>IF(N168="zákl. přenesená",J168,0)</f>
        <v>0</v>
      </c>
      <c r="BH168" s="245">
        <f>IF(N168="sníž. přenesená",J168,0)</f>
        <v>0</v>
      </c>
      <c r="BI168" s="245">
        <f>IF(N168="nulová",J168,0)</f>
        <v>0</v>
      </c>
      <c r="BJ168" s="25" t="s">
        <v>80</v>
      </c>
      <c r="BK168" s="245">
        <f>ROUND(I168*H168,2)</f>
        <v>0</v>
      </c>
      <c r="BL168" s="25" t="s">
        <v>232</v>
      </c>
      <c r="BM168" s="25" t="s">
        <v>1963</v>
      </c>
    </row>
    <row r="169" s="1" customFormat="1" ht="16.5" customHeight="1">
      <c r="B169" s="47"/>
      <c r="C169" s="234" t="s">
        <v>1587</v>
      </c>
      <c r="D169" s="234" t="s">
        <v>218</v>
      </c>
      <c r="E169" s="235" t="s">
        <v>3790</v>
      </c>
      <c r="F169" s="236" t="s">
        <v>3791</v>
      </c>
      <c r="G169" s="237" t="s">
        <v>3661</v>
      </c>
      <c r="H169" s="238">
        <v>3</v>
      </c>
      <c r="I169" s="239"/>
      <c r="J169" s="240">
        <f>ROUND(I169*H169,2)</f>
        <v>0</v>
      </c>
      <c r="K169" s="236" t="s">
        <v>3637</v>
      </c>
      <c r="L169" s="73"/>
      <c r="M169" s="241" t="s">
        <v>21</v>
      </c>
      <c r="N169" s="242" t="s">
        <v>43</v>
      </c>
      <c r="O169" s="48"/>
      <c r="P169" s="243">
        <f>O169*H169</f>
        <v>0</v>
      </c>
      <c r="Q169" s="243">
        <v>0</v>
      </c>
      <c r="R169" s="243">
        <f>Q169*H169</f>
        <v>0</v>
      </c>
      <c r="S169" s="243">
        <v>0</v>
      </c>
      <c r="T169" s="244">
        <f>S169*H169</f>
        <v>0</v>
      </c>
      <c r="AR169" s="25" t="s">
        <v>232</v>
      </c>
      <c r="AT169" s="25" t="s">
        <v>218</v>
      </c>
      <c r="AU169" s="25" t="s">
        <v>80</v>
      </c>
      <c r="AY169" s="25" t="s">
        <v>215</v>
      </c>
      <c r="BE169" s="245">
        <f>IF(N169="základní",J169,0)</f>
        <v>0</v>
      </c>
      <c r="BF169" s="245">
        <f>IF(N169="snížená",J169,0)</f>
        <v>0</v>
      </c>
      <c r="BG169" s="245">
        <f>IF(N169="zákl. přenesená",J169,0)</f>
        <v>0</v>
      </c>
      <c r="BH169" s="245">
        <f>IF(N169="sníž. přenesená",J169,0)</f>
        <v>0</v>
      </c>
      <c r="BI169" s="245">
        <f>IF(N169="nulová",J169,0)</f>
        <v>0</v>
      </c>
      <c r="BJ169" s="25" t="s">
        <v>80</v>
      </c>
      <c r="BK169" s="245">
        <f>ROUND(I169*H169,2)</f>
        <v>0</v>
      </c>
      <c r="BL169" s="25" t="s">
        <v>232</v>
      </c>
      <c r="BM169" s="25" t="s">
        <v>1972</v>
      </c>
    </row>
    <row r="170" s="11" customFormat="1" ht="37.44" customHeight="1">
      <c r="B170" s="218"/>
      <c r="C170" s="219"/>
      <c r="D170" s="220" t="s">
        <v>71</v>
      </c>
      <c r="E170" s="221" t="s">
        <v>3792</v>
      </c>
      <c r="F170" s="221" t="s">
        <v>337</v>
      </c>
      <c r="G170" s="219"/>
      <c r="H170" s="219"/>
      <c r="I170" s="222"/>
      <c r="J170" s="223">
        <f>BK170</f>
        <v>0</v>
      </c>
      <c r="K170" s="219"/>
      <c r="L170" s="224"/>
      <c r="M170" s="225"/>
      <c r="N170" s="226"/>
      <c r="O170" s="226"/>
      <c r="P170" s="227">
        <f>SUM(P171:P176)</f>
        <v>0</v>
      </c>
      <c r="Q170" s="226"/>
      <c r="R170" s="227">
        <f>SUM(R171:R176)</f>
        <v>0</v>
      </c>
      <c r="S170" s="226"/>
      <c r="T170" s="228">
        <f>SUM(T171:T176)</f>
        <v>0</v>
      </c>
      <c r="AR170" s="229" t="s">
        <v>80</v>
      </c>
      <c r="AT170" s="230" t="s">
        <v>71</v>
      </c>
      <c r="AU170" s="230" t="s">
        <v>72</v>
      </c>
      <c r="AY170" s="229" t="s">
        <v>215</v>
      </c>
      <c r="BK170" s="231">
        <f>SUM(BK171:BK176)</f>
        <v>0</v>
      </c>
    </row>
    <row r="171" s="1" customFormat="1" ht="16.5" customHeight="1">
      <c r="B171" s="47"/>
      <c r="C171" s="234" t="s">
        <v>1593</v>
      </c>
      <c r="D171" s="234" t="s">
        <v>218</v>
      </c>
      <c r="E171" s="235" t="s">
        <v>3793</v>
      </c>
      <c r="F171" s="236" t="s">
        <v>3794</v>
      </c>
      <c r="G171" s="237" t="s">
        <v>3783</v>
      </c>
      <c r="H171" s="238">
        <v>1</v>
      </c>
      <c r="I171" s="239"/>
      <c r="J171" s="240">
        <f>ROUND(I171*H171,2)</f>
        <v>0</v>
      </c>
      <c r="K171" s="236" t="s">
        <v>3637</v>
      </c>
      <c r="L171" s="73"/>
      <c r="M171" s="241" t="s">
        <v>21</v>
      </c>
      <c r="N171" s="242" t="s">
        <v>43</v>
      </c>
      <c r="O171" s="48"/>
      <c r="P171" s="243">
        <f>O171*H171</f>
        <v>0</v>
      </c>
      <c r="Q171" s="243">
        <v>0</v>
      </c>
      <c r="R171" s="243">
        <f>Q171*H171</f>
        <v>0</v>
      </c>
      <c r="S171" s="243">
        <v>0</v>
      </c>
      <c r="T171" s="244">
        <f>S171*H171</f>
        <v>0</v>
      </c>
      <c r="AR171" s="25" t="s">
        <v>232</v>
      </c>
      <c r="AT171" s="25" t="s">
        <v>218</v>
      </c>
      <c r="AU171" s="25" t="s">
        <v>80</v>
      </c>
      <c r="AY171" s="25" t="s">
        <v>215</v>
      </c>
      <c r="BE171" s="245">
        <f>IF(N171="základní",J171,0)</f>
        <v>0</v>
      </c>
      <c r="BF171" s="245">
        <f>IF(N171="snížená",J171,0)</f>
        <v>0</v>
      </c>
      <c r="BG171" s="245">
        <f>IF(N171="zákl. přenesená",J171,0)</f>
        <v>0</v>
      </c>
      <c r="BH171" s="245">
        <f>IF(N171="sníž. přenesená",J171,0)</f>
        <v>0</v>
      </c>
      <c r="BI171" s="245">
        <f>IF(N171="nulová",J171,0)</f>
        <v>0</v>
      </c>
      <c r="BJ171" s="25" t="s">
        <v>80</v>
      </c>
      <c r="BK171" s="245">
        <f>ROUND(I171*H171,2)</f>
        <v>0</v>
      </c>
      <c r="BL171" s="25" t="s">
        <v>232</v>
      </c>
      <c r="BM171" s="25" t="s">
        <v>1984</v>
      </c>
    </row>
    <row r="172" s="1" customFormat="1" ht="16.5" customHeight="1">
      <c r="B172" s="47"/>
      <c r="C172" s="234" t="s">
        <v>1603</v>
      </c>
      <c r="D172" s="234" t="s">
        <v>218</v>
      </c>
      <c r="E172" s="235" t="s">
        <v>3795</v>
      </c>
      <c r="F172" s="236" t="s">
        <v>3796</v>
      </c>
      <c r="G172" s="237" t="s">
        <v>3783</v>
      </c>
      <c r="H172" s="238">
        <v>1</v>
      </c>
      <c r="I172" s="239"/>
      <c r="J172" s="240">
        <f>ROUND(I172*H172,2)</f>
        <v>0</v>
      </c>
      <c r="K172" s="236" t="s">
        <v>3637</v>
      </c>
      <c r="L172" s="73"/>
      <c r="M172" s="241" t="s">
        <v>21</v>
      </c>
      <c r="N172" s="242" t="s">
        <v>43</v>
      </c>
      <c r="O172" s="48"/>
      <c r="P172" s="243">
        <f>O172*H172</f>
        <v>0</v>
      </c>
      <c r="Q172" s="243">
        <v>0</v>
      </c>
      <c r="R172" s="243">
        <f>Q172*H172</f>
        <v>0</v>
      </c>
      <c r="S172" s="243">
        <v>0</v>
      </c>
      <c r="T172" s="244">
        <f>S172*H172</f>
        <v>0</v>
      </c>
      <c r="AR172" s="25" t="s">
        <v>232</v>
      </c>
      <c r="AT172" s="25" t="s">
        <v>218</v>
      </c>
      <c r="AU172" s="25" t="s">
        <v>80</v>
      </c>
      <c r="AY172" s="25" t="s">
        <v>215</v>
      </c>
      <c r="BE172" s="245">
        <f>IF(N172="základní",J172,0)</f>
        <v>0</v>
      </c>
      <c r="BF172" s="245">
        <f>IF(N172="snížená",J172,0)</f>
        <v>0</v>
      </c>
      <c r="BG172" s="245">
        <f>IF(N172="zákl. přenesená",J172,0)</f>
        <v>0</v>
      </c>
      <c r="BH172" s="245">
        <f>IF(N172="sníž. přenesená",J172,0)</f>
        <v>0</v>
      </c>
      <c r="BI172" s="245">
        <f>IF(N172="nulová",J172,0)</f>
        <v>0</v>
      </c>
      <c r="BJ172" s="25" t="s">
        <v>80</v>
      </c>
      <c r="BK172" s="245">
        <f>ROUND(I172*H172,2)</f>
        <v>0</v>
      </c>
      <c r="BL172" s="25" t="s">
        <v>232</v>
      </c>
      <c r="BM172" s="25" t="s">
        <v>1992</v>
      </c>
    </row>
    <row r="173" s="1" customFormat="1" ht="16.5" customHeight="1">
      <c r="B173" s="47"/>
      <c r="C173" s="234" t="s">
        <v>1609</v>
      </c>
      <c r="D173" s="234" t="s">
        <v>218</v>
      </c>
      <c r="E173" s="235" t="s">
        <v>3797</v>
      </c>
      <c r="F173" s="236" t="s">
        <v>3798</v>
      </c>
      <c r="G173" s="237" t="s">
        <v>3783</v>
      </c>
      <c r="H173" s="238">
        <v>1</v>
      </c>
      <c r="I173" s="239"/>
      <c r="J173" s="240">
        <f>ROUND(I173*H173,2)</f>
        <v>0</v>
      </c>
      <c r="K173" s="236" t="s">
        <v>3637</v>
      </c>
      <c r="L173" s="73"/>
      <c r="M173" s="241" t="s">
        <v>21</v>
      </c>
      <c r="N173" s="242" t="s">
        <v>43</v>
      </c>
      <c r="O173" s="48"/>
      <c r="P173" s="243">
        <f>O173*H173</f>
        <v>0</v>
      </c>
      <c r="Q173" s="243">
        <v>0</v>
      </c>
      <c r="R173" s="243">
        <f>Q173*H173</f>
        <v>0</v>
      </c>
      <c r="S173" s="243">
        <v>0</v>
      </c>
      <c r="T173" s="244">
        <f>S173*H173</f>
        <v>0</v>
      </c>
      <c r="AR173" s="25" t="s">
        <v>232</v>
      </c>
      <c r="AT173" s="25" t="s">
        <v>218</v>
      </c>
      <c r="AU173" s="25" t="s">
        <v>80</v>
      </c>
      <c r="AY173" s="25" t="s">
        <v>215</v>
      </c>
      <c r="BE173" s="245">
        <f>IF(N173="základní",J173,0)</f>
        <v>0</v>
      </c>
      <c r="BF173" s="245">
        <f>IF(N173="snížená",J173,0)</f>
        <v>0</v>
      </c>
      <c r="BG173" s="245">
        <f>IF(N173="zákl. přenesená",J173,0)</f>
        <v>0</v>
      </c>
      <c r="BH173" s="245">
        <f>IF(N173="sníž. přenesená",J173,0)</f>
        <v>0</v>
      </c>
      <c r="BI173" s="245">
        <f>IF(N173="nulová",J173,0)</f>
        <v>0</v>
      </c>
      <c r="BJ173" s="25" t="s">
        <v>80</v>
      </c>
      <c r="BK173" s="245">
        <f>ROUND(I173*H173,2)</f>
        <v>0</v>
      </c>
      <c r="BL173" s="25" t="s">
        <v>232</v>
      </c>
      <c r="BM173" s="25" t="s">
        <v>2002</v>
      </c>
    </row>
    <row r="174" s="1" customFormat="1" ht="16.5" customHeight="1">
      <c r="B174" s="47"/>
      <c r="C174" s="234" t="s">
        <v>1614</v>
      </c>
      <c r="D174" s="234" t="s">
        <v>218</v>
      </c>
      <c r="E174" s="235" t="s">
        <v>3799</v>
      </c>
      <c r="F174" s="236" t="s">
        <v>3800</v>
      </c>
      <c r="G174" s="237" t="s">
        <v>3783</v>
      </c>
      <c r="H174" s="238">
        <v>1</v>
      </c>
      <c r="I174" s="239"/>
      <c r="J174" s="240">
        <f>ROUND(I174*H174,2)</f>
        <v>0</v>
      </c>
      <c r="K174" s="236" t="s">
        <v>3637</v>
      </c>
      <c r="L174" s="73"/>
      <c r="M174" s="241" t="s">
        <v>21</v>
      </c>
      <c r="N174" s="242" t="s">
        <v>43</v>
      </c>
      <c r="O174" s="48"/>
      <c r="P174" s="243">
        <f>O174*H174</f>
        <v>0</v>
      </c>
      <c r="Q174" s="243">
        <v>0</v>
      </c>
      <c r="R174" s="243">
        <f>Q174*H174</f>
        <v>0</v>
      </c>
      <c r="S174" s="243">
        <v>0</v>
      </c>
      <c r="T174" s="244">
        <f>S174*H174</f>
        <v>0</v>
      </c>
      <c r="AR174" s="25" t="s">
        <v>232</v>
      </c>
      <c r="AT174" s="25" t="s">
        <v>218</v>
      </c>
      <c r="AU174" s="25" t="s">
        <v>80</v>
      </c>
      <c r="AY174" s="25" t="s">
        <v>215</v>
      </c>
      <c r="BE174" s="245">
        <f>IF(N174="základní",J174,0)</f>
        <v>0</v>
      </c>
      <c r="BF174" s="245">
        <f>IF(N174="snížená",J174,0)</f>
        <v>0</v>
      </c>
      <c r="BG174" s="245">
        <f>IF(N174="zákl. přenesená",J174,0)</f>
        <v>0</v>
      </c>
      <c r="BH174" s="245">
        <f>IF(N174="sníž. přenesená",J174,0)</f>
        <v>0</v>
      </c>
      <c r="BI174" s="245">
        <f>IF(N174="nulová",J174,0)</f>
        <v>0</v>
      </c>
      <c r="BJ174" s="25" t="s">
        <v>80</v>
      </c>
      <c r="BK174" s="245">
        <f>ROUND(I174*H174,2)</f>
        <v>0</v>
      </c>
      <c r="BL174" s="25" t="s">
        <v>232</v>
      </c>
      <c r="BM174" s="25" t="s">
        <v>2010</v>
      </c>
    </row>
    <row r="175" s="1" customFormat="1">
      <c r="B175" s="47"/>
      <c r="C175" s="75"/>
      <c r="D175" s="246" t="s">
        <v>225</v>
      </c>
      <c r="E175" s="75"/>
      <c r="F175" s="247" t="s">
        <v>3801</v>
      </c>
      <c r="G175" s="75"/>
      <c r="H175" s="75"/>
      <c r="I175" s="204"/>
      <c r="J175" s="75"/>
      <c r="K175" s="75"/>
      <c r="L175" s="73"/>
      <c r="M175" s="248"/>
      <c r="N175" s="48"/>
      <c r="O175" s="48"/>
      <c r="P175" s="48"/>
      <c r="Q175" s="48"/>
      <c r="R175" s="48"/>
      <c r="S175" s="48"/>
      <c r="T175" s="96"/>
      <c r="AT175" s="25" t="s">
        <v>225</v>
      </c>
      <c r="AU175" s="25" t="s">
        <v>80</v>
      </c>
    </row>
    <row r="176" s="1" customFormat="1" ht="16.5" customHeight="1">
      <c r="B176" s="47"/>
      <c r="C176" s="234" t="s">
        <v>1618</v>
      </c>
      <c r="D176" s="234" t="s">
        <v>218</v>
      </c>
      <c r="E176" s="235" t="s">
        <v>3802</v>
      </c>
      <c r="F176" s="236" t="s">
        <v>3803</v>
      </c>
      <c r="G176" s="237" t="s">
        <v>3783</v>
      </c>
      <c r="H176" s="238">
        <v>1</v>
      </c>
      <c r="I176" s="239"/>
      <c r="J176" s="240">
        <f>ROUND(I176*H176,2)</f>
        <v>0</v>
      </c>
      <c r="K176" s="236" t="s">
        <v>3637</v>
      </c>
      <c r="L176" s="73"/>
      <c r="M176" s="241" t="s">
        <v>21</v>
      </c>
      <c r="N176" s="242" t="s">
        <v>43</v>
      </c>
      <c r="O176" s="48"/>
      <c r="P176" s="243">
        <f>O176*H176</f>
        <v>0</v>
      </c>
      <c r="Q176" s="243">
        <v>0</v>
      </c>
      <c r="R176" s="243">
        <f>Q176*H176</f>
        <v>0</v>
      </c>
      <c r="S176" s="243">
        <v>0</v>
      </c>
      <c r="T176" s="244">
        <f>S176*H176</f>
        <v>0</v>
      </c>
      <c r="AR176" s="25" t="s">
        <v>232</v>
      </c>
      <c r="AT176" s="25" t="s">
        <v>218</v>
      </c>
      <c r="AU176" s="25" t="s">
        <v>80</v>
      </c>
      <c r="AY176" s="25" t="s">
        <v>215</v>
      </c>
      <c r="BE176" s="245">
        <f>IF(N176="základní",J176,0)</f>
        <v>0</v>
      </c>
      <c r="BF176" s="245">
        <f>IF(N176="snížená",J176,0)</f>
        <v>0</v>
      </c>
      <c r="BG176" s="245">
        <f>IF(N176="zákl. přenesená",J176,0)</f>
        <v>0</v>
      </c>
      <c r="BH176" s="245">
        <f>IF(N176="sníž. přenesená",J176,0)</f>
        <v>0</v>
      </c>
      <c r="BI176" s="245">
        <f>IF(N176="nulová",J176,0)</f>
        <v>0</v>
      </c>
      <c r="BJ176" s="25" t="s">
        <v>80</v>
      </c>
      <c r="BK176" s="245">
        <f>ROUND(I176*H176,2)</f>
        <v>0</v>
      </c>
      <c r="BL176" s="25" t="s">
        <v>232</v>
      </c>
      <c r="BM176" s="25" t="s">
        <v>3804</v>
      </c>
    </row>
    <row r="177" s="11" customFormat="1" ht="37.44" customHeight="1">
      <c r="B177" s="218"/>
      <c r="C177" s="219"/>
      <c r="D177" s="220" t="s">
        <v>71</v>
      </c>
      <c r="E177" s="221" t="s">
        <v>371</v>
      </c>
      <c r="F177" s="221" t="s">
        <v>372</v>
      </c>
      <c r="G177" s="219"/>
      <c r="H177" s="219"/>
      <c r="I177" s="222"/>
      <c r="J177" s="223">
        <f>BK177</f>
        <v>0</v>
      </c>
      <c r="K177" s="219"/>
      <c r="L177" s="224"/>
      <c r="M177" s="225"/>
      <c r="N177" s="226"/>
      <c r="O177" s="226"/>
      <c r="P177" s="227">
        <f>P178</f>
        <v>0</v>
      </c>
      <c r="Q177" s="226"/>
      <c r="R177" s="227">
        <f>R178</f>
        <v>0</v>
      </c>
      <c r="S177" s="226"/>
      <c r="T177" s="228">
        <f>T178</f>
        <v>0</v>
      </c>
      <c r="AR177" s="229" t="s">
        <v>80</v>
      </c>
      <c r="AT177" s="230" t="s">
        <v>71</v>
      </c>
      <c r="AU177" s="230" t="s">
        <v>72</v>
      </c>
      <c r="AY177" s="229" t="s">
        <v>215</v>
      </c>
      <c r="BK177" s="231">
        <f>BK178</f>
        <v>0</v>
      </c>
    </row>
    <row r="178" s="11" customFormat="1" ht="19.92" customHeight="1">
      <c r="B178" s="218"/>
      <c r="C178" s="219"/>
      <c r="D178" s="220" t="s">
        <v>71</v>
      </c>
      <c r="E178" s="232" t="s">
        <v>80</v>
      </c>
      <c r="F178" s="232" t="s">
        <v>373</v>
      </c>
      <c r="G178" s="219"/>
      <c r="H178" s="219"/>
      <c r="I178" s="222"/>
      <c r="J178" s="233">
        <f>BK178</f>
        <v>0</v>
      </c>
      <c r="K178" s="219"/>
      <c r="L178" s="224"/>
      <c r="M178" s="225"/>
      <c r="N178" s="226"/>
      <c r="O178" s="226"/>
      <c r="P178" s="227">
        <f>SUM(P179:P180)</f>
        <v>0</v>
      </c>
      <c r="Q178" s="226"/>
      <c r="R178" s="227">
        <f>SUM(R179:R180)</f>
        <v>0</v>
      </c>
      <c r="S178" s="226"/>
      <c r="T178" s="228">
        <f>SUM(T179:T180)</f>
        <v>0</v>
      </c>
      <c r="AR178" s="229" t="s">
        <v>80</v>
      </c>
      <c r="AT178" s="230" t="s">
        <v>71</v>
      </c>
      <c r="AU178" s="230" t="s">
        <v>80</v>
      </c>
      <c r="AY178" s="229" t="s">
        <v>215</v>
      </c>
      <c r="BK178" s="231">
        <f>SUM(BK179:BK180)</f>
        <v>0</v>
      </c>
    </row>
    <row r="179" s="1" customFormat="1" ht="16.5" customHeight="1">
      <c r="B179" s="47"/>
      <c r="C179" s="234" t="s">
        <v>1629</v>
      </c>
      <c r="D179" s="234" t="s">
        <v>218</v>
      </c>
      <c r="E179" s="235" t="s">
        <v>516</v>
      </c>
      <c r="F179" s="236" t="s">
        <v>517</v>
      </c>
      <c r="G179" s="237" t="s">
        <v>381</v>
      </c>
      <c r="H179" s="238">
        <v>18.850000000000001</v>
      </c>
      <c r="I179" s="239"/>
      <c r="J179" s="240">
        <f>ROUND(I179*H179,2)</f>
        <v>0</v>
      </c>
      <c r="K179" s="236" t="s">
        <v>222</v>
      </c>
      <c r="L179" s="73"/>
      <c r="M179" s="241" t="s">
        <v>21</v>
      </c>
      <c r="N179" s="242" t="s">
        <v>43</v>
      </c>
      <c r="O179" s="48"/>
      <c r="P179" s="243">
        <f>O179*H179</f>
        <v>0</v>
      </c>
      <c r="Q179" s="243">
        <v>0</v>
      </c>
      <c r="R179" s="243">
        <f>Q179*H179</f>
        <v>0</v>
      </c>
      <c r="S179" s="243">
        <v>0</v>
      </c>
      <c r="T179" s="244">
        <f>S179*H179</f>
        <v>0</v>
      </c>
      <c r="AR179" s="25" t="s">
        <v>232</v>
      </c>
      <c r="AT179" s="25" t="s">
        <v>218</v>
      </c>
      <c r="AU179" s="25" t="s">
        <v>82</v>
      </c>
      <c r="AY179" s="25" t="s">
        <v>215</v>
      </c>
      <c r="BE179" s="245">
        <f>IF(N179="základní",J179,0)</f>
        <v>0</v>
      </c>
      <c r="BF179" s="245">
        <f>IF(N179="snížená",J179,0)</f>
        <v>0</v>
      </c>
      <c r="BG179" s="245">
        <f>IF(N179="zákl. přenesená",J179,0)</f>
        <v>0</v>
      </c>
      <c r="BH179" s="245">
        <f>IF(N179="sníž. přenesená",J179,0)</f>
        <v>0</v>
      </c>
      <c r="BI179" s="245">
        <f>IF(N179="nulová",J179,0)</f>
        <v>0</v>
      </c>
      <c r="BJ179" s="25" t="s">
        <v>80</v>
      </c>
      <c r="BK179" s="245">
        <f>ROUND(I179*H179,2)</f>
        <v>0</v>
      </c>
      <c r="BL179" s="25" t="s">
        <v>232</v>
      </c>
      <c r="BM179" s="25" t="s">
        <v>3805</v>
      </c>
    </row>
    <row r="180" s="1" customFormat="1">
      <c r="B180" s="47"/>
      <c r="C180" s="75"/>
      <c r="D180" s="246" t="s">
        <v>225</v>
      </c>
      <c r="E180" s="75"/>
      <c r="F180" s="247" t="s">
        <v>3806</v>
      </c>
      <c r="G180" s="75"/>
      <c r="H180" s="75"/>
      <c r="I180" s="204"/>
      <c r="J180" s="75"/>
      <c r="K180" s="75"/>
      <c r="L180" s="73"/>
      <c r="M180" s="249"/>
      <c r="N180" s="250"/>
      <c r="O180" s="250"/>
      <c r="P180" s="250"/>
      <c r="Q180" s="250"/>
      <c r="R180" s="250"/>
      <c r="S180" s="250"/>
      <c r="T180" s="251"/>
      <c r="AT180" s="25" t="s">
        <v>225</v>
      </c>
      <c r="AU180" s="25" t="s">
        <v>82</v>
      </c>
    </row>
    <row r="181" s="1" customFormat="1" ht="6.96" customHeight="1">
      <c r="B181" s="68"/>
      <c r="C181" s="69"/>
      <c r="D181" s="69"/>
      <c r="E181" s="69"/>
      <c r="F181" s="69"/>
      <c r="G181" s="69"/>
      <c r="H181" s="69"/>
      <c r="I181" s="179"/>
      <c r="J181" s="69"/>
      <c r="K181" s="69"/>
      <c r="L181" s="73"/>
    </row>
  </sheetData>
  <sheetProtection sheet="1" autoFilter="0" formatColumns="0" formatRows="0" objects="1" scenarios="1" spinCount="100000" saltValue="5nQEmsBdrk9t8OxnmL0UuPymYmz0KZduUlS/gCvbpJqEKSEiArdfyXZfhsS7dVIaRzTKR7VP4ZbP2Z5XHAEziw==" hashValue="yiMH+H+le2xlsumTm4zsLK4hA8oLY0mrVL0Butu36JXEKqf9tR/abse6PenSJndUu8MC4Wg1Xjg2TkYhZOtXow==" algorithmName="SHA-512" password="CC35"/>
  <autoFilter ref="C86:K180"/>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81</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187</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188</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ROUND(J81,2)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ROUND(SUM(BE81:BE139), 2)</f>
        <v>0</v>
      </c>
      <c r="G30" s="48"/>
      <c r="H30" s="48"/>
      <c r="I30" s="171">
        <v>0.20999999999999999</v>
      </c>
      <c r="J30" s="170">
        <f>ROUND(ROUND((SUM(BE81:BE139)), 2)*I30, 2)</f>
        <v>0</v>
      </c>
      <c r="K30" s="52"/>
    </row>
    <row r="31" s="1" customFormat="1" ht="14.4" customHeight="1">
      <c r="B31" s="47"/>
      <c r="C31" s="48"/>
      <c r="D31" s="48"/>
      <c r="E31" s="56" t="s">
        <v>44</v>
      </c>
      <c r="F31" s="170">
        <f>ROUND(SUM(BF81:BF139), 2)</f>
        <v>0</v>
      </c>
      <c r="G31" s="48"/>
      <c r="H31" s="48"/>
      <c r="I31" s="171">
        <v>0.14999999999999999</v>
      </c>
      <c r="J31" s="170">
        <f>ROUND(ROUND((SUM(BF81:BF139)), 2)*I31, 2)</f>
        <v>0</v>
      </c>
      <c r="K31" s="52"/>
    </row>
    <row r="32" hidden="1" s="1" customFormat="1" ht="14.4" customHeight="1">
      <c r="B32" s="47"/>
      <c r="C32" s="48"/>
      <c r="D32" s="48"/>
      <c r="E32" s="56" t="s">
        <v>45</v>
      </c>
      <c r="F32" s="170">
        <f>ROUND(SUM(BG81:BG139), 2)</f>
        <v>0</v>
      </c>
      <c r="G32" s="48"/>
      <c r="H32" s="48"/>
      <c r="I32" s="171">
        <v>0.20999999999999999</v>
      </c>
      <c r="J32" s="170">
        <v>0</v>
      </c>
      <c r="K32" s="52"/>
    </row>
    <row r="33" hidden="1" s="1" customFormat="1" ht="14.4" customHeight="1">
      <c r="B33" s="47"/>
      <c r="C33" s="48"/>
      <c r="D33" s="48"/>
      <c r="E33" s="56" t="s">
        <v>46</v>
      </c>
      <c r="F33" s="170">
        <f>ROUND(SUM(BH81:BH139), 2)</f>
        <v>0</v>
      </c>
      <c r="G33" s="48"/>
      <c r="H33" s="48"/>
      <c r="I33" s="171">
        <v>0.14999999999999999</v>
      </c>
      <c r="J33" s="170">
        <v>0</v>
      </c>
      <c r="K33" s="52"/>
    </row>
    <row r="34" hidden="1" s="1" customFormat="1" ht="14.4" customHeight="1">
      <c r="B34" s="47"/>
      <c r="C34" s="48"/>
      <c r="D34" s="48"/>
      <c r="E34" s="56" t="s">
        <v>47</v>
      </c>
      <c r="F34" s="170">
        <f>ROUND(SUM(BI81:BI139),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000 - Vedlejší rozpočtové náklady</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J81</f>
        <v>0</v>
      </c>
      <c r="K56" s="52"/>
      <c r="AU56" s="25" t="s">
        <v>193</v>
      </c>
    </row>
    <row r="57" s="8" customFormat="1" ht="24.96" customHeight="1">
      <c r="B57" s="190"/>
      <c r="C57" s="191"/>
      <c r="D57" s="192" t="s">
        <v>194</v>
      </c>
      <c r="E57" s="193"/>
      <c r="F57" s="193"/>
      <c r="G57" s="193"/>
      <c r="H57" s="193"/>
      <c r="I57" s="194"/>
      <c r="J57" s="195">
        <f>J82</f>
        <v>0</v>
      </c>
      <c r="K57" s="196"/>
    </row>
    <row r="58" s="9" customFormat="1" ht="19.92" customHeight="1">
      <c r="B58" s="197"/>
      <c r="C58" s="198"/>
      <c r="D58" s="199" t="s">
        <v>195</v>
      </c>
      <c r="E58" s="200"/>
      <c r="F58" s="200"/>
      <c r="G58" s="200"/>
      <c r="H58" s="200"/>
      <c r="I58" s="201"/>
      <c r="J58" s="202">
        <f>J83</f>
        <v>0</v>
      </c>
      <c r="K58" s="203"/>
    </row>
    <row r="59" s="9" customFormat="1" ht="19.92" customHeight="1">
      <c r="B59" s="197"/>
      <c r="C59" s="198"/>
      <c r="D59" s="199" t="s">
        <v>196</v>
      </c>
      <c r="E59" s="200"/>
      <c r="F59" s="200"/>
      <c r="G59" s="200"/>
      <c r="H59" s="200"/>
      <c r="I59" s="201"/>
      <c r="J59" s="202">
        <f>J101</f>
        <v>0</v>
      </c>
      <c r="K59" s="203"/>
    </row>
    <row r="60" s="9" customFormat="1" ht="19.92" customHeight="1">
      <c r="B60" s="197"/>
      <c r="C60" s="198"/>
      <c r="D60" s="199" t="s">
        <v>197</v>
      </c>
      <c r="E60" s="200"/>
      <c r="F60" s="200"/>
      <c r="G60" s="200"/>
      <c r="H60" s="200"/>
      <c r="I60" s="201"/>
      <c r="J60" s="202">
        <f>J120</f>
        <v>0</v>
      </c>
      <c r="K60" s="203"/>
    </row>
    <row r="61" s="9" customFormat="1" ht="19.92" customHeight="1">
      <c r="B61" s="197"/>
      <c r="C61" s="198"/>
      <c r="D61" s="199" t="s">
        <v>198</v>
      </c>
      <c r="E61" s="200"/>
      <c r="F61" s="200"/>
      <c r="G61" s="200"/>
      <c r="H61" s="200"/>
      <c r="I61" s="201"/>
      <c r="J61" s="202">
        <f>J129</f>
        <v>0</v>
      </c>
      <c r="K61" s="203"/>
    </row>
    <row r="62" s="1" customFormat="1" ht="21.84" customHeight="1">
      <c r="B62" s="47"/>
      <c r="C62" s="48"/>
      <c r="D62" s="48"/>
      <c r="E62" s="48"/>
      <c r="F62" s="48"/>
      <c r="G62" s="48"/>
      <c r="H62" s="48"/>
      <c r="I62" s="157"/>
      <c r="J62" s="48"/>
      <c r="K62" s="52"/>
    </row>
    <row r="63" s="1" customFormat="1" ht="6.96" customHeight="1">
      <c r="B63" s="68"/>
      <c r="C63" s="69"/>
      <c r="D63" s="69"/>
      <c r="E63" s="69"/>
      <c r="F63" s="69"/>
      <c r="G63" s="69"/>
      <c r="H63" s="69"/>
      <c r="I63" s="179"/>
      <c r="J63" s="69"/>
      <c r="K63" s="70"/>
    </row>
    <row r="67" s="1" customFormat="1" ht="6.96" customHeight="1">
      <c r="B67" s="71"/>
      <c r="C67" s="72"/>
      <c r="D67" s="72"/>
      <c r="E67" s="72"/>
      <c r="F67" s="72"/>
      <c r="G67" s="72"/>
      <c r="H67" s="72"/>
      <c r="I67" s="182"/>
      <c r="J67" s="72"/>
      <c r="K67" s="72"/>
      <c r="L67" s="73"/>
    </row>
    <row r="68" s="1" customFormat="1" ht="36.96" customHeight="1">
      <c r="B68" s="47"/>
      <c r="C68" s="74" t="s">
        <v>199</v>
      </c>
      <c r="D68" s="75"/>
      <c r="E68" s="75"/>
      <c r="F68" s="75"/>
      <c r="G68" s="75"/>
      <c r="H68" s="75"/>
      <c r="I68" s="204"/>
      <c r="J68" s="75"/>
      <c r="K68" s="75"/>
      <c r="L68" s="73"/>
    </row>
    <row r="69" s="1" customFormat="1" ht="6.96" customHeight="1">
      <c r="B69" s="47"/>
      <c r="C69" s="75"/>
      <c r="D69" s="75"/>
      <c r="E69" s="75"/>
      <c r="F69" s="75"/>
      <c r="G69" s="75"/>
      <c r="H69" s="75"/>
      <c r="I69" s="204"/>
      <c r="J69" s="75"/>
      <c r="K69" s="75"/>
      <c r="L69" s="73"/>
    </row>
    <row r="70" s="1" customFormat="1" ht="14.4" customHeight="1">
      <c r="B70" s="47"/>
      <c r="C70" s="77" t="s">
        <v>18</v>
      </c>
      <c r="D70" s="75"/>
      <c r="E70" s="75"/>
      <c r="F70" s="75"/>
      <c r="G70" s="75"/>
      <c r="H70" s="75"/>
      <c r="I70" s="204"/>
      <c r="J70" s="75"/>
      <c r="K70" s="75"/>
      <c r="L70" s="73"/>
    </row>
    <row r="71" s="1" customFormat="1" ht="16.5" customHeight="1">
      <c r="B71" s="47"/>
      <c r="C71" s="75"/>
      <c r="D71" s="75"/>
      <c r="E71" s="205" t="str">
        <f>E7</f>
        <v>Revitalizace centra města Kopřivnice - projektová dokumentace II.</v>
      </c>
      <c r="F71" s="77"/>
      <c r="G71" s="77"/>
      <c r="H71" s="77"/>
      <c r="I71" s="204"/>
      <c r="J71" s="75"/>
      <c r="K71" s="75"/>
      <c r="L71" s="73"/>
    </row>
    <row r="72" s="1" customFormat="1" ht="14.4" customHeight="1">
      <c r="B72" s="47"/>
      <c r="C72" s="77" t="s">
        <v>186</v>
      </c>
      <c r="D72" s="75"/>
      <c r="E72" s="75"/>
      <c r="F72" s="75"/>
      <c r="G72" s="75"/>
      <c r="H72" s="75"/>
      <c r="I72" s="204"/>
      <c r="J72" s="75"/>
      <c r="K72" s="75"/>
      <c r="L72" s="73"/>
    </row>
    <row r="73" s="1" customFormat="1" ht="17.25" customHeight="1">
      <c r="B73" s="47"/>
      <c r="C73" s="75"/>
      <c r="D73" s="75"/>
      <c r="E73" s="83" t="str">
        <f>E9</f>
        <v>SO 000 - Vedlejší rozpočtové náklady</v>
      </c>
      <c r="F73" s="75"/>
      <c r="G73" s="75"/>
      <c r="H73" s="75"/>
      <c r="I73" s="204"/>
      <c r="J73" s="75"/>
      <c r="K73" s="75"/>
      <c r="L73" s="73"/>
    </row>
    <row r="74" s="1" customFormat="1" ht="6.96" customHeight="1">
      <c r="B74" s="47"/>
      <c r="C74" s="75"/>
      <c r="D74" s="75"/>
      <c r="E74" s="75"/>
      <c r="F74" s="75"/>
      <c r="G74" s="75"/>
      <c r="H74" s="75"/>
      <c r="I74" s="204"/>
      <c r="J74" s="75"/>
      <c r="K74" s="75"/>
      <c r="L74" s="73"/>
    </row>
    <row r="75" s="1" customFormat="1" ht="18" customHeight="1">
      <c r="B75" s="47"/>
      <c r="C75" s="77" t="s">
        <v>23</v>
      </c>
      <c r="D75" s="75"/>
      <c r="E75" s="75"/>
      <c r="F75" s="206" t="str">
        <f>F12</f>
        <v xml:space="preserve"> </v>
      </c>
      <c r="G75" s="75"/>
      <c r="H75" s="75"/>
      <c r="I75" s="207" t="s">
        <v>25</v>
      </c>
      <c r="J75" s="86" t="str">
        <f>IF(J12="","",J12)</f>
        <v>14. 1. 2019</v>
      </c>
      <c r="K75" s="75"/>
      <c r="L75" s="73"/>
    </row>
    <row r="76" s="1" customFormat="1" ht="6.96" customHeight="1">
      <c r="B76" s="47"/>
      <c r="C76" s="75"/>
      <c r="D76" s="75"/>
      <c r="E76" s="75"/>
      <c r="F76" s="75"/>
      <c r="G76" s="75"/>
      <c r="H76" s="75"/>
      <c r="I76" s="204"/>
      <c r="J76" s="75"/>
      <c r="K76" s="75"/>
      <c r="L76" s="73"/>
    </row>
    <row r="77" s="1" customFormat="1">
      <c r="B77" s="47"/>
      <c r="C77" s="77" t="s">
        <v>27</v>
      </c>
      <c r="D77" s="75"/>
      <c r="E77" s="75"/>
      <c r="F77" s="206" t="str">
        <f>E15</f>
        <v>Město Kopřivnice</v>
      </c>
      <c r="G77" s="75"/>
      <c r="H77" s="75"/>
      <c r="I77" s="207" t="s">
        <v>33</v>
      </c>
      <c r="J77" s="206" t="str">
        <f>E21</f>
        <v>Dopravoprojekt Ostrava a.s.</v>
      </c>
      <c r="K77" s="75"/>
      <c r="L77" s="73"/>
    </row>
    <row r="78" s="1" customFormat="1" ht="14.4" customHeight="1">
      <c r="B78" s="47"/>
      <c r="C78" s="77" t="s">
        <v>31</v>
      </c>
      <c r="D78" s="75"/>
      <c r="E78" s="75"/>
      <c r="F78" s="206" t="str">
        <f>IF(E18="","",E18)</f>
        <v/>
      </c>
      <c r="G78" s="75"/>
      <c r="H78" s="75"/>
      <c r="I78" s="204"/>
      <c r="J78" s="75"/>
      <c r="K78" s="75"/>
      <c r="L78" s="73"/>
    </row>
    <row r="79" s="1" customFormat="1" ht="10.32" customHeight="1">
      <c r="B79" s="47"/>
      <c r="C79" s="75"/>
      <c r="D79" s="75"/>
      <c r="E79" s="75"/>
      <c r="F79" s="75"/>
      <c r="G79" s="75"/>
      <c r="H79" s="75"/>
      <c r="I79" s="204"/>
      <c r="J79" s="75"/>
      <c r="K79" s="75"/>
      <c r="L79" s="73"/>
    </row>
    <row r="80" s="10" customFormat="1" ht="29.28" customHeight="1">
      <c r="B80" s="208"/>
      <c r="C80" s="209" t="s">
        <v>200</v>
      </c>
      <c r="D80" s="210" t="s">
        <v>57</v>
      </c>
      <c r="E80" s="210" t="s">
        <v>53</v>
      </c>
      <c r="F80" s="210" t="s">
        <v>201</v>
      </c>
      <c r="G80" s="210" t="s">
        <v>202</v>
      </c>
      <c r="H80" s="210" t="s">
        <v>203</v>
      </c>
      <c r="I80" s="211" t="s">
        <v>204</v>
      </c>
      <c r="J80" s="210" t="s">
        <v>191</v>
      </c>
      <c r="K80" s="212" t="s">
        <v>205</v>
      </c>
      <c r="L80" s="213"/>
      <c r="M80" s="103" t="s">
        <v>206</v>
      </c>
      <c r="N80" s="104" t="s">
        <v>42</v>
      </c>
      <c r="O80" s="104" t="s">
        <v>207</v>
      </c>
      <c r="P80" s="104" t="s">
        <v>208</v>
      </c>
      <c r="Q80" s="104" t="s">
        <v>209</v>
      </c>
      <c r="R80" s="104" t="s">
        <v>210</v>
      </c>
      <c r="S80" s="104" t="s">
        <v>211</v>
      </c>
      <c r="T80" s="105" t="s">
        <v>212</v>
      </c>
    </row>
    <row r="81" s="1" customFormat="1" ht="29.28" customHeight="1">
      <c r="B81" s="47"/>
      <c r="C81" s="109" t="s">
        <v>192</v>
      </c>
      <c r="D81" s="75"/>
      <c r="E81" s="75"/>
      <c r="F81" s="75"/>
      <c r="G81" s="75"/>
      <c r="H81" s="75"/>
      <c r="I81" s="204"/>
      <c r="J81" s="214">
        <f>BK81</f>
        <v>0</v>
      </c>
      <c r="K81" s="75"/>
      <c r="L81" s="73"/>
      <c r="M81" s="106"/>
      <c r="N81" s="107"/>
      <c r="O81" s="107"/>
      <c r="P81" s="215">
        <f>P82</f>
        <v>0</v>
      </c>
      <c r="Q81" s="107"/>
      <c r="R81" s="215">
        <f>R82</f>
        <v>0</v>
      </c>
      <c r="S81" s="107"/>
      <c r="T81" s="216">
        <f>T82</f>
        <v>0</v>
      </c>
      <c r="AT81" s="25" t="s">
        <v>71</v>
      </c>
      <c r="AU81" s="25" t="s">
        <v>193</v>
      </c>
      <c r="BK81" s="217">
        <f>BK82</f>
        <v>0</v>
      </c>
    </row>
    <row r="82" s="11" customFormat="1" ht="37.44" customHeight="1">
      <c r="B82" s="218"/>
      <c r="C82" s="219"/>
      <c r="D82" s="220" t="s">
        <v>71</v>
      </c>
      <c r="E82" s="221" t="s">
        <v>213</v>
      </c>
      <c r="F82" s="221" t="s">
        <v>78</v>
      </c>
      <c r="G82" s="219"/>
      <c r="H82" s="219"/>
      <c r="I82" s="222"/>
      <c r="J82" s="223">
        <f>BK82</f>
        <v>0</v>
      </c>
      <c r="K82" s="219"/>
      <c r="L82" s="224"/>
      <c r="M82" s="225"/>
      <c r="N82" s="226"/>
      <c r="O82" s="226"/>
      <c r="P82" s="227">
        <f>P83+P101+P120+P129</f>
        <v>0</v>
      </c>
      <c r="Q82" s="226"/>
      <c r="R82" s="227">
        <f>R83+R101+R120+R129</f>
        <v>0</v>
      </c>
      <c r="S82" s="226"/>
      <c r="T82" s="228">
        <f>T83+T101+T120+T129</f>
        <v>0</v>
      </c>
      <c r="AR82" s="229" t="s">
        <v>214</v>
      </c>
      <c r="AT82" s="230" t="s">
        <v>71</v>
      </c>
      <c r="AU82" s="230" t="s">
        <v>72</v>
      </c>
      <c r="AY82" s="229" t="s">
        <v>215</v>
      </c>
      <c r="BK82" s="231">
        <f>BK83+BK101+BK120+BK129</f>
        <v>0</v>
      </c>
    </row>
    <row r="83" s="11" customFormat="1" ht="19.92" customHeight="1">
      <c r="B83" s="218"/>
      <c r="C83" s="219"/>
      <c r="D83" s="220" t="s">
        <v>71</v>
      </c>
      <c r="E83" s="232" t="s">
        <v>216</v>
      </c>
      <c r="F83" s="232" t="s">
        <v>217</v>
      </c>
      <c r="G83" s="219"/>
      <c r="H83" s="219"/>
      <c r="I83" s="222"/>
      <c r="J83" s="233">
        <f>BK83</f>
        <v>0</v>
      </c>
      <c r="K83" s="219"/>
      <c r="L83" s="224"/>
      <c r="M83" s="225"/>
      <c r="N83" s="226"/>
      <c r="O83" s="226"/>
      <c r="P83" s="227">
        <f>SUM(P84:P100)</f>
        <v>0</v>
      </c>
      <c r="Q83" s="226"/>
      <c r="R83" s="227">
        <f>SUM(R84:R100)</f>
        <v>0</v>
      </c>
      <c r="S83" s="226"/>
      <c r="T83" s="228">
        <f>SUM(T84:T100)</f>
        <v>0</v>
      </c>
      <c r="AR83" s="229" t="s">
        <v>214</v>
      </c>
      <c r="AT83" s="230" t="s">
        <v>71</v>
      </c>
      <c r="AU83" s="230" t="s">
        <v>80</v>
      </c>
      <c r="AY83" s="229" t="s">
        <v>215</v>
      </c>
      <c r="BK83" s="231">
        <f>SUM(BK84:BK100)</f>
        <v>0</v>
      </c>
    </row>
    <row r="84" s="1" customFormat="1" ht="16.5" customHeight="1">
      <c r="B84" s="47"/>
      <c r="C84" s="234" t="s">
        <v>82</v>
      </c>
      <c r="D84" s="234" t="s">
        <v>218</v>
      </c>
      <c r="E84" s="235" t="s">
        <v>219</v>
      </c>
      <c r="F84" s="236" t="s">
        <v>220</v>
      </c>
      <c r="G84" s="237" t="s">
        <v>221</v>
      </c>
      <c r="H84" s="238">
        <v>1</v>
      </c>
      <c r="I84" s="239"/>
      <c r="J84" s="240">
        <f>ROUND(I84*H84,2)</f>
        <v>0</v>
      </c>
      <c r="K84" s="236" t="s">
        <v>222</v>
      </c>
      <c r="L84" s="73"/>
      <c r="M84" s="241" t="s">
        <v>21</v>
      </c>
      <c r="N84" s="242" t="s">
        <v>43</v>
      </c>
      <c r="O84" s="48"/>
      <c r="P84" s="243">
        <f>O84*H84</f>
        <v>0</v>
      </c>
      <c r="Q84" s="243">
        <v>0</v>
      </c>
      <c r="R84" s="243">
        <f>Q84*H84</f>
        <v>0</v>
      </c>
      <c r="S84" s="243">
        <v>0</v>
      </c>
      <c r="T84" s="244">
        <f>S84*H84</f>
        <v>0</v>
      </c>
      <c r="AR84" s="25" t="s">
        <v>223</v>
      </c>
      <c r="AT84" s="25" t="s">
        <v>218</v>
      </c>
      <c r="AU84" s="25" t="s">
        <v>82</v>
      </c>
      <c r="AY84" s="25" t="s">
        <v>215</v>
      </c>
      <c r="BE84" s="245">
        <f>IF(N84="základní",J84,0)</f>
        <v>0</v>
      </c>
      <c r="BF84" s="245">
        <f>IF(N84="snížená",J84,0)</f>
        <v>0</v>
      </c>
      <c r="BG84" s="245">
        <f>IF(N84="zákl. přenesená",J84,0)</f>
        <v>0</v>
      </c>
      <c r="BH84" s="245">
        <f>IF(N84="sníž. přenesená",J84,0)</f>
        <v>0</v>
      </c>
      <c r="BI84" s="245">
        <f>IF(N84="nulová",J84,0)</f>
        <v>0</v>
      </c>
      <c r="BJ84" s="25" t="s">
        <v>80</v>
      </c>
      <c r="BK84" s="245">
        <f>ROUND(I84*H84,2)</f>
        <v>0</v>
      </c>
      <c r="BL84" s="25" t="s">
        <v>223</v>
      </c>
      <c r="BM84" s="25" t="s">
        <v>224</v>
      </c>
    </row>
    <row r="85" s="1" customFormat="1">
      <c r="B85" s="47"/>
      <c r="C85" s="75"/>
      <c r="D85" s="246" t="s">
        <v>225</v>
      </c>
      <c r="E85" s="75"/>
      <c r="F85" s="247" t="s">
        <v>226</v>
      </c>
      <c r="G85" s="75"/>
      <c r="H85" s="75"/>
      <c r="I85" s="204"/>
      <c r="J85" s="75"/>
      <c r="K85" s="75"/>
      <c r="L85" s="73"/>
      <c r="M85" s="248"/>
      <c r="N85" s="48"/>
      <c r="O85" s="48"/>
      <c r="P85" s="48"/>
      <c r="Q85" s="48"/>
      <c r="R85" s="48"/>
      <c r="S85" s="48"/>
      <c r="T85" s="96"/>
      <c r="AT85" s="25" t="s">
        <v>225</v>
      </c>
      <c r="AU85" s="25" t="s">
        <v>82</v>
      </c>
    </row>
    <row r="86" s="1" customFormat="1" ht="16.5" customHeight="1">
      <c r="B86" s="47"/>
      <c r="C86" s="234" t="s">
        <v>227</v>
      </c>
      <c r="D86" s="234" t="s">
        <v>218</v>
      </c>
      <c r="E86" s="235" t="s">
        <v>228</v>
      </c>
      <c r="F86" s="236" t="s">
        <v>229</v>
      </c>
      <c r="G86" s="237" t="s">
        <v>221</v>
      </c>
      <c r="H86" s="238">
        <v>1</v>
      </c>
      <c r="I86" s="239"/>
      <c r="J86" s="240">
        <f>ROUND(I86*H86,2)</f>
        <v>0</v>
      </c>
      <c r="K86" s="236" t="s">
        <v>222</v>
      </c>
      <c r="L86" s="73"/>
      <c r="M86" s="241" t="s">
        <v>21</v>
      </c>
      <c r="N86" s="242" t="s">
        <v>43</v>
      </c>
      <c r="O86" s="48"/>
      <c r="P86" s="243">
        <f>O86*H86</f>
        <v>0</v>
      </c>
      <c r="Q86" s="243">
        <v>0</v>
      </c>
      <c r="R86" s="243">
        <f>Q86*H86</f>
        <v>0</v>
      </c>
      <c r="S86" s="243">
        <v>0</v>
      </c>
      <c r="T86" s="244">
        <f>S86*H86</f>
        <v>0</v>
      </c>
      <c r="AR86" s="25" t="s">
        <v>223</v>
      </c>
      <c r="AT86" s="25" t="s">
        <v>218</v>
      </c>
      <c r="AU86" s="25" t="s">
        <v>82</v>
      </c>
      <c r="AY86" s="25" t="s">
        <v>215</v>
      </c>
      <c r="BE86" s="245">
        <f>IF(N86="základní",J86,0)</f>
        <v>0</v>
      </c>
      <c r="BF86" s="245">
        <f>IF(N86="snížená",J86,0)</f>
        <v>0</v>
      </c>
      <c r="BG86" s="245">
        <f>IF(N86="zákl. přenesená",J86,0)</f>
        <v>0</v>
      </c>
      <c r="BH86" s="245">
        <f>IF(N86="sníž. přenesená",J86,0)</f>
        <v>0</v>
      </c>
      <c r="BI86" s="245">
        <f>IF(N86="nulová",J86,0)</f>
        <v>0</v>
      </c>
      <c r="BJ86" s="25" t="s">
        <v>80</v>
      </c>
      <c r="BK86" s="245">
        <f>ROUND(I86*H86,2)</f>
        <v>0</v>
      </c>
      <c r="BL86" s="25" t="s">
        <v>223</v>
      </c>
      <c r="BM86" s="25" t="s">
        <v>230</v>
      </c>
    </row>
    <row r="87" s="1" customFormat="1">
      <c r="B87" s="47"/>
      <c r="C87" s="75"/>
      <c r="D87" s="246" t="s">
        <v>225</v>
      </c>
      <c r="E87" s="75"/>
      <c r="F87" s="247" t="s">
        <v>231</v>
      </c>
      <c r="G87" s="75"/>
      <c r="H87" s="75"/>
      <c r="I87" s="204"/>
      <c r="J87" s="75"/>
      <c r="K87" s="75"/>
      <c r="L87" s="73"/>
      <c r="M87" s="248"/>
      <c r="N87" s="48"/>
      <c r="O87" s="48"/>
      <c r="P87" s="48"/>
      <c r="Q87" s="48"/>
      <c r="R87" s="48"/>
      <c r="S87" s="48"/>
      <c r="T87" s="96"/>
      <c r="AT87" s="25" t="s">
        <v>225</v>
      </c>
      <c r="AU87" s="25" t="s">
        <v>82</v>
      </c>
    </row>
    <row r="88" s="1" customFormat="1" ht="16.5" customHeight="1">
      <c r="B88" s="47"/>
      <c r="C88" s="234" t="s">
        <v>232</v>
      </c>
      <c r="D88" s="234" t="s">
        <v>218</v>
      </c>
      <c r="E88" s="235" t="s">
        <v>233</v>
      </c>
      <c r="F88" s="236" t="s">
        <v>234</v>
      </c>
      <c r="G88" s="237" t="s">
        <v>221</v>
      </c>
      <c r="H88" s="238">
        <v>1</v>
      </c>
      <c r="I88" s="239"/>
      <c r="J88" s="240">
        <f>ROUND(I88*H88,2)</f>
        <v>0</v>
      </c>
      <c r="K88" s="236" t="s">
        <v>222</v>
      </c>
      <c r="L88" s="73"/>
      <c r="M88" s="241" t="s">
        <v>21</v>
      </c>
      <c r="N88" s="242" t="s">
        <v>43</v>
      </c>
      <c r="O88" s="48"/>
      <c r="P88" s="243">
        <f>O88*H88</f>
        <v>0</v>
      </c>
      <c r="Q88" s="243">
        <v>0</v>
      </c>
      <c r="R88" s="243">
        <f>Q88*H88</f>
        <v>0</v>
      </c>
      <c r="S88" s="243">
        <v>0</v>
      </c>
      <c r="T88" s="244">
        <f>S88*H88</f>
        <v>0</v>
      </c>
      <c r="AR88" s="25" t="s">
        <v>223</v>
      </c>
      <c r="AT88" s="25" t="s">
        <v>218</v>
      </c>
      <c r="AU88" s="25" t="s">
        <v>82</v>
      </c>
      <c r="AY88" s="25" t="s">
        <v>215</v>
      </c>
      <c r="BE88" s="245">
        <f>IF(N88="základní",J88,0)</f>
        <v>0</v>
      </c>
      <c r="BF88" s="245">
        <f>IF(N88="snížená",J88,0)</f>
        <v>0</v>
      </c>
      <c r="BG88" s="245">
        <f>IF(N88="zákl. přenesená",J88,0)</f>
        <v>0</v>
      </c>
      <c r="BH88" s="245">
        <f>IF(N88="sníž. přenesená",J88,0)</f>
        <v>0</v>
      </c>
      <c r="BI88" s="245">
        <f>IF(N88="nulová",J88,0)</f>
        <v>0</v>
      </c>
      <c r="BJ88" s="25" t="s">
        <v>80</v>
      </c>
      <c r="BK88" s="245">
        <f>ROUND(I88*H88,2)</f>
        <v>0</v>
      </c>
      <c r="BL88" s="25" t="s">
        <v>223</v>
      </c>
      <c r="BM88" s="25" t="s">
        <v>235</v>
      </c>
    </row>
    <row r="89" s="1" customFormat="1">
      <c r="B89" s="47"/>
      <c r="C89" s="75"/>
      <c r="D89" s="246" t="s">
        <v>225</v>
      </c>
      <c r="E89" s="75"/>
      <c r="F89" s="247" t="s">
        <v>236</v>
      </c>
      <c r="G89" s="75"/>
      <c r="H89" s="75"/>
      <c r="I89" s="204"/>
      <c r="J89" s="75"/>
      <c r="K89" s="75"/>
      <c r="L89" s="73"/>
      <c r="M89" s="248"/>
      <c r="N89" s="48"/>
      <c r="O89" s="48"/>
      <c r="P89" s="48"/>
      <c r="Q89" s="48"/>
      <c r="R89" s="48"/>
      <c r="S89" s="48"/>
      <c r="T89" s="96"/>
      <c r="AT89" s="25" t="s">
        <v>225</v>
      </c>
      <c r="AU89" s="25" t="s">
        <v>82</v>
      </c>
    </row>
    <row r="90" s="1" customFormat="1" ht="16.5" customHeight="1">
      <c r="B90" s="47"/>
      <c r="C90" s="234" t="s">
        <v>214</v>
      </c>
      <c r="D90" s="234" t="s">
        <v>218</v>
      </c>
      <c r="E90" s="235" t="s">
        <v>237</v>
      </c>
      <c r="F90" s="236" t="s">
        <v>238</v>
      </c>
      <c r="G90" s="237" t="s">
        <v>221</v>
      </c>
      <c r="H90" s="238">
        <v>1</v>
      </c>
      <c r="I90" s="239"/>
      <c r="J90" s="240">
        <f>ROUND(I90*H90,2)</f>
        <v>0</v>
      </c>
      <c r="K90" s="236" t="s">
        <v>222</v>
      </c>
      <c r="L90" s="73"/>
      <c r="M90" s="241" t="s">
        <v>21</v>
      </c>
      <c r="N90" s="242" t="s">
        <v>43</v>
      </c>
      <c r="O90" s="48"/>
      <c r="P90" s="243">
        <f>O90*H90</f>
        <v>0</v>
      </c>
      <c r="Q90" s="243">
        <v>0</v>
      </c>
      <c r="R90" s="243">
        <f>Q90*H90</f>
        <v>0</v>
      </c>
      <c r="S90" s="243">
        <v>0</v>
      </c>
      <c r="T90" s="244">
        <f>S90*H90</f>
        <v>0</v>
      </c>
      <c r="AR90" s="25" t="s">
        <v>223</v>
      </c>
      <c r="AT90" s="25" t="s">
        <v>218</v>
      </c>
      <c r="AU90" s="25" t="s">
        <v>82</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223</v>
      </c>
      <c r="BM90" s="25" t="s">
        <v>239</v>
      </c>
    </row>
    <row r="91" s="1" customFormat="1">
      <c r="B91" s="47"/>
      <c r="C91" s="75"/>
      <c r="D91" s="246" t="s">
        <v>225</v>
      </c>
      <c r="E91" s="75"/>
      <c r="F91" s="247" t="s">
        <v>240</v>
      </c>
      <c r="G91" s="75"/>
      <c r="H91" s="75"/>
      <c r="I91" s="204"/>
      <c r="J91" s="75"/>
      <c r="K91" s="75"/>
      <c r="L91" s="73"/>
      <c r="M91" s="248"/>
      <c r="N91" s="48"/>
      <c r="O91" s="48"/>
      <c r="P91" s="48"/>
      <c r="Q91" s="48"/>
      <c r="R91" s="48"/>
      <c r="S91" s="48"/>
      <c r="T91" s="96"/>
      <c r="AT91" s="25" t="s">
        <v>225</v>
      </c>
      <c r="AU91" s="25" t="s">
        <v>82</v>
      </c>
    </row>
    <row r="92" s="1" customFormat="1" ht="16.5" customHeight="1">
      <c r="B92" s="47"/>
      <c r="C92" s="234" t="s">
        <v>241</v>
      </c>
      <c r="D92" s="234" t="s">
        <v>218</v>
      </c>
      <c r="E92" s="235" t="s">
        <v>242</v>
      </c>
      <c r="F92" s="236" t="s">
        <v>243</v>
      </c>
      <c r="G92" s="237" t="s">
        <v>221</v>
      </c>
      <c r="H92" s="238">
        <v>1</v>
      </c>
      <c r="I92" s="239"/>
      <c r="J92" s="240">
        <f>ROUND(I92*H92,2)</f>
        <v>0</v>
      </c>
      <c r="K92" s="236" t="s">
        <v>222</v>
      </c>
      <c r="L92" s="73"/>
      <c r="M92" s="241" t="s">
        <v>21</v>
      </c>
      <c r="N92" s="242" t="s">
        <v>43</v>
      </c>
      <c r="O92" s="48"/>
      <c r="P92" s="243">
        <f>O92*H92</f>
        <v>0</v>
      </c>
      <c r="Q92" s="243">
        <v>0</v>
      </c>
      <c r="R92" s="243">
        <f>Q92*H92</f>
        <v>0</v>
      </c>
      <c r="S92" s="243">
        <v>0</v>
      </c>
      <c r="T92" s="244">
        <f>S92*H92</f>
        <v>0</v>
      </c>
      <c r="AR92" s="25" t="s">
        <v>223</v>
      </c>
      <c r="AT92" s="25" t="s">
        <v>218</v>
      </c>
      <c r="AU92" s="25" t="s">
        <v>82</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223</v>
      </c>
      <c r="BM92" s="25" t="s">
        <v>244</v>
      </c>
    </row>
    <row r="93" s="1" customFormat="1">
      <c r="B93" s="47"/>
      <c r="C93" s="75"/>
      <c r="D93" s="246" t="s">
        <v>225</v>
      </c>
      <c r="E93" s="75"/>
      <c r="F93" s="247" t="s">
        <v>245</v>
      </c>
      <c r="G93" s="75"/>
      <c r="H93" s="75"/>
      <c r="I93" s="204"/>
      <c r="J93" s="75"/>
      <c r="K93" s="75"/>
      <c r="L93" s="73"/>
      <c r="M93" s="248"/>
      <c r="N93" s="48"/>
      <c r="O93" s="48"/>
      <c r="P93" s="48"/>
      <c r="Q93" s="48"/>
      <c r="R93" s="48"/>
      <c r="S93" s="48"/>
      <c r="T93" s="96"/>
      <c r="AT93" s="25" t="s">
        <v>225</v>
      </c>
      <c r="AU93" s="25" t="s">
        <v>82</v>
      </c>
    </row>
    <row r="94" s="1" customFormat="1" ht="16.5" customHeight="1">
      <c r="B94" s="47"/>
      <c r="C94" s="234" t="s">
        <v>246</v>
      </c>
      <c r="D94" s="234" t="s">
        <v>218</v>
      </c>
      <c r="E94" s="235" t="s">
        <v>247</v>
      </c>
      <c r="F94" s="236" t="s">
        <v>248</v>
      </c>
      <c r="G94" s="237" t="s">
        <v>221</v>
      </c>
      <c r="H94" s="238">
        <v>1</v>
      </c>
      <c r="I94" s="239"/>
      <c r="J94" s="240">
        <f>ROUND(I94*H94,2)</f>
        <v>0</v>
      </c>
      <c r="K94" s="236" t="s">
        <v>222</v>
      </c>
      <c r="L94" s="73"/>
      <c r="M94" s="241" t="s">
        <v>21</v>
      </c>
      <c r="N94" s="242" t="s">
        <v>43</v>
      </c>
      <c r="O94" s="48"/>
      <c r="P94" s="243">
        <f>O94*H94</f>
        <v>0</v>
      </c>
      <c r="Q94" s="243">
        <v>0</v>
      </c>
      <c r="R94" s="243">
        <f>Q94*H94</f>
        <v>0</v>
      </c>
      <c r="S94" s="243">
        <v>0</v>
      </c>
      <c r="T94" s="244">
        <f>S94*H94</f>
        <v>0</v>
      </c>
      <c r="AR94" s="25" t="s">
        <v>223</v>
      </c>
      <c r="AT94" s="25" t="s">
        <v>218</v>
      </c>
      <c r="AU94" s="25" t="s">
        <v>82</v>
      </c>
      <c r="AY94" s="25" t="s">
        <v>215</v>
      </c>
      <c r="BE94" s="245">
        <f>IF(N94="základní",J94,0)</f>
        <v>0</v>
      </c>
      <c r="BF94" s="245">
        <f>IF(N94="snížená",J94,0)</f>
        <v>0</v>
      </c>
      <c r="BG94" s="245">
        <f>IF(N94="zákl. přenesená",J94,0)</f>
        <v>0</v>
      </c>
      <c r="BH94" s="245">
        <f>IF(N94="sníž. přenesená",J94,0)</f>
        <v>0</v>
      </c>
      <c r="BI94" s="245">
        <f>IF(N94="nulová",J94,0)</f>
        <v>0</v>
      </c>
      <c r="BJ94" s="25" t="s">
        <v>80</v>
      </c>
      <c r="BK94" s="245">
        <f>ROUND(I94*H94,2)</f>
        <v>0</v>
      </c>
      <c r="BL94" s="25" t="s">
        <v>223</v>
      </c>
      <c r="BM94" s="25" t="s">
        <v>249</v>
      </c>
    </row>
    <row r="95" s="1" customFormat="1">
      <c r="B95" s="47"/>
      <c r="C95" s="75"/>
      <c r="D95" s="246" t="s">
        <v>225</v>
      </c>
      <c r="E95" s="75"/>
      <c r="F95" s="247" t="s">
        <v>250</v>
      </c>
      <c r="G95" s="75"/>
      <c r="H95" s="75"/>
      <c r="I95" s="204"/>
      <c r="J95" s="75"/>
      <c r="K95" s="75"/>
      <c r="L95" s="73"/>
      <c r="M95" s="248"/>
      <c r="N95" s="48"/>
      <c r="O95" s="48"/>
      <c r="P95" s="48"/>
      <c r="Q95" s="48"/>
      <c r="R95" s="48"/>
      <c r="S95" s="48"/>
      <c r="T95" s="96"/>
      <c r="AT95" s="25" t="s">
        <v>225</v>
      </c>
      <c r="AU95" s="25" t="s">
        <v>82</v>
      </c>
    </row>
    <row r="96" s="1" customFormat="1" ht="16.5" customHeight="1">
      <c r="B96" s="47"/>
      <c r="C96" s="234" t="s">
        <v>251</v>
      </c>
      <c r="D96" s="234" t="s">
        <v>218</v>
      </c>
      <c r="E96" s="235" t="s">
        <v>252</v>
      </c>
      <c r="F96" s="236" t="s">
        <v>253</v>
      </c>
      <c r="G96" s="237" t="s">
        <v>221</v>
      </c>
      <c r="H96" s="238">
        <v>1</v>
      </c>
      <c r="I96" s="239"/>
      <c r="J96" s="240">
        <f>ROUND(I96*H96,2)</f>
        <v>0</v>
      </c>
      <c r="K96" s="236" t="s">
        <v>21</v>
      </c>
      <c r="L96" s="73"/>
      <c r="M96" s="241" t="s">
        <v>21</v>
      </c>
      <c r="N96" s="242" t="s">
        <v>43</v>
      </c>
      <c r="O96" s="48"/>
      <c r="P96" s="243">
        <f>O96*H96</f>
        <v>0</v>
      </c>
      <c r="Q96" s="243">
        <v>0</v>
      </c>
      <c r="R96" s="243">
        <f>Q96*H96</f>
        <v>0</v>
      </c>
      <c r="S96" s="243">
        <v>0</v>
      </c>
      <c r="T96" s="244">
        <f>S96*H96</f>
        <v>0</v>
      </c>
      <c r="AR96" s="25" t="s">
        <v>223</v>
      </c>
      <c r="AT96" s="25" t="s">
        <v>218</v>
      </c>
      <c r="AU96" s="25" t="s">
        <v>82</v>
      </c>
      <c r="AY96" s="25" t="s">
        <v>215</v>
      </c>
      <c r="BE96" s="245">
        <f>IF(N96="základní",J96,0)</f>
        <v>0</v>
      </c>
      <c r="BF96" s="245">
        <f>IF(N96="snížená",J96,0)</f>
        <v>0</v>
      </c>
      <c r="BG96" s="245">
        <f>IF(N96="zákl. přenesená",J96,0)</f>
        <v>0</v>
      </c>
      <c r="BH96" s="245">
        <f>IF(N96="sníž. přenesená",J96,0)</f>
        <v>0</v>
      </c>
      <c r="BI96" s="245">
        <f>IF(N96="nulová",J96,0)</f>
        <v>0</v>
      </c>
      <c r="BJ96" s="25" t="s">
        <v>80</v>
      </c>
      <c r="BK96" s="245">
        <f>ROUND(I96*H96,2)</f>
        <v>0</v>
      </c>
      <c r="BL96" s="25" t="s">
        <v>223</v>
      </c>
      <c r="BM96" s="25" t="s">
        <v>254</v>
      </c>
    </row>
    <row r="97" s="1" customFormat="1">
      <c r="B97" s="47"/>
      <c r="C97" s="75"/>
      <c r="D97" s="246" t="s">
        <v>225</v>
      </c>
      <c r="E97" s="75"/>
      <c r="F97" s="247" t="s">
        <v>255</v>
      </c>
      <c r="G97" s="75"/>
      <c r="H97" s="75"/>
      <c r="I97" s="204"/>
      <c r="J97" s="75"/>
      <c r="K97" s="75"/>
      <c r="L97" s="73"/>
      <c r="M97" s="248"/>
      <c r="N97" s="48"/>
      <c r="O97" s="48"/>
      <c r="P97" s="48"/>
      <c r="Q97" s="48"/>
      <c r="R97" s="48"/>
      <c r="S97" s="48"/>
      <c r="T97" s="96"/>
      <c r="AT97" s="25" t="s">
        <v>225</v>
      </c>
      <c r="AU97" s="25" t="s">
        <v>82</v>
      </c>
    </row>
    <row r="98" s="1" customFormat="1" ht="16.5" customHeight="1">
      <c r="B98" s="47"/>
      <c r="C98" s="234" t="s">
        <v>256</v>
      </c>
      <c r="D98" s="234" t="s">
        <v>218</v>
      </c>
      <c r="E98" s="235" t="s">
        <v>257</v>
      </c>
      <c r="F98" s="236" t="s">
        <v>258</v>
      </c>
      <c r="G98" s="237" t="s">
        <v>221</v>
      </c>
      <c r="H98" s="238">
        <v>1</v>
      </c>
      <c r="I98" s="239"/>
      <c r="J98" s="240">
        <f>ROUND(I98*H98,2)</f>
        <v>0</v>
      </c>
      <c r="K98" s="236" t="s">
        <v>222</v>
      </c>
      <c r="L98" s="73"/>
      <c r="M98" s="241" t="s">
        <v>21</v>
      </c>
      <c r="N98" s="242" t="s">
        <v>43</v>
      </c>
      <c r="O98" s="48"/>
      <c r="P98" s="243">
        <f>O98*H98</f>
        <v>0</v>
      </c>
      <c r="Q98" s="243">
        <v>0</v>
      </c>
      <c r="R98" s="243">
        <f>Q98*H98</f>
        <v>0</v>
      </c>
      <c r="S98" s="243">
        <v>0</v>
      </c>
      <c r="T98" s="244">
        <f>S98*H98</f>
        <v>0</v>
      </c>
      <c r="AR98" s="25" t="s">
        <v>223</v>
      </c>
      <c r="AT98" s="25" t="s">
        <v>218</v>
      </c>
      <c r="AU98" s="25" t="s">
        <v>82</v>
      </c>
      <c r="AY98" s="25" t="s">
        <v>215</v>
      </c>
      <c r="BE98" s="245">
        <f>IF(N98="základní",J98,0)</f>
        <v>0</v>
      </c>
      <c r="BF98" s="245">
        <f>IF(N98="snížená",J98,0)</f>
        <v>0</v>
      </c>
      <c r="BG98" s="245">
        <f>IF(N98="zákl. přenesená",J98,0)</f>
        <v>0</v>
      </c>
      <c r="BH98" s="245">
        <f>IF(N98="sníž. přenesená",J98,0)</f>
        <v>0</v>
      </c>
      <c r="BI98" s="245">
        <f>IF(N98="nulová",J98,0)</f>
        <v>0</v>
      </c>
      <c r="BJ98" s="25" t="s">
        <v>80</v>
      </c>
      <c r="BK98" s="245">
        <f>ROUND(I98*H98,2)</f>
        <v>0</v>
      </c>
      <c r="BL98" s="25" t="s">
        <v>223</v>
      </c>
      <c r="BM98" s="25" t="s">
        <v>259</v>
      </c>
    </row>
    <row r="99" s="1" customFormat="1" ht="16.5" customHeight="1">
      <c r="B99" s="47"/>
      <c r="C99" s="234" t="s">
        <v>260</v>
      </c>
      <c r="D99" s="234" t="s">
        <v>218</v>
      </c>
      <c r="E99" s="235" t="s">
        <v>261</v>
      </c>
      <c r="F99" s="236" t="s">
        <v>262</v>
      </c>
      <c r="G99" s="237" t="s">
        <v>221</v>
      </c>
      <c r="H99" s="238">
        <v>1</v>
      </c>
      <c r="I99" s="239"/>
      <c r="J99" s="240">
        <f>ROUND(I99*H99,2)</f>
        <v>0</v>
      </c>
      <c r="K99" s="236" t="s">
        <v>222</v>
      </c>
      <c r="L99" s="73"/>
      <c r="M99" s="241" t="s">
        <v>21</v>
      </c>
      <c r="N99" s="242" t="s">
        <v>43</v>
      </c>
      <c r="O99" s="48"/>
      <c r="P99" s="243">
        <f>O99*H99</f>
        <v>0</v>
      </c>
      <c r="Q99" s="243">
        <v>0</v>
      </c>
      <c r="R99" s="243">
        <f>Q99*H99</f>
        <v>0</v>
      </c>
      <c r="S99" s="243">
        <v>0</v>
      </c>
      <c r="T99" s="244">
        <f>S99*H99</f>
        <v>0</v>
      </c>
      <c r="AR99" s="25" t="s">
        <v>223</v>
      </c>
      <c r="AT99" s="25" t="s">
        <v>218</v>
      </c>
      <c r="AU99" s="25" t="s">
        <v>82</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223</v>
      </c>
      <c r="BM99" s="25" t="s">
        <v>263</v>
      </c>
    </row>
    <row r="100" s="1" customFormat="1">
      <c r="B100" s="47"/>
      <c r="C100" s="75"/>
      <c r="D100" s="246" t="s">
        <v>225</v>
      </c>
      <c r="E100" s="75"/>
      <c r="F100" s="247" t="s">
        <v>264</v>
      </c>
      <c r="G100" s="75"/>
      <c r="H100" s="75"/>
      <c r="I100" s="204"/>
      <c r="J100" s="75"/>
      <c r="K100" s="75"/>
      <c r="L100" s="73"/>
      <c r="M100" s="248"/>
      <c r="N100" s="48"/>
      <c r="O100" s="48"/>
      <c r="P100" s="48"/>
      <c r="Q100" s="48"/>
      <c r="R100" s="48"/>
      <c r="S100" s="48"/>
      <c r="T100" s="96"/>
      <c r="AT100" s="25" t="s">
        <v>225</v>
      </c>
      <c r="AU100" s="25" t="s">
        <v>82</v>
      </c>
    </row>
    <row r="101" s="11" customFormat="1" ht="29.88" customHeight="1">
      <c r="B101" s="218"/>
      <c r="C101" s="219"/>
      <c r="D101" s="220" t="s">
        <v>71</v>
      </c>
      <c r="E101" s="232" t="s">
        <v>265</v>
      </c>
      <c r="F101" s="232" t="s">
        <v>266</v>
      </c>
      <c r="G101" s="219"/>
      <c r="H101" s="219"/>
      <c r="I101" s="222"/>
      <c r="J101" s="233">
        <f>BK101</f>
        <v>0</v>
      </c>
      <c r="K101" s="219"/>
      <c r="L101" s="224"/>
      <c r="M101" s="225"/>
      <c r="N101" s="226"/>
      <c r="O101" s="226"/>
      <c r="P101" s="227">
        <f>SUM(P102:P119)</f>
        <v>0</v>
      </c>
      <c r="Q101" s="226"/>
      <c r="R101" s="227">
        <f>SUM(R102:R119)</f>
        <v>0</v>
      </c>
      <c r="S101" s="226"/>
      <c r="T101" s="228">
        <f>SUM(T102:T119)</f>
        <v>0</v>
      </c>
      <c r="AR101" s="229" t="s">
        <v>214</v>
      </c>
      <c r="AT101" s="230" t="s">
        <v>71</v>
      </c>
      <c r="AU101" s="230" t="s">
        <v>80</v>
      </c>
      <c r="AY101" s="229" t="s">
        <v>215</v>
      </c>
      <c r="BK101" s="231">
        <f>SUM(BK102:BK119)</f>
        <v>0</v>
      </c>
    </row>
    <row r="102" s="1" customFormat="1" ht="16.5" customHeight="1">
      <c r="B102" s="47"/>
      <c r="C102" s="234" t="s">
        <v>267</v>
      </c>
      <c r="D102" s="234" t="s">
        <v>218</v>
      </c>
      <c r="E102" s="235" t="s">
        <v>268</v>
      </c>
      <c r="F102" s="236" t="s">
        <v>269</v>
      </c>
      <c r="G102" s="237" t="s">
        <v>221</v>
      </c>
      <c r="H102" s="238">
        <v>1</v>
      </c>
      <c r="I102" s="239"/>
      <c r="J102" s="240">
        <f>ROUND(I102*H102,2)</f>
        <v>0</v>
      </c>
      <c r="K102" s="236" t="s">
        <v>222</v>
      </c>
      <c r="L102" s="73"/>
      <c r="M102" s="241" t="s">
        <v>21</v>
      </c>
      <c r="N102" s="242" t="s">
        <v>43</v>
      </c>
      <c r="O102" s="48"/>
      <c r="P102" s="243">
        <f>O102*H102</f>
        <v>0</v>
      </c>
      <c r="Q102" s="243">
        <v>0</v>
      </c>
      <c r="R102" s="243">
        <f>Q102*H102</f>
        <v>0</v>
      </c>
      <c r="S102" s="243">
        <v>0</v>
      </c>
      <c r="T102" s="244">
        <f>S102*H102</f>
        <v>0</v>
      </c>
      <c r="AR102" s="25" t="s">
        <v>223</v>
      </c>
      <c r="AT102" s="25" t="s">
        <v>218</v>
      </c>
      <c r="AU102" s="25" t="s">
        <v>82</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223</v>
      </c>
      <c r="BM102" s="25" t="s">
        <v>270</v>
      </c>
    </row>
    <row r="103" s="1" customFormat="1">
      <c r="B103" s="47"/>
      <c r="C103" s="75"/>
      <c r="D103" s="246" t="s">
        <v>225</v>
      </c>
      <c r="E103" s="75"/>
      <c r="F103" s="247" t="s">
        <v>271</v>
      </c>
      <c r="G103" s="75"/>
      <c r="H103" s="75"/>
      <c r="I103" s="204"/>
      <c r="J103" s="75"/>
      <c r="K103" s="75"/>
      <c r="L103" s="73"/>
      <c r="M103" s="248"/>
      <c r="N103" s="48"/>
      <c r="O103" s="48"/>
      <c r="P103" s="48"/>
      <c r="Q103" s="48"/>
      <c r="R103" s="48"/>
      <c r="S103" s="48"/>
      <c r="T103" s="96"/>
      <c r="AT103" s="25" t="s">
        <v>225</v>
      </c>
      <c r="AU103" s="25" t="s">
        <v>82</v>
      </c>
    </row>
    <row r="104" s="1" customFormat="1" ht="16.5" customHeight="1">
      <c r="B104" s="47"/>
      <c r="C104" s="234" t="s">
        <v>272</v>
      </c>
      <c r="D104" s="234" t="s">
        <v>218</v>
      </c>
      <c r="E104" s="235" t="s">
        <v>273</v>
      </c>
      <c r="F104" s="236" t="s">
        <v>274</v>
      </c>
      <c r="G104" s="237" t="s">
        <v>221</v>
      </c>
      <c r="H104" s="238">
        <v>1</v>
      </c>
      <c r="I104" s="239"/>
      <c r="J104" s="240">
        <f>ROUND(I104*H104,2)</f>
        <v>0</v>
      </c>
      <c r="K104" s="236" t="s">
        <v>222</v>
      </c>
      <c r="L104" s="73"/>
      <c r="M104" s="241" t="s">
        <v>21</v>
      </c>
      <c r="N104" s="242" t="s">
        <v>43</v>
      </c>
      <c r="O104" s="48"/>
      <c r="P104" s="243">
        <f>O104*H104</f>
        <v>0</v>
      </c>
      <c r="Q104" s="243">
        <v>0</v>
      </c>
      <c r="R104" s="243">
        <f>Q104*H104</f>
        <v>0</v>
      </c>
      <c r="S104" s="243">
        <v>0</v>
      </c>
      <c r="T104" s="244">
        <f>S104*H104</f>
        <v>0</v>
      </c>
      <c r="AR104" s="25" t="s">
        <v>223</v>
      </c>
      <c r="AT104" s="25" t="s">
        <v>218</v>
      </c>
      <c r="AU104" s="25" t="s">
        <v>82</v>
      </c>
      <c r="AY104" s="25" t="s">
        <v>215</v>
      </c>
      <c r="BE104" s="245">
        <f>IF(N104="základní",J104,0)</f>
        <v>0</v>
      </c>
      <c r="BF104" s="245">
        <f>IF(N104="snížená",J104,0)</f>
        <v>0</v>
      </c>
      <c r="BG104" s="245">
        <f>IF(N104="zákl. přenesená",J104,0)</f>
        <v>0</v>
      </c>
      <c r="BH104" s="245">
        <f>IF(N104="sníž. přenesená",J104,0)</f>
        <v>0</v>
      </c>
      <c r="BI104" s="245">
        <f>IF(N104="nulová",J104,0)</f>
        <v>0</v>
      </c>
      <c r="BJ104" s="25" t="s">
        <v>80</v>
      </c>
      <c r="BK104" s="245">
        <f>ROUND(I104*H104,2)</f>
        <v>0</v>
      </c>
      <c r="BL104" s="25" t="s">
        <v>223</v>
      </c>
      <c r="BM104" s="25" t="s">
        <v>275</v>
      </c>
    </row>
    <row r="105" s="1" customFormat="1">
      <c r="B105" s="47"/>
      <c r="C105" s="75"/>
      <c r="D105" s="246" t="s">
        <v>225</v>
      </c>
      <c r="E105" s="75"/>
      <c r="F105" s="247" t="s">
        <v>276</v>
      </c>
      <c r="G105" s="75"/>
      <c r="H105" s="75"/>
      <c r="I105" s="204"/>
      <c r="J105" s="75"/>
      <c r="K105" s="75"/>
      <c r="L105" s="73"/>
      <c r="M105" s="248"/>
      <c r="N105" s="48"/>
      <c r="O105" s="48"/>
      <c r="P105" s="48"/>
      <c r="Q105" s="48"/>
      <c r="R105" s="48"/>
      <c r="S105" s="48"/>
      <c r="T105" s="96"/>
      <c r="AT105" s="25" t="s">
        <v>225</v>
      </c>
      <c r="AU105" s="25" t="s">
        <v>82</v>
      </c>
    </row>
    <row r="106" s="1" customFormat="1" ht="16.5" customHeight="1">
      <c r="B106" s="47"/>
      <c r="C106" s="234" t="s">
        <v>277</v>
      </c>
      <c r="D106" s="234" t="s">
        <v>218</v>
      </c>
      <c r="E106" s="235" t="s">
        <v>278</v>
      </c>
      <c r="F106" s="236" t="s">
        <v>279</v>
      </c>
      <c r="G106" s="237" t="s">
        <v>221</v>
      </c>
      <c r="H106" s="238">
        <v>1</v>
      </c>
      <c r="I106" s="239"/>
      <c r="J106" s="240">
        <f>ROUND(I106*H106,2)</f>
        <v>0</v>
      </c>
      <c r="K106" s="236" t="s">
        <v>222</v>
      </c>
      <c r="L106" s="73"/>
      <c r="M106" s="241" t="s">
        <v>21</v>
      </c>
      <c r="N106" s="242" t="s">
        <v>43</v>
      </c>
      <c r="O106" s="48"/>
      <c r="P106" s="243">
        <f>O106*H106</f>
        <v>0</v>
      </c>
      <c r="Q106" s="243">
        <v>0</v>
      </c>
      <c r="R106" s="243">
        <f>Q106*H106</f>
        <v>0</v>
      </c>
      <c r="S106" s="243">
        <v>0</v>
      </c>
      <c r="T106" s="244">
        <f>S106*H106</f>
        <v>0</v>
      </c>
      <c r="AR106" s="25" t="s">
        <v>223</v>
      </c>
      <c r="AT106" s="25" t="s">
        <v>218</v>
      </c>
      <c r="AU106" s="25" t="s">
        <v>82</v>
      </c>
      <c r="AY106" s="25" t="s">
        <v>215</v>
      </c>
      <c r="BE106" s="245">
        <f>IF(N106="základní",J106,0)</f>
        <v>0</v>
      </c>
      <c r="BF106" s="245">
        <f>IF(N106="snížená",J106,0)</f>
        <v>0</v>
      </c>
      <c r="BG106" s="245">
        <f>IF(N106="zákl. přenesená",J106,0)</f>
        <v>0</v>
      </c>
      <c r="BH106" s="245">
        <f>IF(N106="sníž. přenesená",J106,0)</f>
        <v>0</v>
      </c>
      <c r="BI106" s="245">
        <f>IF(N106="nulová",J106,0)</f>
        <v>0</v>
      </c>
      <c r="BJ106" s="25" t="s">
        <v>80</v>
      </c>
      <c r="BK106" s="245">
        <f>ROUND(I106*H106,2)</f>
        <v>0</v>
      </c>
      <c r="BL106" s="25" t="s">
        <v>223</v>
      </c>
      <c r="BM106" s="25" t="s">
        <v>280</v>
      </c>
    </row>
    <row r="107" s="1" customFormat="1">
      <c r="B107" s="47"/>
      <c r="C107" s="75"/>
      <c r="D107" s="246" t="s">
        <v>225</v>
      </c>
      <c r="E107" s="75"/>
      <c r="F107" s="247" t="s">
        <v>281</v>
      </c>
      <c r="G107" s="75"/>
      <c r="H107" s="75"/>
      <c r="I107" s="204"/>
      <c r="J107" s="75"/>
      <c r="K107" s="75"/>
      <c r="L107" s="73"/>
      <c r="M107" s="248"/>
      <c r="N107" s="48"/>
      <c r="O107" s="48"/>
      <c r="P107" s="48"/>
      <c r="Q107" s="48"/>
      <c r="R107" s="48"/>
      <c r="S107" s="48"/>
      <c r="T107" s="96"/>
      <c r="AT107" s="25" t="s">
        <v>225</v>
      </c>
      <c r="AU107" s="25" t="s">
        <v>82</v>
      </c>
    </row>
    <row r="108" s="1" customFormat="1" ht="16.5" customHeight="1">
      <c r="B108" s="47"/>
      <c r="C108" s="234" t="s">
        <v>10</v>
      </c>
      <c r="D108" s="234" t="s">
        <v>218</v>
      </c>
      <c r="E108" s="235" t="s">
        <v>282</v>
      </c>
      <c r="F108" s="236" t="s">
        <v>283</v>
      </c>
      <c r="G108" s="237" t="s">
        <v>221</v>
      </c>
      <c r="H108" s="238">
        <v>1</v>
      </c>
      <c r="I108" s="239"/>
      <c r="J108" s="240">
        <f>ROUND(I108*H108,2)</f>
        <v>0</v>
      </c>
      <c r="K108" s="236" t="s">
        <v>21</v>
      </c>
      <c r="L108" s="73"/>
      <c r="M108" s="241" t="s">
        <v>21</v>
      </c>
      <c r="N108" s="242" t="s">
        <v>43</v>
      </c>
      <c r="O108" s="48"/>
      <c r="P108" s="243">
        <f>O108*H108</f>
        <v>0</v>
      </c>
      <c r="Q108" s="243">
        <v>0</v>
      </c>
      <c r="R108" s="243">
        <f>Q108*H108</f>
        <v>0</v>
      </c>
      <c r="S108" s="243">
        <v>0</v>
      </c>
      <c r="T108" s="244">
        <f>S108*H108</f>
        <v>0</v>
      </c>
      <c r="AR108" s="25" t="s">
        <v>223</v>
      </c>
      <c r="AT108" s="25" t="s">
        <v>218</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223</v>
      </c>
      <c r="BM108" s="25" t="s">
        <v>284</v>
      </c>
    </row>
    <row r="109" s="1" customFormat="1">
      <c r="B109" s="47"/>
      <c r="C109" s="75"/>
      <c r="D109" s="246" t="s">
        <v>225</v>
      </c>
      <c r="E109" s="75"/>
      <c r="F109" s="247" t="s">
        <v>285</v>
      </c>
      <c r="G109" s="75"/>
      <c r="H109" s="75"/>
      <c r="I109" s="204"/>
      <c r="J109" s="75"/>
      <c r="K109" s="75"/>
      <c r="L109" s="73"/>
      <c r="M109" s="248"/>
      <c r="N109" s="48"/>
      <c r="O109" s="48"/>
      <c r="P109" s="48"/>
      <c r="Q109" s="48"/>
      <c r="R109" s="48"/>
      <c r="S109" s="48"/>
      <c r="T109" s="96"/>
      <c r="AT109" s="25" t="s">
        <v>225</v>
      </c>
      <c r="AU109" s="25" t="s">
        <v>82</v>
      </c>
    </row>
    <row r="110" s="1" customFormat="1" ht="16.5" customHeight="1">
      <c r="B110" s="47"/>
      <c r="C110" s="234" t="s">
        <v>286</v>
      </c>
      <c r="D110" s="234" t="s">
        <v>218</v>
      </c>
      <c r="E110" s="235" t="s">
        <v>287</v>
      </c>
      <c r="F110" s="236" t="s">
        <v>288</v>
      </c>
      <c r="G110" s="237" t="s">
        <v>221</v>
      </c>
      <c r="H110" s="238">
        <v>1</v>
      </c>
      <c r="I110" s="239"/>
      <c r="J110" s="240">
        <f>ROUND(I110*H110,2)</f>
        <v>0</v>
      </c>
      <c r="K110" s="236" t="s">
        <v>222</v>
      </c>
      <c r="L110" s="73"/>
      <c r="M110" s="241" t="s">
        <v>21</v>
      </c>
      <c r="N110" s="242" t="s">
        <v>43</v>
      </c>
      <c r="O110" s="48"/>
      <c r="P110" s="243">
        <f>O110*H110</f>
        <v>0</v>
      </c>
      <c r="Q110" s="243">
        <v>0</v>
      </c>
      <c r="R110" s="243">
        <f>Q110*H110</f>
        <v>0</v>
      </c>
      <c r="S110" s="243">
        <v>0</v>
      </c>
      <c r="T110" s="244">
        <f>S110*H110</f>
        <v>0</v>
      </c>
      <c r="AR110" s="25" t="s">
        <v>223</v>
      </c>
      <c r="AT110" s="25" t="s">
        <v>218</v>
      </c>
      <c r="AU110" s="25" t="s">
        <v>82</v>
      </c>
      <c r="AY110" s="25" t="s">
        <v>215</v>
      </c>
      <c r="BE110" s="245">
        <f>IF(N110="základní",J110,0)</f>
        <v>0</v>
      </c>
      <c r="BF110" s="245">
        <f>IF(N110="snížená",J110,0)</f>
        <v>0</v>
      </c>
      <c r="BG110" s="245">
        <f>IF(N110="zákl. přenesená",J110,0)</f>
        <v>0</v>
      </c>
      <c r="BH110" s="245">
        <f>IF(N110="sníž. přenesená",J110,0)</f>
        <v>0</v>
      </c>
      <c r="BI110" s="245">
        <f>IF(N110="nulová",J110,0)</f>
        <v>0</v>
      </c>
      <c r="BJ110" s="25" t="s">
        <v>80</v>
      </c>
      <c r="BK110" s="245">
        <f>ROUND(I110*H110,2)</f>
        <v>0</v>
      </c>
      <c r="BL110" s="25" t="s">
        <v>223</v>
      </c>
      <c r="BM110" s="25" t="s">
        <v>289</v>
      </c>
    </row>
    <row r="111" s="1" customFormat="1" ht="16.5" customHeight="1">
      <c r="B111" s="47"/>
      <c r="C111" s="234" t="s">
        <v>290</v>
      </c>
      <c r="D111" s="234" t="s">
        <v>218</v>
      </c>
      <c r="E111" s="235" t="s">
        <v>291</v>
      </c>
      <c r="F111" s="236" t="s">
        <v>292</v>
      </c>
      <c r="G111" s="237" t="s">
        <v>221</v>
      </c>
      <c r="H111" s="238">
        <v>1</v>
      </c>
      <c r="I111" s="239"/>
      <c r="J111" s="240">
        <f>ROUND(I111*H111,2)</f>
        <v>0</v>
      </c>
      <c r="K111" s="236" t="s">
        <v>222</v>
      </c>
      <c r="L111" s="73"/>
      <c r="M111" s="241" t="s">
        <v>21</v>
      </c>
      <c r="N111" s="242" t="s">
        <v>43</v>
      </c>
      <c r="O111" s="48"/>
      <c r="P111" s="243">
        <f>O111*H111</f>
        <v>0</v>
      </c>
      <c r="Q111" s="243">
        <v>0</v>
      </c>
      <c r="R111" s="243">
        <f>Q111*H111</f>
        <v>0</v>
      </c>
      <c r="S111" s="243">
        <v>0</v>
      </c>
      <c r="T111" s="244">
        <f>S111*H111</f>
        <v>0</v>
      </c>
      <c r="AR111" s="25" t="s">
        <v>223</v>
      </c>
      <c r="AT111" s="25" t="s">
        <v>218</v>
      </c>
      <c r="AU111" s="25" t="s">
        <v>82</v>
      </c>
      <c r="AY111" s="25" t="s">
        <v>215</v>
      </c>
      <c r="BE111" s="245">
        <f>IF(N111="základní",J111,0)</f>
        <v>0</v>
      </c>
      <c r="BF111" s="245">
        <f>IF(N111="snížená",J111,0)</f>
        <v>0</v>
      </c>
      <c r="BG111" s="245">
        <f>IF(N111="zákl. přenesená",J111,0)</f>
        <v>0</v>
      </c>
      <c r="BH111" s="245">
        <f>IF(N111="sníž. přenesená",J111,0)</f>
        <v>0</v>
      </c>
      <c r="BI111" s="245">
        <f>IF(N111="nulová",J111,0)</f>
        <v>0</v>
      </c>
      <c r="BJ111" s="25" t="s">
        <v>80</v>
      </c>
      <c r="BK111" s="245">
        <f>ROUND(I111*H111,2)</f>
        <v>0</v>
      </c>
      <c r="BL111" s="25" t="s">
        <v>223</v>
      </c>
      <c r="BM111" s="25" t="s">
        <v>293</v>
      </c>
    </row>
    <row r="112" s="1" customFormat="1">
      <c r="B112" s="47"/>
      <c r="C112" s="75"/>
      <c r="D112" s="246" t="s">
        <v>225</v>
      </c>
      <c r="E112" s="75"/>
      <c r="F112" s="247" t="s">
        <v>294</v>
      </c>
      <c r="G112" s="75"/>
      <c r="H112" s="75"/>
      <c r="I112" s="204"/>
      <c r="J112" s="75"/>
      <c r="K112" s="75"/>
      <c r="L112" s="73"/>
      <c r="M112" s="248"/>
      <c r="N112" s="48"/>
      <c r="O112" s="48"/>
      <c r="P112" s="48"/>
      <c r="Q112" s="48"/>
      <c r="R112" s="48"/>
      <c r="S112" s="48"/>
      <c r="T112" s="96"/>
      <c r="AT112" s="25" t="s">
        <v>225</v>
      </c>
      <c r="AU112" s="25" t="s">
        <v>82</v>
      </c>
    </row>
    <row r="113" s="1" customFormat="1" ht="16.5" customHeight="1">
      <c r="B113" s="47"/>
      <c r="C113" s="234" t="s">
        <v>295</v>
      </c>
      <c r="D113" s="234" t="s">
        <v>218</v>
      </c>
      <c r="E113" s="235" t="s">
        <v>296</v>
      </c>
      <c r="F113" s="236" t="s">
        <v>297</v>
      </c>
      <c r="G113" s="237" t="s">
        <v>298</v>
      </c>
      <c r="H113" s="238">
        <v>2</v>
      </c>
      <c r="I113" s="239"/>
      <c r="J113" s="240">
        <f>ROUND(I113*H113,2)</f>
        <v>0</v>
      </c>
      <c r="K113" s="236" t="s">
        <v>222</v>
      </c>
      <c r="L113" s="73"/>
      <c r="M113" s="241" t="s">
        <v>21</v>
      </c>
      <c r="N113" s="242" t="s">
        <v>43</v>
      </c>
      <c r="O113" s="48"/>
      <c r="P113" s="243">
        <f>O113*H113</f>
        <v>0</v>
      </c>
      <c r="Q113" s="243">
        <v>0</v>
      </c>
      <c r="R113" s="243">
        <f>Q113*H113</f>
        <v>0</v>
      </c>
      <c r="S113" s="243">
        <v>0</v>
      </c>
      <c r="T113" s="244">
        <f>S113*H113</f>
        <v>0</v>
      </c>
      <c r="AR113" s="25" t="s">
        <v>223</v>
      </c>
      <c r="AT113" s="25" t="s">
        <v>218</v>
      </c>
      <c r="AU113" s="25" t="s">
        <v>82</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223</v>
      </c>
      <c r="BM113" s="25" t="s">
        <v>299</v>
      </c>
    </row>
    <row r="114" s="1" customFormat="1" ht="16.5" customHeight="1">
      <c r="B114" s="47"/>
      <c r="C114" s="234" t="s">
        <v>300</v>
      </c>
      <c r="D114" s="234" t="s">
        <v>218</v>
      </c>
      <c r="E114" s="235" t="s">
        <v>301</v>
      </c>
      <c r="F114" s="236" t="s">
        <v>302</v>
      </c>
      <c r="G114" s="237" t="s">
        <v>221</v>
      </c>
      <c r="H114" s="238">
        <v>1</v>
      </c>
      <c r="I114" s="239"/>
      <c r="J114" s="240">
        <f>ROUND(I114*H114,2)</f>
        <v>0</v>
      </c>
      <c r="K114" s="236" t="s">
        <v>222</v>
      </c>
      <c r="L114" s="73"/>
      <c r="M114" s="241" t="s">
        <v>21</v>
      </c>
      <c r="N114" s="242" t="s">
        <v>43</v>
      </c>
      <c r="O114" s="48"/>
      <c r="P114" s="243">
        <f>O114*H114</f>
        <v>0</v>
      </c>
      <c r="Q114" s="243">
        <v>0</v>
      </c>
      <c r="R114" s="243">
        <f>Q114*H114</f>
        <v>0</v>
      </c>
      <c r="S114" s="243">
        <v>0</v>
      </c>
      <c r="T114" s="244">
        <f>S114*H114</f>
        <v>0</v>
      </c>
      <c r="AR114" s="25" t="s">
        <v>223</v>
      </c>
      <c r="AT114" s="25" t="s">
        <v>218</v>
      </c>
      <c r="AU114" s="25" t="s">
        <v>82</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223</v>
      </c>
      <c r="BM114" s="25" t="s">
        <v>303</v>
      </c>
    </row>
    <row r="115" s="1" customFormat="1">
      <c r="B115" s="47"/>
      <c r="C115" s="75"/>
      <c r="D115" s="246" t="s">
        <v>225</v>
      </c>
      <c r="E115" s="75"/>
      <c r="F115" s="247" t="s">
        <v>304</v>
      </c>
      <c r="G115" s="75"/>
      <c r="H115" s="75"/>
      <c r="I115" s="204"/>
      <c r="J115" s="75"/>
      <c r="K115" s="75"/>
      <c r="L115" s="73"/>
      <c r="M115" s="248"/>
      <c r="N115" s="48"/>
      <c r="O115" s="48"/>
      <c r="P115" s="48"/>
      <c r="Q115" s="48"/>
      <c r="R115" s="48"/>
      <c r="S115" s="48"/>
      <c r="T115" s="96"/>
      <c r="AT115" s="25" t="s">
        <v>225</v>
      </c>
      <c r="AU115" s="25" t="s">
        <v>82</v>
      </c>
    </row>
    <row r="116" s="1" customFormat="1" ht="16.5" customHeight="1">
      <c r="B116" s="47"/>
      <c r="C116" s="234" t="s">
        <v>305</v>
      </c>
      <c r="D116" s="234" t="s">
        <v>218</v>
      </c>
      <c r="E116" s="235" t="s">
        <v>306</v>
      </c>
      <c r="F116" s="236" t="s">
        <v>307</v>
      </c>
      <c r="G116" s="237" t="s">
        <v>221</v>
      </c>
      <c r="H116" s="238">
        <v>1</v>
      </c>
      <c r="I116" s="239"/>
      <c r="J116" s="240">
        <f>ROUND(I116*H116,2)</f>
        <v>0</v>
      </c>
      <c r="K116" s="236" t="s">
        <v>21</v>
      </c>
      <c r="L116" s="73"/>
      <c r="M116" s="241" t="s">
        <v>21</v>
      </c>
      <c r="N116" s="242" t="s">
        <v>43</v>
      </c>
      <c r="O116" s="48"/>
      <c r="P116" s="243">
        <f>O116*H116</f>
        <v>0</v>
      </c>
      <c r="Q116" s="243">
        <v>0</v>
      </c>
      <c r="R116" s="243">
        <f>Q116*H116</f>
        <v>0</v>
      </c>
      <c r="S116" s="243">
        <v>0</v>
      </c>
      <c r="T116" s="244">
        <f>S116*H116</f>
        <v>0</v>
      </c>
      <c r="AR116" s="25" t="s">
        <v>223</v>
      </c>
      <c r="AT116" s="25" t="s">
        <v>218</v>
      </c>
      <c r="AU116" s="25" t="s">
        <v>82</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223</v>
      </c>
      <c r="BM116" s="25" t="s">
        <v>308</v>
      </c>
    </row>
    <row r="117" s="1" customFormat="1">
      <c r="B117" s="47"/>
      <c r="C117" s="75"/>
      <c r="D117" s="246" t="s">
        <v>225</v>
      </c>
      <c r="E117" s="75"/>
      <c r="F117" s="247" t="s">
        <v>309</v>
      </c>
      <c r="G117" s="75"/>
      <c r="H117" s="75"/>
      <c r="I117" s="204"/>
      <c r="J117" s="75"/>
      <c r="K117" s="75"/>
      <c r="L117" s="73"/>
      <c r="M117" s="248"/>
      <c r="N117" s="48"/>
      <c r="O117" s="48"/>
      <c r="P117" s="48"/>
      <c r="Q117" s="48"/>
      <c r="R117" s="48"/>
      <c r="S117" s="48"/>
      <c r="T117" s="96"/>
      <c r="AT117" s="25" t="s">
        <v>225</v>
      </c>
      <c r="AU117" s="25" t="s">
        <v>82</v>
      </c>
    </row>
    <row r="118" s="1" customFormat="1" ht="16.5" customHeight="1">
      <c r="B118" s="47"/>
      <c r="C118" s="234" t="s">
        <v>9</v>
      </c>
      <c r="D118" s="234" t="s">
        <v>218</v>
      </c>
      <c r="E118" s="235" t="s">
        <v>310</v>
      </c>
      <c r="F118" s="236" t="s">
        <v>311</v>
      </c>
      <c r="G118" s="237" t="s">
        <v>221</v>
      </c>
      <c r="H118" s="238">
        <v>1</v>
      </c>
      <c r="I118" s="239"/>
      <c r="J118" s="240">
        <f>ROUND(I118*H118,2)</f>
        <v>0</v>
      </c>
      <c r="K118" s="236" t="s">
        <v>222</v>
      </c>
      <c r="L118" s="73"/>
      <c r="M118" s="241" t="s">
        <v>21</v>
      </c>
      <c r="N118" s="242" t="s">
        <v>43</v>
      </c>
      <c r="O118" s="48"/>
      <c r="P118" s="243">
        <f>O118*H118</f>
        <v>0</v>
      </c>
      <c r="Q118" s="243">
        <v>0</v>
      </c>
      <c r="R118" s="243">
        <f>Q118*H118</f>
        <v>0</v>
      </c>
      <c r="S118" s="243">
        <v>0</v>
      </c>
      <c r="T118" s="244">
        <f>S118*H118</f>
        <v>0</v>
      </c>
      <c r="AR118" s="25" t="s">
        <v>223</v>
      </c>
      <c r="AT118" s="25" t="s">
        <v>218</v>
      </c>
      <c r="AU118" s="25" t="s">
        <v>82</v>
      </c>
      <c r="AY118" s="25" t="s">
        <v>215</v>
      </c>
      <c r="BE118" s="245">
        <f>IF(N118="základní",J118,0)</f>
        <v>0</v>
      </c>
      <c r="BF118" s="245">
        <f>IF(N118="snížená",J118,0)</f>
        <v>0</v>
      </c>
      <c r="BG118" s="245">
        <f>IF(N118="zákl. přenesená",J118,0)</f>
        <v>0</v>
      </c>
      <c r="BH118" s="245">
        <f>IF(N118="sníž. přenesená",J118,0)</f>
        <v>0</v>
      </c>
      <c r="BI118" s="245">
        <f>IF(N118="nulová",J118,0)</f>
        <v>0</v>
      </c>
      <c r="BJ118" s="25" t="s">
        <v>80</v>
      </c>
      <c r="BK118" s="245">
        <f>ROUND(I118*H118,2)</f>
        <v>0</v>
      </c>
      <c r="BL118" s="25" t="s">
        <v>223</v>
      </c>
      <c r="BM118" s="25" t="s">
        <v>312</v>
      </c>
    </row>
    <row r="119" s="1" customFormat="1">
      <c r="B119" s="47"/>
      <c r="C119" s="75"/>
      <c r="D119" s="246" t="s">
        <v>225</v>
      </c>
      <c r="E119" s="75"/>
      <c r="F119" s="247" t="s">
        <v>313</v>
      </c>
      <c r="G119" s="75"/>
      <c r="H119" s="75"/>
      <c r="I119" s="204"/>
      <c r="J119" s="75"/>
      <c r="K119" s="75"/>
      <c r="L119" s="73"/>
      <c r="M119" s="248"/>
      <c r="N119" s="48"/>
      <c r="O119" s="48"/>
      <c r="P119" s="48"/>
      <c r="Q119" s="48"/>
      <c r="R119" s="48"/>
      <c r="S119" s="48"/>
      <c r="T119" s="96"/>
      <c r="AT119" s="25" t="s">
        <v>225</v>
      </c>
      <c r="AU119" s="25" t="s">
        <v>82</v>
      </c>
    </row>
    <row r="120" s="11" customFormat="1" ht="29.88" customHeight="1">
      <c r="B120" s="218"/>
      <c r="C120" s="219"/>
      <c r="D120" s="220" t="s">
        <v>71</v>
      </c>
      <c r="E120" s="232" t="s">
        <v>314</v>
      </c>
      <c r="F120" s="232" t="s">
        <v>315</v>
      </c>
      <c r="G120" s="219"/>
      <c r="H120" s="219"/>
      <c r="I120" s="222"/>
      <c r="J120" s="233">
        <f>BK120</f>
        <v>0</v>
      </c>
      <c r="K120" s="219"/>
      <c r="L120" s="224"/>
      <c r="M120" s="225"/>
      <c r="N120" s="226"/>
      <c r="O120" s="226"/>
      <c r="P120" s="227">
        <f>SUM(P121:P128)</f>
        <v>0</v>
      </c>
      <c r="Q120" s="226"/>
      <c r="R120" s="227">
        <f>SUM(R121:R128)</f>
        <v>0</v>
      </c>
      <c r="S120" s="226"/>
      <c r="T120" s="228">
        <f>SUM(T121:T128)</f>
        <v>0</v>
      </c>
      <c r="AR120" s="229" t="s">
        <v>214</v>
      </c>
      <c r="AT120" s="230" t="s">
        <v>71</v>
      </c>
      <c r="AU120" s="230" t="s">
        <v>80</v>
      </c>
      <c r="AY120" s="229" t="s">
        <v>215</v>
      </c>
      <c r="BK120" s="231">
        <f>SUM(BK121:BK128)</f>
        <v>0</v>
      </c>
    </row>
    <row r="121" s="1" customFormat="1" ht="16.5" customHeight="1">
      <c r="B121" s="47"/>
      <c r="C121" s="234" t="s">
        <v>316</v>
      </c>
      <c r="D121" s="234" t="s">
        <v>218</v>
      </c>
      <c r="E121" s="235" t="s">
        <v>317</v>
      </c>
      <c r="F121" s="236" t="s">
        <v>318</v>
      </c>
      <c r="G121" s="237" t="s">
        <v>221</v>
      </c>
      <c r="H121" s="238">
        <v>1</v>
      </c>
      <c r="I121" s="239"/>
      <c r="J121" s="240">
        <f>ROUND(I121*H121,2)</f>
        <v>0</v>
      </c>
      <c r="K121" s="236" t="s">
        <v>21</v>
      </c>
      <c r="L121" s="73"/>
      <c r="M121" s="241" t="s">
        <v>21</v>
      </c>
      <c r="N121" s="242" t="s">
        <v>43</v>
      </c>
      <c r="O121" s="48"/>
      <c r="P121" s="243">
        <f>O121*H121</f>
        <v>0</v>
      </c>
      <c r="Q121" s="243">
        <v>0</v>
      </c>
      <c r="R121" s="243">
        <f>Q121*H121</f>
        <v>0</v>
      </c>
      <c r="S121" s="243">
        <v>0</v>
      </c>
      <c r="T121" s="244">
        <f>S121*H121</f>
        <v>0</v>
      </c>
      <c r="AR121" s="25" t="s">
        <v>223</v>
      </c>
      <c r="AT121" s="25" t="s">
        <v>218</v>
      </c>
      <c r="AU121" s="25" t="s">
        <v>82</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223</v>
      </c>
      <c r="BM121" s="25" t="s">
        <v>319</v>
      </c>
    </row>
    <row r="122" s="1" customFormat="1">
      <c r="B122" s="47"/>
      <c r="C122" s="75"/>
      <c r="D122" s="246" t="s">
        <v>225</v>
      </c>
      <c r="E122" s="75"/>
      <c r="F122" s="247" t="s">
        <v>320</v>
      </c>
      <c r="G122" s="75"/>
      <c r="H122" s="75"/>
      <c r="I122" s="204"/>
      <c r="J122" s="75"/>
      <c r="K122" s="75"/>
      <c r="L122" s="73"/>
      <c r="M122" s="248"/>
      <c r="N122" s="48"/>
      <c r="O122" s="48"/>
      <c r="P122" s="48"/>
      <c r="Q122" s="48"/>
      <c r="R122" s="48"/>
      <c r="S122" s="48"/>
      <c r="T122" s="96"/>
      <c r="AT122" s="25" t="s">
        <v>225</v>
      </c>
      <c r="AU122" s="25" t="s">
        <v>82</v>
      </c>
    </row>
    <row r="123" s="1" customFormat="1" ht="16.5" customHeight="1">
      <c r="B123" s="47"/>
      <c r="C123" s="234" t="s">
        <v>321</v>
      </c>
      <c r="D123" s="234" t="s">
        <v>218</v>
      </c>
      <c r="E123" s="235" t="s">
        <v>322</v>
      </c>
      <c r="F123" s="236" t="s">
        <v>323</v>
      </c>
      <c r="G123" s="237" t="s">
        <v>221</v>
      </c>
      <c r="H123" s="238">
        <v>1</v>
      </c>
      <c r="I123" s="239"/>
      <c r="J123" s="240">
        <f>ROUND(I123*H123,2)</f>
        <v>0</v>
      </c>
      <c r="K123" s="236" t="s">
        <v>222</v>
      </c>
      <c r="L123" s="73"/>
      <c r="M123" s="241" t="s">
        <v>21</v>
      </c>
      <c r="N123" s="242" t="s">
        <v>43</v>
      </c>
      <c r="O123" s="48"/>
      <c r="P123" s="243">
        <f>O123*H123</f>
        <v>0</v>
      </c>
      <c r="Q123" s="243">
        <v>0</v>
      </c>
      <c r="R123" s="243">
        <f>Q123*H123</f>
        <v>0</v>
      </c>
      <c r="S123" s="243">
        <v>0</v>
      </c>
      <c r="T123" s="244">
        <f>S123*H123</f>
        <v>0</v>
      </c>
      <c r="AR123" s="25" t="s">
        <v>223</v>
      </c>
      <c r="AT123" s="25" t="s">
        <v>218</v>
      </c>
      <c r="AU123" s="25" t="s">
        <v>82</v>
      </c>
      <c r="AY123" s="25" t="s">
        <v>215</v>
      </c>
      <c r="BE123" s="245">
        <f>IF(N123="základní",J123,0)</f>
        <v>0</v>
      </c>
      <c r="BF123" s="245">
        <f>IF(N123="snížená",J123,0)</f>
        <v>0</v>
      </c>
      <c r="BG123" s="245">
        <f>IF(N123="zákl. přenesená",J123,0)</f>
        <v>0</v>
      </c>
      <c r="BH123" s="245">
        <f>IF(N123="sníž. přenesená",J123,0)</f>
        <v>0</v>
      </c>
      <c r="BI123" s="245">
        <f>IF(N123="nulová",J123,0)</f>
        <v>0</v>
      </c>
      <c r="BJ123" s="25" t="s">
        <v>80</v>
      </c>
      <c r="BK123" s="245">
        <f>ROUND(I123*H123,2)</f>
        <v>0</v>
      </c>
      <c r="BL123" s="25" t="s">
        <v>223</v>
      </c>
      <c r="BM123" s="25" t="s">
        <v>324</v>
      </c>
    </row>
    <row r="124" s="1" customFormat="1">
      <c r="B124" s="47"/>
      <c r="C124" s="75"/>
      <c r="D124" s="246" t="s">
        <v>225</v>
      </c>
      <c r="E124" s="75"/>
      <c r="F124" s="247" t="s">
        <v>325</v>
      </c>
      <c r="G124" s="75"/>
      <c r="H124" s="75"/>
      <c r="I124" s="204"/>
      <c r="J124" s="75"/>
      <c r="K124" s="75"/>
      <c r="L124" s="73"/>
      <c r="M124" s="248"/>
      <c r="N124" s="48"/>
      <c r="O124" s="48"/>
      <c r="P124" s="48"/>
      <c r="Q124" s="48"/>
      <c r="R124" s="48"/>
      <c r="S124" s="48"/>
      <c r="T124" s="96"/>
      <c r="AT124" s="25" t="s">
        <v>225</v>
      </c>
      <c r="AU124" s="25" t="s">
        <v>82</v>
      </c>
    </row>
    <row r="125" s="1" customFormat="1" ht="16.5" customHeight="1">
      <c r="B125" s="47"/>
      <c r="C125" s="234" t="s">
        <v>326</v>
      </c>
      <c r="D125" s="234" t="s">
        <v>218</v>
      </c>
      <c r="E125" s="235" t="s">
        <v>327</v>
      </c>
      <c r="F125" s="236" t="s">
        <v>328</v>
      </c>
      <c r="G125" s="237" t="s">
        <v>221</v>
      </c>
      <c r="H125" s="238">
        <v>1</v>
      </c>
      <c r="I125" s="239"/>
      <c r="J125" s="240">
        <f>ROUND(I125*H125,2)</f>
        <v>0</v>
      </c>
      <c r="K125" s="236" t="s">
        <v>222</v>
      </c>
      <c r="L125" s="73"/>
      <c r="M125" s="241" t="s">
        <v>21</v>
      </c>
      <c r="N125" s="242" t="s">
        <v>43</v>
      </c>
      <c r="O125" s="48"/>
      <c r="P125" s="243">
        <f>O125*H125</f>
        <v>0</v>
      </c>
      <c r="Q125" s="243">
        <v>0</v>
      </c>
      <c r="R125" s="243">
        <f>Q125*H125</f>
        <v>0</v>
      </c>
      <c r="S125" s="243">
        <v>0</v>
      </c>
      <c r="T125" s="244">
        <f>S125*H125</f>
        <v>0</v>
      </c>
      <c r="AR125" s="25" t="s">
        <v>223</v>
      </c>
      <c r="AT125" s="25" t="s">
        <v>218</v>
      </c>
      <c r="AU125" s="25" t="s">
        <v>82</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223</v>
      </c>
      <c r="BM125" s="25" t="s">
        <v>329</v>
      </c>
    </row>
    <row r="126" s="1" customFormat="1">
      <c r="B126" s="47"/>
      <c r="C126" s="75"/>
      <c r="D126" s="246" t="s">
        <v>225</v>
      </c>
      <c r="E126" s="75"/>
      <c r="F126" s="247" t="s">
        <v>330</v>
      </c>
      <c r="G126" s="75"/>
      <c r="H126" s="75"/>
      <c r="I126" s="204"/>
      <c r="J126" s="75"/>
      <c r="K126" s="75"/>
      <c r="L126" s="73"/>
      <c r="M126" s="248"/>
      <c r="N126" s="48"/>
      <c r="O126" s="48"/>
      <c r="P126" s="48"/>
      <c r="Q126" s="48"/>
      <c r="R126" s="48"/>
      <c r="S126" s="48"/>
      <c r="T126" s="96"/>
      <c r="AT126" s="25" t="s">
        <v>225</v>
      </c>
      <c r="AU126" s="25" t="s">
        <v>82</v>
      </c>
    </row>
    <row r="127" s="1" customFormat="1" ht="16.5" customHeight="1">
      <c r="B127" s="47"/>
      <c r="C127" s="234" t="s">
        <v>331</v>
      </c>
      <c r="D127" s="234" t="s">
        <v>218</v>
      </c>
      <c r="E127" s="235" t="s">
        <v>332</v>
      </c>
      <c r="F127" s="236" t="s">
        <v>333</v>
      </c>
      <c r="G127" s="237" t="s">
        <v>221</v>
      </c>
      <c r="H127" s="238">
        <v>1</v>
      </c>
      <c r="I127" s="239"/>
      <c r="J127" s="240">
        <f>ROUND(I127*H127,2)</f>
        <v>0</v>
      </c>
      <c r="K127" s="236" t="s">
        <v>222</v>
      </c>
      <c r="L127" s="73"/>
      <c r="M127" s="241" t="s">
        <v>21</v>
      </c>
      <c r="N127" s="242" t="s">
        <v>43</v>
      </c>
      <c r="O127" s="48"/>
      <c r="P127" s="243">
        <f>O127*H127</f>
        <v>0</v>
      </c>
      <c r="Q127" s="243">
        <v>0</v>
      </c>
      <c r="R127" s="243">
        <f>Q127*H127</f>
        <v>0</v>
      </c>
      <c r="S127" s="243">
        <v>0</v>
      </c>
      <c r="T127" s="244">
        <f>S127*H127</f>
        <v>0</v>
      </c>
      <c r="AR127" s="25" t="s">
        <v>223</v>
      </c>
      <c r="AT127" s="25" t="s">
        <v>218</v>
      </c>
      <c r="AU127" s="25" t="s">
        <v>82</v>
      </c>
      <c r="AY127" s="25" t="s">
        <v>215</v>
      </c>
      <c r="BE127" s="245">
        <f>IF(N127="základní",J127,0)</f>
        <v>0</v>
      </c>
      <c r="BF127" s="245">
        <f>IF(N127="snížená",J127,0)</f>
        <v>0</v>
      </c>
      <c r="BG127" s="245">
        <f>IF(N127="zákl. přenesená",J127,0)</f>
        <v>0</v>
      </c>
      <c r="BH127" s="245">
        <f>IF(N127="sníž. přenesená",J127,0)</f>
        <v>0</v>
      </c>
      <c r="BI127" s="245">
        <f>IF(N127="nulová",J127,0)</f>
        <v>0</v>
      </c>
      <c r="BJ127" s="25" t="s">
        <v>80</v>
      </c>
      <c r="BK127" s="245">
        <f>ROUND(I127*H127,2)</f>
        <v>0</v>
      </c>
      <c r="BL127" s="25" t="s">
        <v>223</v>
      </c>
      <c r="BM127" s="25" t="s">
        <v>334</v>
      </c>
    </row>
    <row r="128" s="1" customFormat="1">
      <c r="B128" s="47"/>
      <c r="C128" s="75"/>
      <c r="D128" s="246" t="s">
        <v>225</v>
      </c>
      <c r="E128" s="75"/>
      <c r="F128" s="247" t="s">
        <v>335</v>
      </c>
      <c r="G128" s="75"/>
      <c r="H128" s="75"/>
      <c r="I128" s="204"/>
      <c r="J128" s="75"/>
      <c r="K128" s="75"/>
      <c r="L128" s="73"/>
      <c r="M128" s="248"/>
      <c r="N128" s="48"/>
      <c r="O128" s="48"/>
      <c r="P128" s="48"/>
      <c r="Q128" s="48"/>
      <c r="R128" s="48"/>
      <c r="S128" s="48"/>
      <c r="T128" s="96"/>
      <c r="AT128" s="25" t="s">
        <v>225</v>
      </c>
      <c r="AU128" s="25" t="s">
        <v>82</v>
      </c>
    </row>
    <row r="129" s="11" customFormat="1" ht="29.88" customHeight="1">
      <c r="B129" s="218"/>
      <c r="C129" s="219"/>
      <c r="D129" s="220" t="s">
        <v>71</v>
      </c>
      <c r="E129" s="232" t="s">
        <v>336</v>
      </c>
      <c r="F129" s="232" t="s">
        <v>337</v>
      </c>
      <c r="G129" s="219"/>
      <c r="H129" s="219"/>
      <c r="I129" s="222"/>
      <c r="J129" s="233">
        <f>BK129</f>
        <v>0</v>
      </c>
      <c r="K129" s="219"/>
      <c r="L129" s="224"/>
      <c r="M129" s="225"/>
      <c r="N129" s="226"/>
      <c r="O129" s="226"/>
      <c r="P129" s="227">
        <f>SUM(P130:P139)</f>
        <v>0</v>
      </c>
      <c r="Q129" s="226"/>
      <c r="R129" s="227">
        <f>SUM(R130:R139)</f>
        <v>0</v>
      </c>
      <c r="S129" s="226"/>
      <c r="T129" s="228">
        <f>SUM(T130:T139)</f>
        <v>0</v>
      </c>
      <c r="AR129" s="229" t="s">
        <v>214</v>
      </c>
      <c r="AT129" s="230" t="s">
        <v>71</v>
      </c>
      <c r="AU129" s="230" t="s">
        <v>80</v>
      </c>
      <c r="AY129" s="229" t="s">
        <v>215</v>
      </c>
      <c r="BK129" s="231">
        <f>SUM(BK130:BK139)</f>
        <v>0</v>
      </c>
    </row>
    <row r="130" s="1" customFormat="1" ht="16.5" customHeight="1">
      <c r="B130" s="47"/>
      <c r="C130" s="234" t="s">
        <v>338</v>
      </c>
      <c r="D130" s="234" t="s">
        <v>218</v>
      </c>
      <c r="E130" s="235" t="s">
        <v>339</v>
      </c>
      <c r="F130" s="236" t="s">
        <v>340</v>
      </c>
      <c r="G130" s="237" t="s">
        <v>221</v>
      </c>
      <c r="H130" s="238">
        <v>1</v>
      </c>
      <c r="I130" s="239"/>
      <c r="J130" s="240">
        <f>ROUND(I130*H130,2)</f>
        <v>0</v>
      </c>
      <c r="K130" s="236" t="s">
        <v>222</v>
      </c>
      <c r="L130" s="73"/>
      <c r="M130" s="241" t="s">
        <v>21</v>
      </c>
      <c r="N130" s="242" t="s">
        <v>43</v>
      </c>
      <c r="O130" s="48"/>
      <c r="P130" s="243">
        <f>O130*H130</f>
        <v>0</v>
      </c>
      <c r="Q130" s="243">
        <v>0</v>
      </c>
      <c r="R130" s="243">
        <f>Q130*H130</f>
        <v>0</v>
      </c>
      <c r="S130" s="243">
        <v>0</v>
      </c>
      <c r="T130" s="244">
        <f>S130*H130</f>
        <v>0</v>
      </c>
      <c r="AR130" s="25" t="s">
        <v>223</v>
      </c>
      <c r="AT130" s="25" t="s">
        <v>218</v>
      </c>
      <c r="AU130" s="25" t="s">
        <v>82</v>
      </c>
      <c r="AY130" s="25" t="s">
        <v>215</v>
      </c>
      <c r="BE130" s="245">
        <f>IF(N130="základní",J130,0)</f>
        <v>0</v>
      </c>
      <c r="BF130" s="245">
        <f>IF(N130="snížená",J130,0)</f>
        <v>0</v>
      </c>
      <c r="BG130" s="245">
        <f>IF(N130="zákl. přenesená",J130,0)</f>
        <v>0</v>
      </c>
      <c r="BH130" s="245">
        <f>IF(N130="sníž. přenesená",J130,0)</f>
        <v>0</v>
      </c>
      <c r="BI130" s="245">
        <f>IF(N130="nulová",J130,0)</f>
        <v>0</v>
      </c>
      <c r="BJ130" s="25" t="s">
        <v>80</v>
      </c>
      <c r="BK130" s="245">
        <f>ROUND(I130*H130,2)</f>
        <v>0</v>
      </c>
      <c r="BL130" s="25" t="s">
        <v>223</v>
      </c>
      <c r="BM130" s="25" t="s">
        <v>341</v>
      </c>
    </row>
    <row r="131" s="1" customFormat="1">
      <c r="B131" s="47"/>
      <c r="C131" s="75"/>
      <c r="D131" s="246" t="s">
        <v>225</v>
      </c>
      <c r="E131" s="75"/>
      <c r="F131" s="247" t="s">
        <v>342</v>
      </c>
      <c r="G131" s="75"/>
      <c r="H131" s="75"/>
      <c r="I131" s="204"/>
      <c r="J131" s="75"/>
      <c r="K131" s="75"/>
      <c r="L131" s="73"/>
      <c r="M131" s="248"/>
      <c r="N131" s="48"/>
      <c r="O131" s="48"/>
      <c r="P131" s="48"/>
      <c r="Q131" s="48"/>
      <c r="R131" s="48"/>
      <c r="S131" s="48"/>
      <c r="T131" s="96"/>
      <c r="AT131" s="25" t="s">
        <v>225</v>
      </c>
      <c r="AU131" s="25" t="s">
        <v>82</v>
      </c>
    </row>
    <row r="132" s="1" customFormat="1" ht="16.5" customHeight="1">
      <c r="B132" s="47"/>
      <c r="C132" s="234" t="s">
        <v>343</v>
      </c>
      <c r="D132" s="234" t="s">
        <v>218</v>
      </c>
      <c r="E132" s="235" t="s">
        <v>344</v>
      </c>
      <c r="F132" s="236" t="s">
        <v>345</v>
      </c>
      <c r="G132" s="237" t="s">
        <v>221</v>
      </c>
      <c r="H132" s="238">
        <v>1</v>
      </c>
      <c r="I132" s="239"/>
      <c r="J132" s="240">
        <f>ROUND(I132*H132,2)</f>
        <v>0</v>
      </c>
      <c r="K132" s="236" t="s">
        <v>21</v>
      </c>
      <c r="L132" s="73"/>
      <c r="M132" s="241" t="s">
        <v>21</v>
      </c>
      <c r="N132" s="242" t="s">
        <v>43</v>
      </c>
      <c r="O132" s="48"/>
      <c r="P132" s="243">
        <f>O132*H132</f>
        <v>0</v>
      </c>
      <c r="Q132" s="243">
        <v>0</v>
      </c>
      <c r="R132" s="243">
        <f>Q132*H132</f>
        <v>0</v>
      </c>
      <c r="S132" s="243">
        <v>0</v>
      </c>
      <c r="T132" s="244">
        <f>S132*H132</f>
        <v>0</v>
      </c>
      <c r="AR132" s="25" t="s">
        <v>223</v>
      </c>
      <c r="AT132" s="25" t="s">
        <v>218</v>
      </c>
      <c r="AU132" s="25" t="s">
        <v>82</v>
      </c>
      <c r="AY132" s="25" t="s">
        <v>215</v>
      </c>
      <c r="BE132" s="245">
        <f>IF(N132="základní",J132,0)</f>
        <v>0</v>
      </c>
      <c r="BF132" s="245">
        <f>IF(N132="snížená",J132,0)</f>
        <v>0</v>
      </c>
      <c r="BG132" s="245">
        <f>IF(N132="zákl. přenesená",J132,0)</f>
        <v>0</v>
      </c>
      <c r="BH132" s="245">
        <f>IF(N132="sníž. přenesená",J132,0)</f>
        <v>0</v>
      </c>
      <c r="BI132" s="245">
        <f>IF(N132="nulová",J132,0)</f>
        <v>0</v>
      </c>
      <c r="BJ132" s="25" t="s">
        <v>80</v>
      </c>
      <c r="BK132" s="245">
        <f>ROUND(I132*H132,2)</f>
        <v>0</v>
      </c>
      <c r="BL132" s="25" t="s">
        <v>223</v>
      </c>
      <c r="BM132" s="25" t="s">
        <v>346</v>
      </c>
    </row>
    <row r="133" s="1" customFormat="1">
      <c r="B133" s="47"/>
      <c r="C133" s="75"/>
      <c r="D133" s="246" t="s">
        <v>225</v>
      </c>
      <c r="E133" s="75"/>
      <c r="F133" s="247" t="s">
        <v>347</v>
      </c>
      <c r="G133" s="75"/>
      <c r="H133" s="75"/>
      <c r="I133" s="204"/>
      <c r="J133" s="75"/>
      <c r="K133" s="75"/>
      <c r="L133" s="73"/>
      <c r="M133" s="248"/>
      <c r="N133" s="48"/>
      <c r="O133" s="48"/>
      <c r="P133" s="48"/>
      <c r="Q133" s="48"/>
      <c r="R133" s="48"/>
      <c r="S133" s="48"/>
      <c r="T133" s="96"/>
      <c r="AT133" s="25" t="s">
        <v>225</v>
      </c>
      <c r="AU133" s="25" t="s">
        <v>82</v>
      </c>
    </row>
    <row r="134" s="1" customFormat="1" ht="16.5" customHeight="1">
      <c r="B134" s="47"/>
      <c r="C134" s="234" t="s">
        <v>348</v>
      </c>
      <c r="D134" s="234" t="s">
        <v>218</v>
      </c>
      <c r="E134" s="235" t="s">
        <v>349</v>
      </c>
      <c r="F134" s="236" t="s">
        <v>350</v>
      </c>
      <c r="G134" s="237" t="s">
        <v>221</v>
      </c>
      <c r="H134" s="238">
        <v>1</v>
      </c>
      <c r="I134" s="239"/>
      <c r="J134" s="240">
        <f>ROUND(I134*H134,2)</f>
        <v>0</v>
      </c>
      <c r="K134" s="236" t="s">
        <v>222</v>
      </c>
      <c r="L134" s="73"/>
      <c r="M134" s="241" t="s">
        <v>21</v>
      </c>
      <c r="N134" s="242" t="s">
        <v>43</v>
      </c>
      <c r="O134" s="48"/>
      <c r="P134" s="243">
        <f>O134*H134</f>
        <v>0</v>
      </c>
      <c r="Q134" s="243">
        <v>0</v>
      </c>
      <c r="R134" s="243">
        <f>Q134*H134</f>
        <v>0</v>
      </c>
      <c r="S134" s="243">
        <v>0</v>
      </c>
      <c r="T134" s="244">
        <f>S134*H134</f>
        <v>0</v>
      </c>
      <c r="AR134" s="25" t="s">
        <v>223</v>
      </c>
      <c r="AT134" s="25" t="s">
        <v>218</v>
      </c>
      <c r="AU134" s="25" t="s">
        <v>82</v>
      </c>
      <c r="AY134" s="25" t="s">
        <v>215</v>
      </c>
      <c r="BE134" s="245">
        <f>IF(N134="základní",J134,0)</f>
        <v>0</v>
      </c>
      <c r="BF134" s="245">
        <f>IF(N134="snížená",J134,0)</f>
        <v>0</v>
      </c>
      <c r="BG134" s="245">
        <f>IF(N134="zákl. přenesená",J134,0)</f>
        <v>0</v>
      </c>
      <c r="BH134" s="245">
        <f>IF(N134="sníž. přenesená",J134,0)</f>
        <v>0</v>
      </c>
      <c r="BI134" s="245">
        <f>IF(N134="nulová",J134,0)</f>
        <v>0</v>
      </c>
      <c r="BJ134" s="25" t="s">
        <v>80</v>
      </c>
      <c r="BK134" s="245">
        <f>ROUND(I134*H134,2)</f>
        <v>0</v>
      </c>
      <c r="BL134" s="25" t="s">
        <v>223</v>
      </c>
      <c r="BM134" s="25" t="s">
        <v>351</v>
      </c>
    </row>
    <row r="135" s="1" customFormat="1">
      <c r="B135" s="47"/>
      <c r="C135" s="75"/>
      <c r="D135" s="246" t="s">
        <v>225</v>
      </c>
      <c r="E135" s="75"/>
      <c r="F135" s="247" t="s">
        <v>352</v>
      </c>
      <c r="G135" s="75"/>
      <c r="H135" s="75"/>
      <c r="I135" s="204"/>
      <c r="J135" s="75"/>
      <c r="K135" s="75"/>
      <c r="L135" s="73"/>
      <c r="M135" s="248"/>
      <c r="N135" s="48"/>
      <c r="O135" s="48"/>
      <c r="P135" s="48"/>
      <c r="Q135" s="48"/>
      <c r="R135" s="48"/>
      <c r="S135" s="48"/>
      <c r="T135" s="96"/>
      <c r="AT135" s="25" t="s">
        <v>225</v>
      </c>
      <c r="AU135" s="25" t="s">
        <v>82</v>
      </c>
    </row>
    <row r="136" s="1" customFormat="1" ht="16.5" customHeight="1">
      <c r="B136" s="47"/>
      <c r="C136" s="234" t="s">
        <v>353</v>
      </c>
      <c r="D136" s="234" t="s">
        <v>218</v>
      </c>
      <c r="E136" s="235" t="s">
        <v>354</v>
      </c>
      <c r="F136" s="236" t="s">
        <v>355</v>
      </c>
      <c r="G136" s="237" t="s">
        <v>221</v>
      </c>
      <c r="H136" s="238">
        <v>1</v>
      </c>
      <c r="I136" s="239"/>
      <c r="J136" s="240">
        <f>ROUND(I136*H136,2)</f>
        <v>0</v>
      </c>
      <c r="K136" s="236" t="s">
        <v>222</v>
      </c>
      <c r="L136" s="73"/>
      <c r="M136" s="241" t="s">
        <v>21</v>
      </c>
      <c r="N136" s="242" t="s">
        <v>43</v>
      </c>
      <c r="O136" s="48"/>
      <c r="P136" s="243">
        <f>O136*H136</f>
        <v>0</v>
      </c>
      <c r="Q136" s="243">
        <v>0</v>
      </c>
      <c r="R136" s="243">
        <f>Q136*H136</f>
        <v>0</v>
      </c>
      <c r="S136" s="243">
        <v>0</v>
      </c>
      <c r="T136" s="244">
        <f>S136*H136</f>
        <v>0</v>
      </c>
      <c r="AR136" s="25" t="s">
        <v>223</v>
      </c>
      <c r="AT136" s="25" t="s">
        <v>218</v>
      </c>
      <c r="AU136" s="25" t="s">
        <v>82</v>
      </c>
      <c r="AY136" s="25" t="s">
        <v>215</v>
      </c>
      <c r="BE136" s="245">
        <f>IF(N136="základní",J136,0)</f>
        <v>0</v>
      </c>
      <c r="BF136" s="245">
        <f>IF(N136="snížená",J136,0)</f>
        <v>0</v>
      </c>
      <c r="BG136" s="245">
        <f>IF(N136="zákl. přenesená",J136,0)</f>
        <v>0</v>
      </c>
      <c r="BH136" s="245">
        <f>IF(N136="sníž. přenesená",J136,0)</f>
        <v>0</v>
      </c>
      <c r="BI136" s="245">
        <f>IF(N136="nulová",J136,0)</f>
        <v>0</v>
      </c>
      <c r="BJ136" s="25" t="s">
        <v>80</v>
      </c>
      <c r="BK136" s="245">
        <f>ROUND(I136*H136,2)</f>
        <v>0</v>
      </c>
      <c r="BL136" s="25" t="s">
        <v>223</v>
      </c>
      <c r="BM136" s="25" t="s">
        <v>356</v>
      </c>
    </row>
    <row r="137" s="1" customFormat="1">
      <c r="B137" s="47"/>
      <c r="C137" s="75"/>
      <c r="D137" s="246" t="s">
        <v>225</v>
      </c>
      <c r="E137" s="75"/>
      <c r="F137" s="247" t="s">
        <v>357</v>
      </c>
      <c r="G137" s="75"/>
      <c r="H137" s="75"/>
      <c r="I137" s="204"/>
      <c r="J137" s="75"/>
      <c r="K137" s="75"/>
      <c r="L137" s="73"/>
      <c r="M137" s="248"/>
      <c r="N137" s="48"/>
      <c r="O137" s="48"/>
      <c r="P137" s="48"/>
      <c r="Q137" s="48"/>
      <c r="R137" s="48"/>
      <c r="S137" s="48"/>
      <c r="T137" s="96"/>
      <c r="AT137" s="25" t="s">
        <v>225</v>
      </c>
      <c r="AU137" s="25" t="s">
        <v>82</v>
      </c>
    </row>
    <row r="138" s="1" customFormat="1" ht="16.5" customHeight="1">
      <c r="B138" s="47"/>
      <c r="C138" s="234" t="s">
        <v>358</v>
      </c>
      <c r="D138" s="234" t="s">
        <v>218</v>
      </c>
      <c r="E138" s="235" t="s">
        <v>359</v>
      </c>
      <c r="F138" s="236" t="s">
        <v>360</v>
      </c>
      <c r="G138" s="237" t="s">
        <v>221</v>
      </c>
      <c r="H138" s="238">
        <v>1</v>
      </c>
      <c r="I138" s="239"/>
      <c r="J138" s="240">
        <f>ROUND(I138*H138,2)</f>
        <v>0</v>
      </c>
      <c r="K138" s="236" t="s">
        <v>21</v>
      </c>
      <c r="L138" s="73"/>
      <c r="M138" s="241" t="s">
        <v>21</v>
      </c>
      <c r="N138" s="242" t="s">
        <v>43</v>
      </c>
      <c r="O138" s="48"/>
      <c r="P138" s="243">
        <f>O138*H138</f>
        <v>0</v>
      </c>
      <c r="Q138" s="243">
        <v>0</v>
      </c>
      <c r="R138" s="243">
        <f>Q138*H138</f>
        <v>0</v>
      </c>
      <c r="S138" s="243">
        <v>0</v>
      </c>
      <c r="T138" s="244">
        <f>S138*H138</f>
        <v>0</v>
      </c>
      <c r="AR138" s="25" t="s">
        <v>223</v>
      </c>
      <c r="AT138" s="25" t="s">
        <v>218</v>
      </c>
      <c r="AU138" s="25" t="s">
        <v>82</v>
      </c>
      <c r="AY138" s="25" t="s">
        <v>215</v>
      </c>
      <c r="BE138" s="245">
        <f>IF(N138="základní",J138,0)</f>
        <v>0</v>
      </c>
      <c r="BF138" s="245">
        <f>IF(N138="snížená",J138,0)</f>
        <v>0</v>
      </c>
      <c r="BG138" s="245">
        <f>IF(N138="zákl. přenesená",J138,0)</f>
        <v>0</v>
      </c>
      <c r="BH138" s="245">
        <f>IF(N138="sníž. přenesená",J138,0)</f>
        <v>0</v>
      </c>
      <c r="BI138" s="245">
        <f>IF(N138="nulová",J138,0)</f>
        <v>0</v>
      </c>
      <c r="BJ138" s="25" t="s">
        <v>80</v>
      </c>
      <c r="BK138" s="245">
        <f>ROUND(I138*H138,2)</f>
        <v>0</v>
      </c>
      <c r="BL138" s="25" t="s">
        <v>223</v>
      </c>
      <c r="BM138" s="25" t="s">
        <v>361</v>
      </c>
    </row>
    <row r="139" s="1" customFormat="1">
      <c r="B139" s="47"/>
      <c r="C139" s="75"/>
      <c r="D139" s="246" t="s">
        <v>225</v>
      </c>
      <c r="E139" s="75"/>
      <c r="F139" s="247" t="s">
        <v>362</v>
      </c>
      <c r="G139" s="75"/>
      <c r="H139" s="75"/>
      <c r="I139" s="204"/>
      <c r="J139" s="75"/>
      <c r="K139" s="75"/>
      <c r="L139" s="73"/>
      <c r="M139" s="249"/>
      <c r="N139" s="250"/>
      <c r="O139" s="250"/>
      <c r="P139" s="250"/>
      <c r="Q139" s="250"/>
      <c r="R139" s="250"/>
      <c r="S139" s="250"/>
      <c r="T139" s="251"/>
      <c r="AT139" s="25" t="s">
        <v>225</v>
      </c>
      <c r="AU139" s="25" t="s">
        <v>82</v>
      </c>
    </row>
    <row r="140" s="1" customFormat="1" ht="6.96" customHeight="1">
      <c r="B140" s="68"/>
      <c r="C140" s="69"/>
      <c r="D140" s="69"/>
      <c r="E140" s="69"/>
      <c r="F140" s="69"/>
      <c r="G140" s="69"/>
      <c r="H140" s="69"/>
      <c r="I140" s="179"/>
      <c r="J140" s="69"/>
      <c r="K140" s="69"/>
      <c r="L140" s="73"/>
    </row>
  </sheetData>
  <sheetProtection sheet="1" autoFilter="0" formatColumns="0" formatRows="0" objects="1" scenarios="1" spinCount="100000" saltValue="2XJQdsTq1emXGocmdlDw3v2owwScWi2D5FK5SULp8TOL4ddpfVYgdou3002Fkrl0TMX7DccubA0NDEvBuL1ExA==" hashValue="Yb5nQvcStqOwKuWH4ipbo/va5MYzMTNLEewQ+2OQyWo0v04Q/pQ7jf0QlbneFHcZiCXtqc0Fu1G6Ta67X+IB6Q==" algorithmName="SHA-512" password="CC35"/>
  <autoFilter ref="C80:K139"/>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0.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140</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3807</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ROUND(J79,2)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ROUND(SUM(BE79:BE162), 2)</f>
        <v>0</v>
      </c>
      <c r="G30" s="48"/>
      <c r="H30" s="48"/>
      <c r="I30" s="171">
        <v>0.20999999999999999</v>
      </c>
      <c r="J30" s="170">
        <f>ROUND(ROUND((SUM(BE79:BE162)), 2)*I30, 2)</f>
        <v>0</v>
      </c>
      <c r="K30" s="52"/>
    </row>
    <row r="31" s="1" customFormat="1" ht="14.4" customHeight="1">
      <c r="B31" s="47"/>
      <c r="C31" s="48"/>
      <c r="D31" s="48"/>
      <c r="E31" s="56" t="s">
        <v>44</v>
      </c>
      <c r="F31" s="170">
        <f>ROUND(SUM(BF79:BF162), 2)</f>
        <v>0</v>
      </c>
      <c r="G31" s="48"/>
      <c r="H31" s="48"/>
      <c r="I31" s="171">
        <v>0.14999999999999999</v>
      </c>
      <c r="J31" s="170">
        <f>ROUND(ROUND((SUM(BF79:BF162)), 2)*I31, 2)</f>
        <v>0</v>
      </c>
      <c r="K31" s="52"/>
    </row>
    <row r="32" hidden="1" s="1" customFormat="1" ht="14.4" customHeight="1">
      <c r="B32" s="47"/>
      <c r="C32" s="48"/>
      <c r="D32" s="48"/>
      <c r="E32" s="56" t="s">
        <v>45</v>
      </c>
      <c r="F32" s="170">
        <f>ROUND(SUM(BG79:BG162), 2)</f>
        <v>0</v>
      </c>
      <c r="G32" s="48"/>
      <c r="H32" s="48"/>
      <c r="I32" s="171">
        <v>0.20999999999999999</v>
      </c>
      <c r="J32" s="170">
        <v>0</v>
      </c>
      <c r="K32" s="52"/>
    </row>
    <row r="33" hidden="1" s="1" customFormat="1" ht="14.4" customHeight="1">
      <c r="B33" s="47"/>
      <c r="C33" s="48"/>
      <c r="D33" s="48"/>
      <c r="E33" s="56" t="s">
        <v>46</v>
      </c>
      <c r="F33" s="170">
        <f>ROUND(SUM(BH79:BH162), 2)</f>
        <v>0</v>
      </c>
      <c r="G33" s="48"/>
      <c r="H33" s="48"/>
      <c r="I33" s="171">
        <v>0.14999999999999999</v>
      </c>
      <c r="J33" s="170">
        <v>0</v>
      </c>
      <c r="K33" s="52"/>
    </row>
    <row r="34" hidden="1" s="1" customFormat="1" ht="14.4" customHeight="1">
      <c r="B34" s="47"/>
      <c r="C34" s="48"/>
      <c r="D34" s="48"/>
      <c r="E34" s="56" t="s">
        <v>47</v>
      </c>
      <c r="F34" s="170">
        <f>ROUND(SUM(BI79:BI162),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441 - Rozvody NN</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J79</f>
        <v>0</v>
      </c>
      <c r="K56" s="52"/>
      <c r="AU56" s="25" t="s">
        <v>193</v>
      </c>
    </row>
    <row r="57" s="8" customFormat="1" ht="24.96" customHeight="1">
      <c r="B57" s="190"/>
      <c r="C57" s="191"/>
      <c r="D57" s="192" t="s">
        <v>3808</v>
      </c>
      <c r="E57" s="193"/>
      <c r="F57" s="193"/>
      <c r="G57" s="193"/>
      <c r="H57" s="193"/>
      <c r="I57" s="194"/>
      <c r="J57" s="195">
        <f>J80</f>
        <v>0</v>
      </c>
      <c r="K57" s="196"/>
    </row>
    <row r="58" s="8" customFormat="1" ht="24.96" customHeight="1">
      <c r="B58" s="190"/>
      <c r="C58" s="191"/>
      <c r="D58" s="192" t="s">
        <v>3809</v>
      </c>
      <c r="E58" s="193"/>
      <c r="F58" s="193"/>
      <c r="G58" s="193"/>
      <c r="H58" s="193"/>
      <c r="I58" s="194"/>
      <c r="J58" s="195">
        <f>J100</f>
        <v>0</v>
      </c>
      <c r="K58" s="196"/>
    </row>
    <row r="59" s="8" customFormat="1" ht="24.96" customHeight="1">
      <c r="B59" s="190"/>
      <c r="C59" s="191"/>
      <c r="D59" s="192" t="s">
        <v>3810</v>
      </c>
      <c r="E59" s="193"/>
      <c r="F59" s="193"/>
      <c r="G59" s="193"/>
      <c r="H59" s="193"/>
      <c r="I59" s="194"/>
      <c r="J59" s="195">
        <f>J156</f>
        <v>0</v>
      </c>
      <c r="K59" s="196"/>
    </row>
    <row r="60" s="1" customFormat="1" ht="21.84" customHeight="1">
      <c r="B60" s="47"/>
      <c r="C60" s="48"/>
      <c r="D60" s="48"/>
      <c r="E60" s="48"/>
      <c r="F60" s="48"/>
      <c r="G60" s="48"/>
      <c r="H60" s="48"/>
      <c r="I60" s="157"/>
      <c r="J60" s="48"/>
      <c r="K60" s="52"/>
    </row>
    <row r="61" s="1" customFormat="1" ht="6.96" customHeight="1">
      <c r="B61" s="68"/>
      <c r="C61" s="69"/>
      <c r="D61" s="69"/>
      <c r="E61" s="69"/>
      <c r="F61" s="69"/>
      <c r="G61" s="69"/>
      <c r="H61" s="69"/>
      <c r="I61" s="179"/>
      <c r="J61" s="69"/>
      <c r="K61" s="70"/>
    </row>
    <row r="65" s="1" customFormat="1" ht="6.96" customHeight="1">
      <c r="B65" s="71"/>
      <c r="C65" s="72"/>
      <c r="D65" s="72"/>
      <c r="E65" s="72"/>
      <c r="F65" s="72"/>
      <c r="G65" s="72"/>
      <c r="H65" s="72"/>
      <c r="I65" s="182"/>
      <c r="J65" s="72"/>
      <c r="K65" s="72"/>
      <c r="L65" s="73"/>
    </row>
    <row r="66" s="1" customFormat="1" ht="36.96" customHeight="1">
      <c r="B66" s="47"/>
      <c r="C66" s="74" t="s">
        <v>199</v>
      </c>
      <c r="D66" s="75"/>
      <c r="E66" s="75"/>
      <c r="F66" s="75"/>
      <c r="G66" s="75"/>
      <c r="H66" s="75"/>
      <c r="I66" s="204"/>
      <c r="J66" s="75"/>
      <c r="K66" s="75"/>
      <c r="L66" s="73"/>
    </row>
    <row r="67" s="1" customFormat="1" ht="6.96" customHeight="1">
      <c r="B67" s="47"/>
      <c r="C67" s="75"/>
      <c r="D67" s="75"/>
      <c r="E67" s="75"/>
      <c r="F67" s="75"/>
      <c r="G67" s="75"/>
      <c r="H67" s="75"/>
      <c r="I67" s="204"/>
      <c r="J67" s="75"/>
      <c r="K67" s="75"/>
      <c r="L67" s="73"/>
    </row>
    <row r="68" s="1" customFormat="1" ht="14.4" customHeight="1">
      <c r="B68" s="47"/>
      <c r="C68" s="77" t="s">
        <v>18</v>
      </c>
      <c r="D68" s="75"/>
      <c r="E68" s="75"/>
      <c r="F68" s="75"/>
      <c r="G68" s="75"/>
      <c r="H68" s="75"/>
      <c r="I68" s="204"/>
      <c r="J68" s="75"/>
      <c r="K68" s="75"/>
      <c r="L68" s="73"/>
    </row>
    <row r="69" s="1" customFormat="1" ht="16.5" customHeight="1">
      <c r="B69" s="47"/>
      <c r="C69" s="75"/>
      <c r="D69" s="75"/>
      <c r="E69" s="205" t="str">
        <f>E7</f>
        <v>Revitalizace centra města Kopřivnice - projektová dokumentace II.</v>
      </c>
      <c r="F69" s="77"/>
      <c r="G69" s="77"/>
      <c r="H69" s="77"/>
      <c r="I69" s="204"/>
      <c r="J69" s="75"/>
      <c r="K69" s="75"/>
      <c r="L69" s="73"/>
    </row>
    <row r="70" s="1" customFormat="1" ht="14.4" customHeight="1">
      <c r="B70" s="47"/>
      <c r="C70" s="77" t="s">
        <v>186</v>
      </c>
      <c r="D70" s="75"/>
      <c r="E70" s="75"/>
      <c r="F70" s="75"/>
      <c r="G70" s="75"/>
      <c r="H70" s="75"/>
      <c r="I70" s="204"/>
      <c r="J70" s="75"/>
      <c r="K70" s="75"/>
      <c r="L70" s="73"/>
    </row>
    <row r="71" s="1" customFormat="1" ht="17.25" customHeight="1">
      <c r="B71" s="47"/>
      <c r="C71" s="75"/>
      <c r="D71" s="75"/>
      <c r="E71" s="83" t="str">
        <f>E9</f>
        <v>SO 441 - Rozvody NN</v>
      </c>
      <c r="F71" s="75"/>
      <c r="G71" s="75"/>
      <c r="H71" s="75"/>
      <c r="I71" s="204"/>
      <c r="J71" s="75"/>
      <c r="K71" s="75"/>
      <c r="L71" s="73"/>
    </row>
    <row r="72" s="1" customFormat="1" ht="6.96" customHeight="1">
      <c r="B72" s="47"/>
      <c r="C72" s="75"/>
      <c r="D72" s="75"/>
      <c r="E72" s="75"/>
      <c r="F72" s="75"/>
      <c r="G72" s="75"/>
      <c r="H72" s="75"/>
      <c r="I72" s="204"/>
      <c r="J72" s="75"/>
      <c r="K72" s="75"/>
      <c r="L72" s="73"/>
    </row>
    <row r="73" s="1" customFormat="1" ht="18" customHeight="1">
      <c r="B73" s="47"/>
      <c r="C73" s="77" t="s">
        <v>23</v>
      </c>
      <c r="D73" s="75"/>
      <c r="E73" s="75"/>
      <c r="F73" s="206" t="str">
        <f>F12</f>
        <v xml:space="preserve"> </v>
      </c>
      <c r="G73" s="75"/>
      <c r="H73" s="75"/>
      <c r="I73" s="207" t="s">
        <v>25</v>
      </c>
      <c r="J73" s="86" t="str">
        <f>IF(J12="","",J12)</f>
        <v>14. 1. 2019</v>
      </c>
      <c r="K73" s="75"/>
      <c r="L73" s="73"/>
    </row>
    <row r="74" s="1" customFormat="1" ht="6.96" customHeight="1">
      <c r="B74" s="47"/>
      <c r="C74" s="75"/>
      <c r="D74" s="75"/>
      <c r="E74" s="75"/>
      <c r="F74" s="75"/>
      <c r="G74" s="75"/>
      <c r="H74" s="75"/>
      <c r="I74" s="204"/>
      <c r="J74" s="75"/>
      <c r="K74" s="75"/>
      <c r="L74" s="73"/>
    </row>
    <row r="75" s="1" customFormat="1">
      <c r="B75" s="47"/>
      <c r="C75" s="77" t="s">
        <v>27</v>
      </c>
      <c r="D75" s="75"/>
      <c r="E75" s="75"/>
      <c r="F75" s="206" t="str">
        <f>E15</f>
        <v>Město Kopřivnice</v>
      </c>
      <c r="G75" s="75"/>
      <c r="H75" s="75"/>
      <c r="I75" s="207" t="s">
        <v>33</v>
      </c>
      <c r="J75" s="206" t="str">
        <f>E21</f>
        <v>Dopravoprojekt Ostrava a.s.</v>
      </c>
      <c r="K75" s="75"/>
      <c r="L75" s="73"/>
    </row>
    <row r="76" s="1" customFormat="1" ht="14.4" customHeight="1">
      <c r="B76" s="47"/>
      <c r="C76" s="77" t="s">
        <v>31</v>
      </c>
      <c r="D76" s="75"/>
      <c r="E76" s="75"/>
      <c r="F76" s="206" t="str">
        <f>IF(E18="","",E18)</f>
        <v/>
      </c>
      <c r="G76" s="75"/>
      <c r="H76" s="75"/>
      <c r="I76" s="204"/>
      <c r="J76" s="75"/>
      <c r="K76" s="75"/>
      <c r="L76" s="73"/>
    </row>
    <row r="77" s="1" customFormat="1" ht="10.32" customHeight="1">
      <c r="B77" s="47"/>
      <c r="C77" s="75"/>
      <c r="D77" s="75"/>
      <c r="E77" s="75"/>
      <c r="F77" s="75"/>
      <c r="G77" s="75"/>
      <c r="H77" s="75"/>
      <c r="I77" s="204"/>
      <c r="J77" s="75"/>
      <c r="K77" s="75"/>
      <c r="L77" s="73"/>
    </row>
    <row r="78" s="10" customFormat="1" ht="29.28" customHeight="1">
      <c r="B78" s="208"/>
      <c r="C78" s="209" t="s">
        <v>200</v>
      </c>
      <c r="D78" s="210" t="s">
        <v>57</v>
      </c>
      <c r="E78" s="210" t="s">
        <v>53</v>
      </c>
      <c r="F78" s="210" t="s">
        <v>201</v>
      </c>
      <c r="G78" s="210" t="s">
        <v>202</v>
      </c>
      <c r="H78" s="210" t="s">
        <v>203</v>
      </c>
      <c r="I78" s="211" t="s">
        <v>204</v>
      </c>
      <c r="J78" s="210" t="s">
        <v>191</v>
      </c>
      <c r="K78" s="212" t="s">
        <v>205</v>
      </c>
      <c r="L78" s="213"/>
      <c r="M78" s="103" t="s">
        <v>206</v>
      </c>
      <c r="N78" s="104" t="s">
        <v>42</v>
      </c>
      <c r="O78" s="104" t="s">
        <v>207</v>
      </c>
      <c r="P78" s="104" t="s">
        <v>208</v>
      </c>
      <c r="Q78" s="104" t="s">
        <v>209</v>
      </c>
      <c r="R78" s="104" t="s">
        <v>210</v>
      </c>
      <c r="S78" s="104" t="s">
        <v>211</v>
      </c>
      <c r="T78" s="105" t="s">
        <v>212</v>
      </c>
    </row>
    <row r="79" s="1" customFormat="1" ht="29.28" customHeight="1">
      <c r="B79" s="47"/>
      <c r="C79" s="109" t="s">
        <v>192</v>
      </c>
      <c r="D79" s="75"/>
      <c r="E79" s="75"/>
      <c r="F79" s="75"/>
      <c r="G79" s="75"/>
      <c r="H79" s="75"/>
      <c r="I79" s="204"/>
      <c r="J79" s="214">
        <f>BK79</f>
        <v>0</v>
      </c>
      <c r="K79" s="75"/>
      <c r="L79" s="73"/>
      <c r="M79" s="106"/>
      <c r="N79" s="107"/>
      <c r="O79" s="107"/>
      <c r="P79" s="215">
        <f>P80+P100+P156</f>
        <v>0</v>
      </c>
      <c r="Q79" s="107"/>
      <c r="R79" s="215">
        <f>R80+R100+R156</f>
        <v>0</v>
      </c>
      <c r="S79" s="107"/>
      <c r="T79" s="216">
        <f>T80+T100+T156</f>
        <v>0</v>
      </c>
      <c r="AT79" s="25" t="s">
        <v>71</v>
      </c>
      <c r="AU79" s="25" t="s">
        <v>193</v>
      </c>
      <c r="BK79" s="217">
        <f>BK80+BK100+BK156</f>
        <v>0</v>
      </c>
    </row>
    <row r="80" s="11" customFormat="1" ht="37.44" customHeight="1">
      <c r="B80" s="218"/>
      <c r="C80" s="219"/>
      <c r="D80" s="220" t="s">
        <v>71</v>
      </c>
      <c r="E80" s="221" t="s">
        <v>1699</v>
      </c>
      <c r="F80" s="221" t="s">
        <v>3811</v>
      </c>
      <c r="G80" s="219"/>
      <c r="H80" s="219"/>
      <c r="I80" s="222"/>
      <c r="J80" s="223">
        <f>BK80</f>
        <v>0</v>
      </c>
      <c r="K80" s="219"/>
      <c r="L80" s="224"/>
      <c r="M80" s="225"/>
      <c r="N80" s="226"/>
      <c r="O80" s="226"/>
      <c r="P80" s="227">
        <f>SUM(P81:P99)</f>
        <v>0</v>
      </c>
      <c r="Q80" s="226"/>
      <c r="R80" s="227">
        <f>SUM(R81:R99)</f>
        <v>0</v>
      </c>
      <c r="S80" s="226"/>
      <c r="T80" s="228">
        <f>SUM(T81:T99)</f>
        <v>0</v>
      </c>
      <c r="AR80" s="229" t="s">
        <v>80</v>
      </c>
      <c r="AT80" s="230" t="s">
        <v>71</v>
      </c>
      <c r="AU80" s="230" t="s">
        <v>72</v>
      </c>
      <c r="AY80" s="229" t="s">
        <v>215</v>
      </c>
      <c r="BK80" s="231">
        <f>SUM(BK81:BK99)</f>
        <v>0</v>
      </c>
    </row>
    <row r="81" s="1" customFormat="1" ht="16.5" customHeight="1">
      <c r="B81" s="47"/>
      <c r="C81" s="234" t="s">
        <v>80</v>
      </c>
      <c r="D81" s="234" t="s">
        <v>218</v>
      </c>
      <c r="E81" s="235" t="s">
        <v>3812</v>
      </c>
      <c r="F81" s="236" t="s">
        <v>3813</v>
      </c>
      <c r="G81" s="237" t="s">
        <v>3814</v>
      </c>
      <c r="H81" s="238">
        <v>24</v>
      </c>
      <c r="I81" s="239"/>
      <c r="J81" s="240">
        <f>ROUND(I81*H81,2)</f>
        <v>0</v>
      </c>
      <c r="K81" s="236" t="s">
        <v>3815</v>
      </c>
      <c r="L81" s="73"/>
      <c r="M81" s="241" t="s">
        <v>21</v>
      </c>
      <c r="N81" s="242" t="s">
        <v>43</v>
      </c>
      <c r="O81" s="48"/>
      <c r="P81" s="243">
        <f>O81*H81</f>
        <v>0</v>
      </c>
      <c r="Q81" s="243">
        <v>0</v>
      </c>
      <c r="R81" s="243">
        <f>Q81*H81</f>
        <v>0</v>
      </c>
      <c r="S81" s="243">
        <v>0</v>
      </c>
      <c r="T81" s="244">
        <f>S81*H81</f>
        <v>0</v>
      </c>
      <c r="AR81" s="25" t="s">
        <v>232</v>
      </c>
      <c r="AT81" s="25" t="s">
        <v>218</v>
      </c>
      <c r="AU81" s="25" t="s">
        <v>80</v>
      </c>
      <c r="AY81" s="25" t="s">
        <v>215</v>
      </c>
      <c r="BE81" s="245">
        <f>IF(N81="základní",J81,0)</f>
        <v>0</v>
      </c>
      <c r="BF81" s="245">
        <f>IF(N81="snížená",J81,0)</f>
        <v>0</v>
      </c>
      <c r="BG81" s="245">
        <f>IF(N81="zákl. přenesená",J81,0)</f>
        <v>0</v>
      </c>
      <c r="BH81" s="245">
        <f>IF(N81="sníž. přenesená",J81,0)</f>
        <v>0</v>
      </c>
      <c r="BI81" s="245">
        <f>IF(N81="nulová",J81,0)</f>
        <v>0</v>
      </c>
      <c r="BJ81" s="25" t="s">
        <v>80</v>
      </c>
      <c r="BK81" s="245">
        <f>ROUND(I81*H81,2)</f>
        <v>0</v>
      </c>
      <c r="BL81" s="25" t="s">
        <v>232</v>
      </c>
      <c r="BM81" s="25" t="s">
        <v>82</v>
      </c>
    </row>
    <row r="82" s="1" customFormat="1">
      <c r="B82" s="47"/>
      <c r="C82" s="75"/>
      <c r="D82" s="246" t="s">
        <v>225</v>
      </c>
      <c r="E82" s="75"/>
      <c r="F82" s="247" t="s">
        <v>3816</v>
      </c>
      <c r="G82" s="75"/>
      <c r="H82" s="75"/>
      <c r="I82" s="204"/>
      <c r="J82" s="75"/>
      <c r="K82" s="75"/>
      <c r="L82" s="73"/>
      <c r="M82" s="248"/>
      <c r="N82" s="48"/>
      <c r="O82" s="48"/>
      <c r="P82" s="48"/>
      <c r="Q82" s="48"/>
      <c r="R82" s="48"/>
      <c r="S82" s="48"/>
      <c r="T82" s="96"/>
      <c r="AT82" s="25" t="s">
        <v>225</v>
      </c>
      <c r="AU82" s="25" t="s">
        <v>80</v>
      </c>
    </row>
    <row r="83" s="1" customFormat="1" ht="16.5" customHeight="1">
      <c r="B83" s="47"/>
      <c r="C83" s="234" t="s">
        <v>82</v>
      </c>
      <c r="D83" s="234" t="s">
        <v>218</v>
      </c>
      <c r="E83" s="235" t="s">
        <v>3817</v>
      </c>
      <c r="F83" s="236" t="s">
        <v>3818</v>
      </c>
      <c r="G83" s="237" t="s">
        <v>3814</v>
      </c>
      <c r="H83" s="238">
        <v>40</v>
      </c>
      <c r="I83" s="239"/>
      <c r="J83" s="240">
        <f>ROUND(I83*H83,2)</f>
        <v>0</v>
      </c>
      <c r="K83" s="236" t="s">
        <v>3815</v>
      </c>
      <c r="L83" s="73"/>
      <c r="M83" s="241" t="s">
        <v>21</v>
      </c>
      <c r="N83" s="242" t="s">
        <v>43</v>
      </c>
      <c r="O83" s="48"/>
      <c r="P83" s="243">
        <f>O83*H83</f>
        <v>0</v>
      </c>
      <c r="Q83" s="243">
        <v>0</v>
      </c>
      <c r="R83" s="243">
        <f>Q83*H83</f>
        <v>0</v>
      </c>
      <c r="S83" s="243">
        <v>0</v>
      </c>
      <c r="T83" s="244">
        <f>S83*H83</f>
        <v>0</v>
      </c>
      <c r="AR83" s="25" t="s">
        <v>232</v>
      </c>
      <c r="AT83" s="25" t="s">
        <v>218</v>
      </c>
      <c r="AU83" s="25" t="s">
        <v>80</v>
      </c>
      <c r="AY83" s="25" t="s">
        <v>215</v>
      </c>
      <c r="BE83" s="245">
        <f>IF(N83="základní",J83,0)</f>
        <v>0</v>
      </c>
      <c r="BF83" s="245">
        <f>IF(N83="snížená",J83,0)</f>
        <v>0</v>
      </c>
      <c r="BG83" s="245">
        <f>IF(N83="zákl. přenesená",J83,0)</f>
        <v>0</v>
      </c>
      <c r="BH83" s="245">
        <f>IF(N83="sníž. přenesená",J83,0)</f>
        <v>0</v>
      </c>
      <c r="BI83" s="245">
        <f>IF(N83="nulová",J83,0)</f>
        <v>0</v>
      </c>
      <c r="BJ83" s="25" t="s">
        <v>80</v>
      </c>
      <c r="BK83" s="245">
        <f>ROUND(I83*H83,2)</f>
        <v>0</v>
      </c>
      <c r="BL83" s="25" t="s">
        <v>232</v>
      </c>
      <c r="BM83" s="25" t="s">
        <v>232</v>
      </c>
    </row>
    <row r="84" s="1" customFormat="1">
      <c r="B84" s="47"/>
      <c r="C84" s="75"/>
      <c r="D84" s="246" t="s">
        <v>225</v>
      </c>
      <c r="E84" s="75"/>
      <c r="F84" s="247" t="s">
        <v>3819</v>
      </c>
      <c r="G84" s="75"/>
      <c r="H84" s="75"/>
      <c r="I84" s="204"/>
      <c r="J84" s="75"/>
      <c r="K84" s="75"/>
      <c r="L84" s="73"/>
      <c r="M84" s="248"/>
      <c r="N84" s="48"/>
      <c r="O84" s="48"/>
      <c r="P84" s="48"/>
      <c r="Q84" s="48"/>
      <c r="R84" s="48"/>
      <c r="S84" s="48"/>
      <c r="T84" s="96"/>
      <c r="AT84" s="25" t="s">
        <v>225</v>
      </c>
      <c r="AU84" s="25" t="s">
        <v>80</v>
      </c>
    </row>
    <row r="85" s="1" customFormat="1" ht="16.5" customHeight="1">
      <c r="B85" s="47"/>
      <c r="C85" s="234" t="s">
        <v>227</v>
      </c>
      <c r="D85" s="234" t="s">
        <v>218</v>
      </c>
      <c r="E85" s="235" t="s">
        <v>3820</v>
      </c>
      <c r="F85" s="236" t="s">
        <v>3821</v>
      </c>
      <c r="G85" s="237" t="s">
        <v>3814</v>
      </c>
      <c r="H85" s="238">
        <v>24</v>
      </c>
      <c r="I85" s="239"/>
      <c r="J85" s="240">
        <f>ROUND(I85*H85,2)</f>
        <v>0</v>
      </c>
      <c r="K85" s="236" t="s">
        <v>3815</v>
      </c>
      <c r="L85" s="73"/>
      <c r="M85" s="241" t="s">
        <v>21</v>
      </c>
      <c r="N85" s="242" t="s">
        <v>43</v>
      </c>
      <c r="O85" s="48"/>
      <c r="P85" s="243">
        <f>O85*H85</f>
        <v>0</v>
      </c>
      <c r="Q85" s="243">
        <v>0</v>
      </c>
      <c r="R85" s="243">
        <f>Q85*H85</f>
        <v>0</v>
      </c>
      <c r="S85" s="243">
        <v>0</v>
      </c>
      <c r="T85" s="244">
        <f>S85*H85</f>
        <v>0</v>
      </c>
      <c r="AR85" s="25" t="s">
        <v>232</v>
      </c>
      <c r="AT85" s="25" t="s">
        <v>218</v>
      </c>
      <c r="AU85" s="25" t="s">
        <v>80</v>
      </c>
      <c r="AY85" s="25" t="s">
        <v>215</v>
      </c>
      <c r="BE85" s="245">
        <f>IF(N85="základní",J85,0)</f>
        <v>0</v>
      </c>
      <c r="BF85" s="245">
        <f>IF(N85="snížená",J85,0)</f>
        <v>0</v>
      </c>
      <c r="BG85" s="245">
        <f>IF(N85="zákl. přenesená",J85,0)</f>
        <v>0</v>
      </c>
      <c r="BH85" s="245">
        <f>IF(N85="sníž. přenesená",J85,0)</f>
        <v>0</v>
      </c>
      <c r="BI85" s="245">
        <f>IF(N85="nulová",J85,0)</f>
        <v>0</v>
      </c>
      <c r="BJ85" s="25" t="s">
        <v>80</v>
      </c>
      <c r="BK85" s="245">
        <f>ROUND(I85*H85,2)</f>
        <v>0</v>
      </c>
      <c r="BL85" s="25" t="s">
        <v>232</v>
      </c>
      <c r="BM85" s="25" t="s">
        <v>241</v>
      </c>
    </row>
    <row r="86" s="1" customFormat="1">
      <c r="B86" s="47"/>
      <c r="C86" s="75"/>
      <c r="D86" s="246" t="s">
        <v>225</v>
      </c>
      <c r="E86" s="75"/>
      <c r="F86" s="247" t="s">
        <v>3822</v>
      </c>
      <c r="G86" s="75"/>
      <c r="H86" s="75"/>
      <c r="I86" s="204"/>
      <c r="J86" s="75"/>
      <c r="K86" s="75"/>
      <c r="L86" s="73"/>
      <c r="M86" s="248"/>
      <c r="N86" s="48"/>
      <c r="O86" s="48"/>
      <c r="P86" s="48"/>
      <c r="Q86" s="48"/>
      <c r="R86" s="48"/>
      <c r="S86" s="48"/>
      <c r="T86" s="96"/>
      <c r="AT86" s="25" t="s">
        <v>225</v>
      </c>
      <c r="AU86" s="25" t="s">
        <v>80</v>
      </c>
    </row>
    <row r="87" s="1" customFormat="1" ht="16.5" customHeight="1">
      <c r="B87" s="47"/>
      <c r="C87" s="234" t="s">
        <v>232</v>
      </c>
      <c r="D87" s="234" t="s">
        <v>218</v>
      </c>
      <c r="E87" s="235" t="s">
        <v>3823</v>
      </c>
      <c r="F87" s="236" t="s">
        <v>3824</v>
      </c>
      <c r="G87" s="237" t="s">
        <v>3814</v>
      </c>
      <c r="H87" s="238">
        <v>24</v>
      </c>
      <c r="I87" s="239"/>
      <c r="J87" s="240">
        <f>ROUND(I87*H87,2)</f>
        <v>0</v>
      </c>
      <c r="K87" s="236" t="s">
        <v>3815</v>
      </c>
      <c r="L87" s="73"/>
      <c r="M87" s="241" t="s">
        <v>21</v>
      </c>
      <c r="N87" s="242" t="s">
        <v>43</v>
      </c>
      <c r="O87" s="48"/>
      <c r="P87" s="243">
        <f>O87*H87</f>
        <v>0</v>
      </c>
      <c r="Q87" s="243">
        <v>0</v>
      </c>
      <c r="R87" s="243">
        <f>Q87*H87</f>
        <v>0</v>
      </c>
      <c r="S87" s="243">
        <v>0</v>
      </c>
      <c r="T87" s="244">
        <f>S87*H87</f>
        <v>0</v>
      </c>
      <c r="AR87" s="25" t="s">
        <v>232</v>
      </c>
      <c r="AT87" s="25" t="s">
        <v>218</v>
      </c>
      <c r="AU87" s="25" t="s">
        <v>80</v>
      </c>
      <c r="AY87" s="25" t="s">
        <v>215</v>
      </c>
      <c r="BE87" s="245">
        <f>IF(N87="základní",J87,0)</f>
        <v>0</v>
      </c>
      <c r="BF87" s="245">
        <f>IF(N87="snížená",J87,0)</f>
        <v>0</v>
      </c>
      <c r="BG87" s="245">
        <f>IF(N87="zákl. přenesená",J87,0)</f>
        <v>0</v>
      </c>
      <c r="BH87" s="245">
        <f>IF(N87="sníž. přenesená",J87,0)</f>
        <v>0</v>
      </c>
      <c r="BI87" s="245">
        <f>IF(N87="nulová",J87,0)</f>
        <v>0</v>
      </c>
      <c r="BJ87" s="25" t="s">
        <v>80</v>
      </c>
      <c r="BK87" s="245">
        <f>ROUND(I87*H87,2)</f>
        <v>0</v>
      </c>
      <c r="BL87" s="25" t="s">
        <v>232</v>
      </c>
      <c r="BM87" s="25" t="s">
        <v>405</v>
      </c>
    </row>
    <row r="88" s="1" customFormat="1">
      <c r="B88" s="47"/>
      <c r="C88" s="75"/>
      <c r="D88" s="246" t="s">
        <v>225</v>
      </c>
      <c r="E88" s="75"/>
      <c r="F88" s="247" t="s">
        <v>3825</v>
      </c>
      <c r="G88" s="75"/>
      <c r="H88" s="75"/>
      <c r="I88" s="204"/>
      <c r="J88" s="75"/>
      <c r="K88" s="75"/>
      <c r="L88" s="73"/>
      <c r="M88" s="248"/>
      <c r="N88" s="48"/>
      <c r="O88" s="48"/>
      <c r="P88" s="48"/>
      <c r="Q88" s="48"/>
      <c r="R88" s="48"/>
      <c r="S88" s="48"/>
      <c r="T88" s="96"/>
      <c r="AT88" s="25" t="s">
        <v>225</v>
      </c>
      <c r="AU88" s="25" t="s">
        <v>80</v>
      </c>
    </row>
    <row r="89" s="1" customFormat="1" ht="16.5" customHeight="1">
      <c r="B89" s="47"/>
      <c r="C89" s="234" t="s">
        <v>214</v>
      </c>
      <c r="D89" s="234" t="s">
        <v>218</v>
      </c>
      <c r="E89" s="235" t="s">
        <v>3826</v>
      </c>
      <c r="F89" s="236" t="s">
        <v>3827</v>
      </c>
      <c r="G89" s="237" t="s">
        <v>3814</v>
      </c>
      <c r="H89" s="238">
        <v>40</v>
      </c>
      <c r="I89" s="239"/>
      <c r="J89" s="240">
        <f>ROUND(I89*H89,2)</f>
        <v>0</v>
      </c>
      <c r="K89" s="236" t="s">
        <v>3815</v>
      </c>
      <c r="L89" s="73"/>
      <c r="M89" s="241" t="s">
        <v>21</v>
      </c>
      <c r="N89" s="242" t="s">
        <v>43</v>
      </c>
      <c r="O89" s="48"/>
      <c r="P89" s="243">
        <f>O89*H89</f>
        <v>0</v>
      </c>
      <c r="Q89" s="243">
        <v>0</v>
      </c>
      <c r="R89" s="243">
        <f>Q89*H89</f>
        <v>0</v>
      </c>
      <c r="S89" s="243">
        <v>0</v>
      </c>
      <c r="T89" s="244">
        <f>S89*H89</f>
        <v>0</v>
      </c>
      <c r="AR89" s="25" t="s">
        <v>232</v>
      </c>
      <c r="AT89" s="25" t="s">
        <v>218</v>
      </c>
      <c r="AU89" s="25" t="s">
        <v>80</v>
      </c>
      <c r="AY89" s="25" t="s">
        <v>215</v>
      </c>
      <c r="BE89" s="245">
        <f>IF(N89="základní",J89,0)</f>
        <v>0</v>
      </c>
      <c r="BF89" s="245">
        <f>IF(N89="snížená",J89,0)</f>
        <v>0</v>
      </c>
      <c r="BG89" s="245">
        <f>IF(N89="zákl. přenesená",J89,0)</f>
        <v>0</v>
      </c>
      <c r="BH89" s="245">
        <f>IF(N89="sníž. přenesená",J89,0)</f>
        <v>0</v>
      </c>
      <c r="BI89" s="245">
        <f>IF(N89="nulová",J89,0)</f>
        <v>0</v>
      </c>
      <c r="BJ89" s="25" t="s">
        <v>80</v>
      </c>
      <c r="BK89" s="245">
        <f>ROUND(I89*H89,2)</f>
        <v>0</v>
      </c>
      <c r="BL89" s="25" t="s">
        <v>232</v>
      </c>
      <c r="BM89" s="25" t="s">
        <v>256</v>
      </c>
    </row>
    <row r="90" s="1" customFormat="1" ht="16.5" customHeight="1">
      <c r="B90" s="47"/>
      <c r="C90" s="234" t="s">
        <v>241</v>
      </c>
      <c r="D90" s="234" t="s">
        <v>218</v>
      </c>
      <c r="E90" s="235" t="s">
        <v>3828</v>
      </c>
      <c r="F90" s="236" t="s">
        <v>3829</v>
      </c>
      <c r="G90" s="237" t="s">
        <v>3814</v>
      </c>
      <c r="H90" s="238">
        <v>35</v>
      </c>
      <c r="I90" s="239"/>
      <c r="J90" s="240">
        <f>ROUND(I90*H90,2)</f>
        <v>0</v>
      </c>
      <c r="K90" s="236" t="s">
        <v>3815</v>
      </c>
      <c r="L90" s="73"/>
      <c r="M90" s="241" t="s">
        <v>21</v>
      </c>
      <c r="N90" s="242" t="s">
        <v>43</v>
      </c>
      <c r="O90" s="48"/>
      <c r="P90" s="243">
        <f>O90*H90</f>
        <v>0</v>
      </c>
      <c r="Q90" s="243">
        <v>0</v>
      </c>
      <c r="R90" s="243">
        <f>Q90*H90</f>
        <v>0</v>
      </c>
      <c r="S90" s="243">
        <v>0</v>
      </c>
      <c r="T90" s="244">
        <f>S90*H90</f>
        <v>0</v>
      </c>
      <c r="AR90" s="25" t="s">
        <v>232</v>
      </c>
      <c r="AT90" s="25" t="s">
        <v>218</v>
      </c>
      <c r="AU90" s="25" t="s">
        <v>80</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267</v>
      </c>
    </row>
    <row r="91" s="1" customFormat="1">
      <c r="B91" s="47"/>
      <c r="C91" s="75"/>
      <c r="D91" s="246" t="s">
        <v>225</v>
      </c>
      <c r="E91" s="75"/>
      <c r="F91" s="247" t="s">
        <v>3830</v>
      </c>
      <c r="G91" s="75"/>
      <c r="H91" s="75"/>
      <c r="I91" s="204"/>
      <c r="J91" s="75"/>
      <c r="K91" s="75"/>
      <c r="L91" s="73"/>
      <c r="M91" s="248"/>
      <c r="N91" s="48"/>
      <c r="O91" s="48"/>
      <c r="P91" s="48"/>
      <c r="Q91" s="48"/>
      <c r="R91" s="48"/>
      <c r="S91" s="48"/>
      <c r="T91" s="96"/>
      <c r="AT91" s="25" t="s">
        <v>225</v>
      </c>
      <c r="AU91" s="25" t="s">
        <v>80</v>
      </c>
    </row>
    <row r="92" s="1" customFormat="1" ht="16.5" customHeight="1">
      <c r="B92" s="47"/>
      <c r="C92" s="234" t="s">
        <v>246</v>
      </c>
      <c r="D92" s="234" t="s">
        <v>218</v>
      </c>
      <c r="E92" s="235" t="s">
        <v>3831</v>
      </c>
      <c r="F92" s="236" t="s">
        <v>3832</v>
      </c>
      <c r="G92" s="237" t="s">
        <v>3783</v>
      </c>
      <c r="H92" s="238">
        <v>1</v>
      </c>
      <c r="I92" s="239"/>
      <c r="J92" s="240">
        <f>ROUND(I92*H92,2)</f>
        <v>0</v>
      </c>
      <c r="K92" s="236" t="s">
        <v>3815</v>
      </c>
      <c r="L92" s="73"/>
      <c r="M92" s="241" t="s">
        <v>21</v>
      </c>
      <c r="N92" s="242" t="s">
        <v>43</v>
      </c>
      <c r="O92" s="48"/>
      <c r="P92" s="243">
        <f>O92*H92</f>
        <v>0</v>
      </c>
      <c r="Q92" s="243">
        <v>0</v>
      </c>
      <c r="R92" s="243">
        <f>Q92*H92</f>
        <v>0</v>
      </c>
      <c r="S92" s="243">
        <v>0</v>
      </c>
      <c r="T92" s="244">
        <f>S92*H92</f>
        <v>0</v>
      </c>
      <c r="AR92" s="25" t="s">
        <v>232</v>
      </c>
      <c r="AT92" s="25" t="s">
        <v>218</v>
      </c>
      <c r="AU92" s="25" t="s">
        <v>80</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277</v>
      </c>
    </row>
    <row r="93" s="1" customFormat="1">
      <c r="B93" s="47"/>
      <c r="C93" s="75"/>
      <c r="D93" s="246" t="s">
        <v>225</v>
      </c>
      <c r="E93" s="75"/>
      <c r="F93" s="247" t="s">
        <v>3833</v>
      </c>
      <c r="G93" s="75"/>
      <c r="H93" s="75"/>
      <c r="I93" s="204"/>
      <c r="J93" s="75"/>
      <c r="K93" s="75"/>
      <c r="L93" s="73"/>
      <c r="M93" s="248"/>
      <c r="N93" s="48"/>
      <c r="O93" s="48"/>
      <c r="P93" s="48"/>
      <c r="Q93" s="48"/>
      <c r="R93" s="48"/>
      <c r="S93" s="48"/>
      <c r="T93" s="96"/>
      <c r="AT93" s="25" t="s">
        <v>225</v>
      </c>
      <c r="AU93" s="25" t="s">
        <v>80</v>
      </c>
    </row>
    <row r="94" s="1" customFormat="1" ht="16.5" customHeight="1">
      <c r="B94" s="47"/>
      <c r="C94" s="234" t="s">
        <v>405</v>
      </c>
      <c r="D94" s="234" t="s">
        <v>218</v>
      </c>
      <c r="E94" s="235" t="s">
        <v>3834</v>
      </c>
      <c r="F94" s="236" t="s">
        <v>3835</v>
      </c>
      <c r="G94" s="237" t="s">
        <v>3783</v>
      </c>
      <c r="H94" s="238">
        <v>1</v>
      </c>
      <c r="I94" s="239"/>
      <c r="J94" s="240">
        <f>ROUND(I94*H94,2)</f>
        <v>0</v>
      </c>
      <c r="K94" s="236" t="s">
        <v>3815</v>
      </c>
      <c r="L94" s="73"/>
      <c r="M94" s="241" t="s">
        <v>21</v>
      </c>
      <c r="N94" s="242" t="s">
        <v>43</v>
      </c>
      <c r="O94" s="48"/>
      <c r="P94" s="243">
        <f>O94*H94</f>
        <v>0</v>
      </c>
      <c r="Q94" s="243">
        <v>0</v>
      </c>
      <c r="R94" s="243">
        <f>Q94*H94</f>
        <v>0</v>
      </c>
      <c r="S94" s="243">
        <v>0</v>
      </c>
      <c r="T94" s="244">
        <f>S94*H94</f>
        <v>0</v>
      </c>
      <c r="AR94" s="25" t="s">
        <v>232</v>
      </c>
      <c r="AT94" s="25" t="s">
        <v>218</v>
      </c>
      <c r="AU94" s="25" t="s">
        <v>80</v>
      </c>
      <c r="AY94" s="25" t="s">
        <v>215</v>
      </c>
      <c r="BE94" s="245">
        <f>IF(N94="základní",J94,0)</f>
        <v>0</v>
      </c>
      <c r="BF94" s="245">
        <f>IF(N94="snížená",J94,0)</f>
        <v>0</v>
      </c>
      <c r="BG94" s="245">
        <f>IF(N94="zákl. přenesená",J94,0)</f>
        <v>0</v>
      </c>
      <c r="BH94" s="245">
        <f>IF(N94="sníž. přenesená",J94,0)</f>
        <v>0</v>
      </c>
      <c r="BI94" s="245">
        <f>IF(N94="nulová",J94,0)</f>
        <v>0</v>
      </c>
      <c r="BJ94" s="25" t="s">
        <v>80</v>
      </c>
      <c r="BK94" s="245">
        <f>ROUND(I94*H94,2)</f>
        <v>0</v>
      </c>
      <c r="BL94" s="25" t="s">
        <v>232</v>
      </c>
      <c r="BM94" s="25" t="s">
        <v>286</v>
      </c>
    </row>
    <row r="95" s="1" customFormat="1">
      <c r="B95" s="47"/>
      <c r="C95" s="75"/>
      <c r="D95" s="246" t="s">
        <v>225</v>
      </c>
      <c r="E95" s="75"/>
      <c r="F95" s="247" t="s">
        <v>3836</v>
      </c>
      <c r="G95" s="75"/>
      <c r="H95" s="75"/>
      <c r="I95" s="204"/>
      <c r="J95" s="75"/>
      <c r="K95" s="75"/>
      <c r="L95" s="73"/>
      <c r="M95" s="248"/>
      <c r="N95" s="48"/>
      <c r="O95" s="48"/>
      <c r="P95" s="48"/>
      <c r="Q95" s="48"/>
      <c r="R95" s="48"/>
      <c r="S95" s="48"/>
      <c r="T95" s="96"/>
      <c r="AT95" s="25" t="s">
        <v>225</v>
      </c>
      <c r="AU95" s="25" t="s">
        <v>80</v>
      </c>
    </row>
    <row r="96" s="1" customFormat="1" ht="16.5" customHeight="1">
      <c r="B96" s="47"/>
      <c r="C96" s="234" t="s">
        <v>251</v>
      </c>
      <c r="D96" s="234" t="s">
        <v>218</v>
      </c>
      <c r="E96" s="235" t="s">
        <v>3837</v>
      </c>
      <c r="F96" s="236" t="s">
        <v>3838</v>
      </c>
      <c r="G96" s="237" t="s">
        <v>3783</v>
      </c>
      <c r="H96" s="238">
        <v>1</v>
      </c>
      <c r="I96" s="239"/>
      <c r="J96" s="240">
        <f>ROUND(I96*H96,2)</f>
        <v>0</v>
      </c>
      <c r="K96" s="236" t="s">
        <v>3815</v>
      </c>
      <c r="L96" s="73"/>
      <c r="M96" s="241" t="s">
        <v>21</v>
      </c>
      <c r="N96" s="242" t="s">
        <v>43</v>
      </c>
      <c r="O96" s="48"/>
      <c r="P96" s="243">
        <f>O96*H96</f>
        <v>0</v>
      </c>
      <c r="Q96" s="243">
        <v>0</v>
      </c>
      <c r="R96" s="243">
        <f>Q96*H96</f>
        <v>0</v>
      </c>
      <c r="S96" s="243">
        <v>0</v>
      </c>
      <c r="T96" s="244">
        <f>S96*H96</f>
        <v>0</v>
      </c>
      <c r="AR96" s="25" t="s">
        <v>232</v>
      </c>
      <c r="AT96" s="25" t="s">
        <v>218</v>
      </c>
      <c r="AU96" s="25" t="s">
        <v>80</v>
      </c>
      <c r="AY96" s="25" t="s">
        <v>215</v>
      </c>
      <c r="BE96" s="245">
        <f>IF(N96="základní",J96,0)</f>
        <v>0</v>
      </c>
      <c r="BF96" s="245">
        <f>IF(N96="snížená",J96,0)</f>
        <v>0</v>
      </c>
      <c r="BG96" s="245">
        <f>IF(N96="zákl. přenesená",J96,0)</f>
        <v>0</v>
      </c>
      <c r="BH96" s="245">
        <f>IF(N96="sníž. přenesená",J96,0)</f>
        <v>0</v>
      </c>
      <c r="BI96" s="245">
        <f>IF(N96="nulová",J96,0)</f>
        <v>0</v>
      </c>
      <c r="BJ96" s="25" t="s">
        <v>80</v>
      </c>
      <c r="BK96" s="245">
        <f>ROUND(I96*H96,2)</f>
        <v>0</v>
      </c>
      <c r="BL96" s="25" t="s">
        <v>232</v>
      </c>
      <c r="BM96" s="25" t="s">
        <v>295</v>
      </c>
    </row>
    <row r="97" s="1" customFormat="1">
      <c r="B97" s="47"/>
      <c r="C97" s="75"/>
      <c r="D97" s="246" t="s">
        <v>225</v>
      </c>
      <c r="E97" s="75"/>
      <c r="F97" s="247" t="s">
        <v>3839</v>
      </c>
      <c r="G97" s="75"/>
      <c r="H97" s="75"/>
      <c r="I97" s="204"/>
      <c r="J97" s="75"/>
      <c r="K97" s="75"/>
      <c r="L97" s="73"/>
      <c r="M97" s="248"/>
      <c r="N97" s="48"/>
      <c r="O97" s="48"/>
      <c r="P97" s="48"/>
      <c r="Q97" s="48"/>
      <c r="R97" s="48"/>
      <c r="S97" s="48"/>
      <c r="T97" s="96"/>
      <c r="AT97" s="25" t="s">
        <v>225</v>
      </c>
      <c r="AU97" s="25" t="s">
        <v>80</v>
      </c>
    </row>
    <row r="98" s="1" customFormat="1" ht="16.5" customHeight="1">
      <c r="B98" s="47"/>
      <c r="C98" s="234" t="s">
        <v>256</v>
      </c>
      <c r="D98" s="234" t="s">
        <v>218</v>
      </c>
      <c r="E98" s="235" t="s">
        <v>3840</v>
      </c>
      <c r="F98" s="236" t="s">
        <v>3841</v>
      </c>
      <c r="G98" s="237" t="s">
        <v>3783</v>
      </c>
      <c r="H98" s="238">
        <v>1</v>
      </c>
      <c r="I98" s="239"/>
      <c r="J98" s="240">
        <f>ROUND(I98*H98,2)</f>
        <v>0</v>
      </c>
      <c r="K98" s="236" t="s">
        <v>3815</v>
      </c>
      <c r="L98" s="73"/>
      <c r="M98" s="241" t="s">
        <v>21</v>
      </c>
      <c r="N98" s="242" t="s">
        <v>43</v>
      </c>
      <c r="O98" s="48"/>
      <c r="P98" s="243">
        <f>O98*H98</f>
        <v>0</v>
      </c>
      <c r="Q98" s="243">
        <v>0</v>
      </c>
      <c r="R98" s="243">
        <f>Q98*H98</f>
        <v>0</v>
      </c>
      <c r="S98" s="243">
        <v>0</v>
      </c>
      <c r="T98" s="244">
        <f>S98*H98</f>
        <v>0</v>
      </c>
      <c r="AR98" s="25" t="s">
        <v>232</v>
      </c>
      <c r="AT98" s="25" t="s">
        <v>218</v>
      </c>
      <c r="AU98" s="25" t="s">
        <v>80</v>
      </c>
      <c r="AY98" s="25" t="s">
        <v>215</v>
      </c>
      <c r="BE98" s="245">
        <f>IF(N98="základní",J98,0)</f>
        <v>0</v>
      </c>
      <c r="BF98" s="245">
        <f>IF(N98="snížená",J98,0)</f>
        <v>0</v>
      </c>
      <c r="BG98" s="245">
        <f>IF(N98="zákl. přenesená",J98,0)</f>
        <v>0</v>
      </c>
      <c r="BH98" s="245">
        <f>IF(N98="sníž. přenesená",J98,0)</f>
        <v>0</v>
      </c>
      <c r="BI98" s="245">
        <f>IF(N98="nulová",J98,0)</f>
        <v>0</v>
      </c>
      <c r="BJ98" s="25" t="s">
        <v>80</v>
      </c>
      <c r="BK98" s="245">
        <f>ROUND(I98*H98,2)</f>
        <v>0</v>
      </c>
      <c r="BL98" s="25" t="s">
        <v>232</v>
      </c>
      <c r="BM98" s="25" t="s">
        <v>305</v>
      </c>
    </row>
    <row r="99" s="1" customFormat="1">
      <c r="B99" s="47"/>
      <c r="C99" s="75"/>
      <c r="D99" s="246" t="s">
        <v>225</v>
      </c>
      <c r="E99" s="75"/>
      <c r="F99" s="247" t="s">
        <v>3842</v>
      </c>
      <c r="G99" s="75"/>
      <c r="H99" s="75"/>
      <c r="I99" s="204"/>
      <c r="J99" s="75"/>
      <c r="K99" s="75"/>
      <c r="L99" s="73"/>
      <c r="M99" s="248"/>
      <c r="N99" s="48"/>
      <c r="O99" s="48"/>
      <c r="P99" s="48"/>
      <c r="Q99" s="48"/>
      <c r="R99" s="48"/>
      <c r="S99" s="48"/>
      <c r="T99" s="96"/>
      <c r="AT99" s="25" t="s">
        <v>225</v>
      </c>
      <c r="AU99" s="25" t="s">
        <v>80</v>
      </c>
    </row>
    <row r="100" s="11" customFormat="1" ht="37.44" customHeight="1">
      <c r="B100" s="218"/>
      <c r="C100" s="219"/>
      <c r="D100" s="220" t="s">
        <v>71</v>
      </c>
      <c r="E100" s="221" t="s">
        <v>3843</v>
      </c>
      <c r="F100" s="221" t="s">
        <v>935</v>
      </c>
      <c r="G100" s="219"/>
      <c r="H100" s="219"/>
      <c r="I100" s="222"/>
      <c r="J100" s="223">
        <f>BK100</f>
        <v>0</v>
      </c>
      <c r="K100" s="219"/>
      <c r="L100" s="224"/>
      <c r="M100" s="225"/>
      <c r="N100" s="226"/>
      <c r="O100" s="226"/>
      <c r="P100" s="227">
        <f>SUM(P101:P155)</f>
        <v>0</v>
      </c>
      <c r="Q100" s="226"/>
      <c r="R100" s="227">
        <f>SUM(R101:R155)</f>
        <v>0</v>
      </c>
      <c r="S100" s="226"/>
      <c r="T100" s="228">
        <f>SUM(T101:T155)</f>
        <v>0</v>
      </c>
      <c r="AR100" s="229" t="s">
        <v>80</v>
      </c>
      <c r="AT100" s="230" t="s">
        <v>71</v>
      </c>
      <c r="AU100" s="230" t="s">
        <v>72</v>
      </c>
      <c r="AY100" s="229" t="s">
        <v>215</v>
      </c>
      <c r="BK100" s="231">
        <f>SUM(BK101:BK155)</f>
        <v>0</v>
      </c>
    </row>
    <row r="101" s="1" customFormat="1" ht="16.5" customHeight="1">
      <c r="B101" s="47"/>
      <c r="C101" s="234" t="s">
        <v>260</v>
      </c>
      <c r="D101" s="234" t="s">
        <v>218</v>
      </c>
      <c r="E101" s="235" t="s">
        <v>3844</v>
      </c>
      <c r="F101" s="236" t="s">
        <v>3845</v>
      </c>
      <c r="G101" s="237" t="s">
        <v>452</v>
      </c>
      <c r="H101" s="238">
        <v>10</v>
      </c>
      <c r="I101" s="239"/>
      <c r="J101" s="240">
        <f>ROUND(I101*H101,2)</f>
        <v>0</v>
      </c>
      <c r="K101" s="236" t="s">
        <v>3815</v>
      </c>
      <c r="L101" s="73"/>
      <c r="M101" s="241" t="s">
        <v>21</v>
      </c>
      <c r="N101" s="242" t="s">
        <v>43</v>
      </c>
      <c r="O101" s="48"/>
      <c r="P101" s="243">
        <f>O101*H101</f>
        <v>0</v>
      </c>
      <c r="Q101" s="243">
        <v>0</v>
      </c>
      <c r="R101" s="243">
        <f>Q101*H101</f>
        <v>0</v>
      </c>
      <c r="S101" s="243">
        <v>0</v>
      </c>
      <c r="T101" s="244">
        <f>S101*H101</f>
        <v>0</v>
      </c>
      <c r="AR101" s="25" t="s">
        <v>232</v>
      </c>
      <c r="AT101" s="25" t="s">
        <v>218</v>
      </c>
      <c r="AU101" s="25" t="s">
        <v>80</v>
      </c>
      <c r="AY101" s="25" t="s">
        <v>215</v>
      </c>
      <c r="BE101" s="245">
        <f>IF(N101="základní",J101,0)</f>
        <v>0</v>
      </c>
      <c r="BF101" s="245">
        <f>IF(N101="snížená",J101,0)</f>
        <v>0</v>
      </c>
      <c r="BG101" s="245">
        <f>IF(N101="zákl. přenesená",J101,0)</f>
        <v>0</v>
      </c>
      <c r="BH101" s="245">
        <f>IF(N101="sníž. přenesená",J101,0)</f>
        <v>0</v>
      </c>
      <c r="BI101" s="245">
        <f>IF(N101="nulová",J101,0)</f>
        <v>0</v>
      </c>
      <c r="BJ101" s="25" t="s">
        <v>80</v>
      </c>
      <c r="BK101" s="245">
        <f>ROUND(I101*H101,2)</f>
        <v>0</v>
      </c>
      <c r="BL101" s="25" t="s">
        <v>232</v>
      </c>
      <c r="BM101" s="25" t="s">
        <v>316</v>
      </c>
    </row>
    <row r="102" s="1" customFormat="1">
      <c r="B102" s="47"/>
      <c r="C102" s="75"/>
      <c r="D102" s="246" t="s">
        <v>225</v>
      </c>
      <c r="E102" s="75"/>
      <c r="F102" s="247" t="s">
        <v>3846</v>
      </c>
      <c r="G102" s="75"/>
      <c r="H102" s="75"/>
      <c r="I102" s="204"/>
      <c r="J102" s="75"/>
      <c r="K102" s="75"/>
      <c r="L102" s="73"/>
      <c r="M102" s="248"/>
      <c r="N102" s="48"/>
      <c r="O102" s="48"/>
      <c r="P102" s="48"/>
      <c r="Q102" s="48"/>
      <c r="R102" s="48"/>
      <c r="S102" s="48"/>
      <c r="T102" s="96"/>
      <c r="AT102" s="25" t="s">
        <v>225</v>
      </c>
      <c r="AU102" s="25" t="s">
        <v>80</v>
      </c>
    </row>
    <row r="103" s="1" customFormat="1" ht="16.5" customHeight="1">
      <c r="B103" s="47"/>
      <c r="C103" s="234" t="s">
        <v>267</v>
      </c>
      <c r="D103" s="234" t="s">
        <v>218</v>
      </c>
      <c r="E103" s="235" t="s">
        <v>3847</v>
      </c>
      <c r="F103" s="236" t="s">
        <v>3848</v>
      </c>
      <c r="G103" s="237" t="s">
        <v>452</v>
      </c>
      <c r="H103" s="238">
        <v>39</v>
      </c>
      <c r="I103" s="239"/>
      <c r="J103" s="240">
        <f>ROUND(I103*H103,2)</f>
        <v>0</v>
      </c>
      <c r="K103" s="236" t="s">
        <v>3815</v>
      </c>
      <c r="L103" s="73"/>
      <c r="M103" s="241" t="s">
        <v>21</v>
      </c>
      <c r="N103" s="242" t="s">
        <v>43</v>
      </c>
      <c r="O103" s="48"/>
      <c r="P103" s="243">
        <f>O103*H103</f>
        <v>0</v>
      </c>
      <c r="Q103" s="243">
        <v>0</v>
      </c>
      <c r="R103" s="243">
        <f>Q103*H103</f>
        <v>0</v>
      </c>
      <c r="S103" s="243">
        <v>0</v>
      </c>
      <c r="T103" s="244">
        <f>S103*H103</f>
        <v>0</v>
      </c>
      <c r="AR103" s="25" t="s">
        <v>232</v>
      </c>
      <c r="AT103" s="25" t="s">
        <v>218</v>
      </c>
      <c r="AU103" s="25" t="s">
        <v>80</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326</v>
      </c>
    </row>
    <row r="104" s="1" customFormat="1">
      <c r="B104" s="47"/>
      <c r="C104" s="75"/>
      <c r="D104" s="246" t="s">
        <v>225</v>
      </c>
      <c r="E104" s="75"/>
      <c r="F104" s="247" t="s">
        <v>3849</v>
      </c>
      <c r="G104" s="75"/>
      <c r="H104" s="75"/>
      <c r="I104" s="204"/>
      <c r="J104" s="75"/>
      <c r="K104" s="75"/>
      <c r="L104" s="73"/>
      <c r="M104" s="248"/>
      <c r="N104" s="48"/>
      <c r="O104" s="48"/>
      <c r="P104" s="48"/>
      <c r="Q104" s="48"/>
      <c r="R104" s="48"/>
      <c r="S104" s="48"/>
      <c r="T104" s="96"/>
      <c r="AT104" s="25" t="s">
        <v>225</v>
      </c>
      <c r="AU104" s="25" t="s">
        <v>80</v>
      </c>
    </row>
    <row r="105" s="1" customFormat="1" ht="16.5" customHeight="1">
      <c r="B105" s="47"/>
      <c r="C105" s="234" t="s">
        <v>272</v>
      </c>
      <c r="D105" s="234" t="s">
        <v>218</v>
      </c>
      <c r="E105" s="235" t="s">
        <v>3850</v>
      </c>
      <c r="F105" s="236" t="s">
        <v>3851</v>
      </c>
      <c r="G105" s="237" t="s">
        <v>376</v>
      </c>
      <c r="H105" s="238">
        <v>1</v>
      </c>
      <c r="I105" s="239"/>
      <c r="J105" s="240">
        <f>ROUND(I105*H105,2)</f>
        <v>0</v>
      </c>
      <c r="K105" s="236" t="s">
        <v>3815</v>
      </c>
      <c r="L105" s="73"/>
      <c r="M105" s="241" t="s">
        <v>21</v>
      </c>
      <c r="N105" s="242" t="s">
        <v>43</v>
      </c>
      <c r="O105" s="48"/>
      <c r="P105" s="243">
        <f>O105*H105</f>
        <v>0</v>
      </c>
      <c r="Q105" s="243">
        <v>0</v>
      </c>
      <c r="R105" s="243">
        <f>Q105*H105</f>
        <v>0</v>
      </c>
      <c r="S105" s="243">
        <v>0</v>
      </c>
      <c r="T105" s="244">
        <f>S105*H105</f>
        <v>0</v>
      </c>
      <c r="AR105" s="25" t="s">
        <v>232</v>
      </c>
      <c r="AT105" s="25" t="s">
        <v>218</v>
      </c>
      <c r="AU105" s="25" t="s">
        <v>80</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499</v>
      </c>
    </row>
    <row r="106" s="1" customFormat="1">
      <c r="B106" s="47"/>
      <c r="C106" s="75"/>
      <c r="D106" s="246" t="s">
        <v>225</v>
      </c>
      <c r="E106" s="75"/>
      <c r="F106" s="247" t="s">
        <v>3852</v>
      </c>
      <c r="G106" s="75"/>
      <c r="H106" s="75"/>
      <c r="I106" s="204"/>
      <c r="J106" s="75"/>
      <c r="K106" s="75"/>
      <c r="L106" s="73"/>
      <c r="M106" s="248"/>
      <c r="N106" s="48"/>
      <c r="O106" s="48"/>
      <c r="P106" s="48"/>
      <c r="Q106" s="48"/>
      <c r="R106" s="48"/>
      <c r="S106" s="48"/>
      <c r="T106" s="96"/>
      <c r="AT106" s="25" t="s">
        <v>225</v>
      </c>
      <c r="AU106" s="25" t="s">
        <v>80</v>
      </c>
    </row>
    <row r="107" s="1" customFormat="1" ht="16.5" customHeight="1">
      <c r="B107" s="47"/>
      <c r="C107" s="234" t="s">
        <v>277</v>
      </c>
      <c r="D107" s="234" t="s">
        <v>218</v>
      </c>
      <c r="E107" s="235" t="s">
        <v>3853</v>
      </c>
      <c r="F107" s="236" t="s">
        <v>3854</v>
      </c>
      <c r="G107" s="237" t="s">
        <v>298</v>
      </c>
      <c r="H107" s="238">
        <v>1</v>
      </c>
      <c r="I107" s="239"/>
      <c r="J107" s="240">
        <f>ROUND(I107*H107,2)</f>
        <v>0</v>
      </c>
      <c r="K107" s="236" t="s">
        <v>3815</v>
      </c>
      <c r="L107" s="73"/>
      <c r="M107" s="241" t="s">
        <v>21</v>
      </c>
      <c r="N107" s="242" t="s">
        <v>43</v>
      </c>
      <c r="O107" s="48"/>
      <c r="P107" s="243">
        <f>O107*H107</f>
        <v>0</v>
      </c>
      <c r="Q107" s="243">
        <v>0</v>
      </c>
      <c r="R107" s="243">
        <f>Q107*H107</f>
        <v>0</v>
      </c>
      <c r="S107" s="243">
        <v>0</v>
      </c>
      <c r="T107" s="244">
        <f>S107*H107</f>
        <v>0</v>
      </c>
      <c r="AR107" s="25" t="s">
        <v>232</v>
      </c>
      <c r="AT107" s="25" t="s">
        <v>218</v>
      </c>
      <c r="AU107" s="25" t="s">
        <v>80</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338</v>
      </c>
    </row>
    <row r="108" s="1" customFormat="1">
      <c r="B108" s="47"/>
      <c r="C108" s="75"/>
      <c r="D108" s="246" t="s">
        <v>225</v>
      </c>
      <c r="E108" s="75"/>
      <c r="F108" s="247" t="s">
        <v>3855</v>
      </c>
      <c r="G108" s="75"/>
      <c r="H108" s="75"/>
      <c r="I108" s="204"/>
      <c r="J108" s="75"/>
      <c r="K108" s="75"/>
      <c r="L108" s="73"/>
      <c r="M108" s="248"/>
      <c r="N108" s="48"/>
      <c r="O108" s="48"/>
      <c r="P108" s="48"/>
      <c r="Q108" s="48"/>
      <c r="R108" s="48"/>
      <c r="S108" s="48"/>
      <c r="T108" s="96"/>
      <c r="AT108" s="25" t="s">
        <v>225</v>
      </c>
      <c r="AU108" s="25" t="s">
        <v>80</v>
      </c>
    </row>
    <row r="109" s="1" customFormat="1" ht="16.5" customHeight="1">
      <c r="B109" s="47"/>
      <c r="C109" s="234" t="s">
        <v>10</v>
      </c>
      <c r="D109" s="234" t="s">
        <v>218</v>
      </c>
      <c r="E109" s="235" t="s">
        <v>3856</v>
      </c>
      <c r="F109" s="236" t="s">
        <v>3857</v>
      </c>
      <c r="G109" s="237" t="s">
        <v>298</v>
      </c>
      <c r="H109" s="238">
        <v>1</v>
      </c>
      <c r="I109" s="239"/>
      <c r="J109" s="240">
        <f>ROUND(I109*H109,2)</f>
        <v>0</v>
      </c>
      <c r="K109" s="236" t="s">
        <v>3815</v>
      </c>
      <c r="L109" s="73"/>
      <c r="M109" s="241" t="s">
        <v>21</v>
      </c>
      <c r="N109" s="242" t="s">
        <v>43</v>
      </c>
      <c r="O109" s="48"/>
      <c r="P109" s="243">
        <f>O109*H109</f>
        <v>0</v>
      </c>
      <c r="Q109" s="243">
        <v>0</v>
      </c>
      <c r="R109" s="243">
        <f>Q109*H109</f>
        <v>0</v>
      </c>
      <c r="S109" s="243">
        <v>0</v>
      </c>
      <c r="T109" s="244">
        <f>S109*H109</f>
        <v>0</v>
      </c>
      <c r="AR109" s="25" t="s">
        <v>232</v>
      </c>
      <c r="AT109" s="25" t="s">
        <v>218</v>
      </c>
      <c r="AU109" s="25" t="s">
        <v>80</v>
      </c>
      <c r="AY109" s="25" t="s">
        <v>215</v>
      </c>
      <c r="BE109" s="245">
        <f>IF(N109="základní",J109,0)</f>
        <v>0</v>
      </c>
      <c r="BF109" s="245">
        <f>IF(N109="snížená",J109,0)</f>
        <v>0</v>
      </c>
      <c r="BG109" s="245">
        <f>IF(N109="zákl. přenesená",J109,0)</f>
        <v>0</v>
      </c>
      <c r="BH109" s="245">
        <f>IF(N109="sníž. přenesená",J109,0)</f>
        <v>0</v>
      </c>
      <c r="BI109" s="245">
        <f>IF(N109="nulová",J109,0)</f>
        <v>0</v>
      </c>
      <c r="BJ109" s="25" t="s">
        <v>80</v>
      </c>
      <c r="BK109" s="245">
        <f>ROUND(I109*H109,2)</f>
        <v>0</v>
      </c>
      <c r="BL109" s="25" t="s">
        <v>232</v>
      </c>
      <c r="BM109" s="25" t="s">
        <v>348</v>
      </c>
    </row>
    <row r="110" s="1" customFormat="1">
      <c r="B110" s="47"/>
      <c r="C110" s="75"/>
      <c r="D110" s="246" t="s">
        <v>225</v>
      </c>
      <c r="E110" s="75"/>
      <c r="F110" s="247" t="s">
        <v>3858</v>
      </c>
      <c r="G110" s="75"/>
      <c r="H110" s="75"/>
      <c r="I110" s="204"/>
      <c r="J110" s="75"/>
      <c r="K110" s="75"/>
      <c r="L110" s="73"/>
      <c r="M110" s="248"/>
      <c r="N110" s="48"/>
      <c r="O110" s="48"/>
      <c r="P110" s="48"/>
      <c r="Q110" s="48"/>
      <c r="R110" s="48"/>
      <c r="S110" s="48"/>
      <c r="T110" s="96"/>
      <c r="AT110" s="25" t="s">
        <v>225</v>
      </c>
      <c r="AU110" s="25" t="s">
        <v>80</v>
      </c>
    </row>
    <row r="111" s="1" customFormat="1" ht="16.5" customHeight="1">
      <c r="B111" s="47"/>
      <c r="C111" s="234" t="s">
        <v>286</v>
      </c>
      <c r="D111" s="234" t="s">
        <v>218</v>
      </c>
      <c r="E111" s="235" t="s">
        <v>3859</v>
      </c>
      <c r="F111" s="236" t="s">
        <v>3860</v>
      </c>
      <c r="G111" s="237" t="s">
        <v>298</v>
      </c>
      <c r="H111" s="238">
        <v>1</v>
      </c>
      <c r="I111" s="239"/>
      <c r="J111" s="240">
        <f>ROUND(I111*H111,2)</f>
        <v>0</v>
      </c>
      <c r="K111" s="236" t="s">
        <v>3815</v>
      </c>
      <c r="L111" s="73"/>
      <c r="M111" s="241" t="s">
        <v>21</v>
      </c>
      <c r="N111" s="242" t="s">
        <v>43</v>
      </c>
      <c r="O111" s="48"/>
      <c r="P111" s="243">
        <f>O111*H111</f>
        <v>0</v>
      </c>
      <c r="Q111" s="243">
        <v>0</v>
      </c>
      <c r="R111" s="243">
        <f>Q111*H111</f>
        <v>0</v>
      </c>
      <c r="S111" s="243">
        <v>0</v>
      </c>
      <c r="T111" s="244">
        <f>S111*H111</f>
        <v>0</v>
      </c>
      <c r="AR111" s="25" t="s">
        <v>232</v>
      </c>
      <c r="AT111" s="25" t="s">
        <v>218</v>
      </c>
      <c r="AU111" s="25" t="s">
        <v>80</v>
      </c>
      <c r="AY111" s="25" t="s">
        <v>215</v>
      </c>
      <c r="BE111" s="245">
        <f>IF(N111="základní",J111,0)</f>
        <v>0</v>
      </c>
      <c r="BF111" s="245">
        <f>IF(N111="snížená",J111,0)</f>
        <v>0</v>
      </c>
      <c r="BG111" s="245">
        <f>IF(N111="zákl. přenesená",J111,0)</f>
        <v>0</v>
      </c>
      <c r="BH111" s="245">
        <f>IF(N111="sníž. přenesená",J111,0)</f>
        <v>0</v>
      </c>
      <c r="BI111" s="245">
        <f>IF(N111="nulová",J111,0)</f>
        <v>0</v>
      </c>
      <c r="BJ111" s="25" t="s">
        <v>80</v>
      </c>
      <c r="BK111" s="245">
        <f>ROUND(I111*H111,2)</f>
        <v>0</v>
      </c>
      <c r="BL111" s="25" t="s">
        <v>232</v>
      </c>
      <c r="BM111" s="25" t="s">
        <v>358</v>
      </c>
    </row>
    <row r="112" s="1" customFormat="1">
      <c r="B112" s="47"/>
      <c r="C112" s="75"/>
      <c r="D112" s="246" t="s">
        <v>225</v>
      </c>
      <c r="E112" s="75"/>
      <c r="F112" s="247" t="s">
        <v>3861</v>
      </c>
      <c r="G112" s="75"/>
      <c r="H112" s="75"/>
      <c r="I112" s="204"/>
      <c r="J112" s="75"/>
      <c r="K112" s="75"/>
      <c r="L112" s="73"/>
      <c r="M112" s="248"/>
      <c r="N112" s="48"/>
      <c r="O112" s="48"/>
      <c r="P112" s="48"/>
      <c r="Q112" s="48"/>
      <c r="R112" s="48"/>
      <c r="S112" s="48"/>
      <c r="T112" s="96"/>
      <c r="AT112" s="25" t="s">
        <v>225</v>
      </c>
      <c r="AU112" s="25" t="s">
        <v>80</v>
      </c>
    </row>
    <row r="113" s="1" customFormat="1" ht="16.5" customHeight="1">
      <c r="B113" s="47"/>
      <c r="C113" s="234" t="s">
        <v>290</v>
      </c>
      <c r="D113" s="234" t="s">
        <v>218</v>
      </c>
      <c r="E113" s="235" t="s">
        <v>3862</v>
      </c>
      <c r="F113" s="236" t="s">
        <v>3863</v>
      </c>
      <c r="G113" s="237" t="s">
        <v>298</v>
      </c>
      <c r="H113" s="238">
        <v>1</v>
      </c>
      <c r="I113" s="239"/>
      <c r="J113" s="240">
        <f>ROUND(I113*H113,2)</f>
        <v>0</v>
      </c>
      <c r="K113" s="236" t="s">
        <v>3815</v>
      </c>
      <c r="L113" s="73"/>
      <c r="M113" s="241" t="s">
        <v>21</v>
      </c>
      <c r="N113" s="242" t="s">
        <v>43</v>
      </c>
      <c r="O113" s="48"/>
      <c r="P113" s="243">
        <f>O113*H113</f>
        <v>0</v>
      </c>
      <c r="Q113" s="243">
        <v>0</v>
      </c>
      <c r="R113" s="243">
        <f>Q113*H113</f>
        <v>0</v>
      </c>
      <c r="S113" s="243">
        <v>0</v>
      </c>
      <c r="T113" s="244">
        <f>S113*H113</f>
        <v>0</v>
      </c>
      <c r="AR113" s="25" t="s">
        <v>232</v>
      </c>
      <c r="AT113" s="25" t="s">
        <v>218</v>
      </c>
      <c r="AU113" s="25" t="s">
        <v>80</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532</v>
      </c>
    </row>
    <row r="114" s="1" customFormat="1">
      <c r="B114" s="47"/>
      <c r="C114" s="75"/>
      <c r="D114" s="246" t="s">
        <v>225</v>
      </c>
      <c r="E114" s="75"/>
      <c r="F114" s="247" t="s">
        <v>3864</v>
      </c>
      <c r="G114" s="75"/>
      <c r="H114" s="75"/>
      <c r="I114" s="204"/>
      <c r="J114" s="75"/>
      <c r="K114" s="75"/>
      <c r="L114" s="73"/>
      <c r="M114" s="248"/>
      <c r="N114" s="48"/>
      <c r="O114" s="48"/>
      <c r="P114" s="48"/>
      <c r="Q114" s="48"/>
      <c r="R114" s="48"/>
      <c r="S114" s="48"/>
      <c r="T114" s="96"/>
      <c r="AT114" s="25" t="s">
        <v>225</v>
      </c>
      <c r="AU114" s="25" t="s">
        <v>80</v>
      </c>
    </row>
    <row r="115" s="1" customFormat="1" ht="16.5" customHeight="1">
      <c r="B115" s="47"/>
      <c r="C115" s="234" t="s">
        <v>295</v>
      </c>
      <c r="D115" s="234" t="s">
        <v>218</v>
      </c>
      <c r="E115" s="235" t="s">
        <v>3865</v>
      </c>
      <c r="F115" s="236" t="s">
        <v>3866</v>
      </c>
      <c r="G115" s="237" t="s">
        <v>298</v>
      </c>
      <c r="H115" s="238">
        <v>1</v>
      </c>
      <c r="I115" s="239"/>
      <c r="J115" s="240">
        <f>ROUND(I115*H115,2)</f>
        <v>0</v>
      </c>
      <c r="K115" s="236" t="s">
        <v>3815</v>
      </c>
      <c r="L115" s="73"/>
      <c r="M115" s="241" t="s">
        <v>21</v>
      </c>
      <c r="N115" s="242" t="s">
        <v>43</v>
      </c>
      <c r="O115" s="48"/>
      <c r="P115" s="243">
        <f>O115*H115</f>
        <v>0</v>
      </c>
      <c r="Q115" s="243">
        <v>0</v>
      </c>
      <c r="R115" s="243">
        <f>Q115*H115</f>
        <v>0</v>
      </c>
      <c r="S115" s="243">
        <v>0</v>
      </c>
      <c r="T115" s="244">
        <f>S115*H115</f>
        <v>0</v>
      </c>
      <c r="AR115" s="25" t="s">
        <v>232</v>
      </c>
      <c r="AT115" s="25" t="s">
        <v>218</v>
      </c>
      <c r="AU115" s="25" t="s">
        <v>80</v>
      </c>
      <c r="AY115" s="25" t="s">
        <v>215</v>
      </c>
      <c r="BE115" s="245">
        <f>IF(N115="základní",J115,0)</f>
        <v>0</v>
      </c>
      <c r="BF115" s="245">
        <f>IF(N115="snížená",J115,0)</f>
        <v>0</v>
      </c>
      <c r="BG115" s="245">
        <f>IF(N115="zákl. přenesená",J115,0)</f>
        <v>0</v>
      </c>
      <c r="BH115" s="245">
        <f>IF(N115="sníž. přenesená",J115,0)</f>
        <v>0</v>
      </c>
      <c r="BI115" s="245">
        <f>IF(N115="nulová",J115,0)</f>
        <v>0</v>
      </c>
      <c r="BJ115" s="25" t="s">
        <v>80</v>
      </c>
      <c r="BK115" s="245">
        <f>ROUND(I115*H115,2)</f>
        <v>0</v>
      </c>
      <c r="BL115" s="25" t="s">
        <v>232</v>
      </c>
      <c r="BM115" s="25" t="s">
        <v>542</v>
      </c>
    </row>
    <row r="116" s="1" customFormat="1">
      <c r="B116" s="47"/>
      <c r="C116" s="75"/>
      <c r="D116" s="246" t="s">
        <v>225</v>
      </c>
      <c r="E116" s="75"/>
      <c r="F116" s="247" t="s">
        <v>3867</v>
      </c>
      <c r="G116" s="75"/>
      <c r="H116" s="75"/>
      <c r="I116" s="204"/>
      <c r="J116" s="75"/>
      <c r="K116" s="75"/>
      <c r="L116" s="73"/>
      <c r="M116" s="248"/>
      <c r="N116" s="48"/>
      <c r="O116" s="48"/>
      <c r="P116" s="48"/>
      <c r="Q116" s="48"/>
      <c r="R116" s="48"/>
      <c r="S116" s="48"/>
      <c r="T116" s="96"/>
      <c r="AT116" s="25" t="s">
        <v>225</v>
      </c>
      <c r="AU116" s="25" t="s">
        <v>80</v>
      </c>
    </row>
    <row r="117" s="1" customFormat="1" ht="16.5" customHeight="1">
      <c r="B117" s="47"/>
      <c r="C117" s="234" t="s">
        <v>300</v>
      </c>
      <c r="D117" s="234" t="s">
        <v>218</v>
      </c>
      <c r="E117" s="235" t="s">
        <v>3868</v>
      </c>
      <c r="F117" s="236" t="s">
        <v>3869</v>
      </c>
      <c r="G117" s="237" t="s">
        <v>298</v>
      </c>
      <c r="H117" s="238">
        <v>1</v>
      </c>
      <c r="I117" s="239"/>
      <c r="J117" s="240">
        <f>ROUND(I117*H117,2)</f>
        <v>0</v>
      </c>
      <c r="K117" s="236" t="s">
        <v>3815</v>
      </c>
      <c r="L117" s="73"/>
      <c r="M117" s="241" t="s">
        <v>21</v>
      </c>
      <c r="N117" s="242" t="s">
        <v>43</v>
      </c>
      <c r="O117" s="48"/>
      <c r="P117" s="243">
        <f>O117*H117</f>
        <v>0</v>
      </c>
      <c r="Q117" s="243">
        <v>0</v>
      </c>
      <c r="R117" s="243">
        <f>Q117*H117</f>
        <v>0</v>
      </c>
      <c r="S117" s="243">
        <v>0</v>
      </c>
      <c r="T117" s="244">
        <f>S117*H117</f>
        <v>0</v>
      </c>
      <c r="AR117" s="25" t="s">
        <v>232</v>
      </c>
      <c r="AT117" s="25" t="s">
        <v>218</v>
      </c>
      <c r="AU117" s="25" t="s">
        <v>80</v>
      </c>
      <c r="AY117" s="25" t="s">
        <v>215</v>
      </c>
      <c r="BE117" s="245">
        <f>IF(N117="základní",J117,0)</f>
        <v>0</v>
      </c>
      <c r="BF117" s="245">
        <f>IF(N117="snížená",J117,0)</f>
        <v>0</v>
      </c>
      <c r="BG117" s="245">
        <f>IF(N117="zákl. přenesená",J117,0)</f>
        <v>0</v>
      </c>
      <c r="BH117" s="245">
        <f>IF(N117="sníž. přenesená",J117,0)</f>
        <v>0</v>
      </c>
      <c r="BI117" s="245">
        <f>IF(N117="nulová",J117,0)</f>
        <v>0</v>
      </c>
      <c r="BJ117" s="25" t="s">
        <v>80</v>
      </c>
      <c r="BK117" s="245">
        <f>ROUND(I117*H117,2)</f>
        <v>0</v>
      </c>
      <c r="BL117" s="25" t="s">
        <v>232</v>
      </c>
      <c r="BM117" s="25" t="s">
        <v>554</v>
      </c>
    </row>
    <row r="118" s="1" customFormat="1">
      <c r="B118" s="47"/>
      <c r="C118" s="75"/>
      <c r="D118" s="246" t="s">
        <v>225</v>
      </c>
      <c r="E118" s="75"/>
      <c r="F118" s="247" t="s">
        <v>3870</v>
      </c>
      <c r="G118" s="75"/>
      <c r="H118" s="75"/>
      <c r="I118" s="204"/>
      <c r="J118" s="75"/>
      <c r="K118" s="75"/>
      <c r="L118" s="73"/>
      <c r="M118" s="248"/>
      <c r="N118" s="48"/>
      <c r="O118" s="48"/>
      <c r="P118" s="48"/>
      <c r="Q118" s="48"/>
      <c r="R118" s="48"/>
      <c r="S118" s="48"/>
      <c r="T118" s="96"/>
      <c r="AT118" s="25" t="s">
        <v>225</v>
      </c>
      <c r="AU118" s="25" t="s">
        <v>80</v>
      </c>
    </row>
    <row r="119" s="1" customFormat="1" ht="16.5" customHeight="1">
      <c r="B119" s="47"/>
      <c r="C119" s="234" t="s">
        <v>305</v>
      </c>
      <c r="D119" s="234" t="s">
        <v>218</v>
      </c>
      <c r="E119" s="235" t="s">
        <v>3871</v>
      </c>
      <c r="F119" s="236" t="s">
        <v>3872</v>
      </c>
      <c r="G119" s="237" t="s">
        <v>298</v>
      </c>
      <c r="H119" s="238">
        <v>1</v>
      </c>
      <c r="I119" s="239"/>
      <c r="J119" s="240">
        <f>ROUND(I119*H119,2)</f>
        <v>0</v>
      </c>
      <c r="K119" s="236" t="s">
        <v>3815</v>
      </c>
      <c r="L119" s="73"/>
      <c r="M119" s="241" t="s">
        <v>21</v>
      </c>
      <c r="N119" s="242" t="s">
        <v>43</v>
      </c>
      <c r="O119" s="48"/>
      <c r="P119" s="243">
        <f>O119*H119</f>
        <v>0</v>
      </c>
      <c r="Q119" s="243">
        <v>0</v>
      </c>
      <c r="R119" s="243">
        <f>Q119*H119</f>
        <v>0</v>
      </c>
      <c r="S119" s="243">
        <v>0</v>
      </c>
      <c r="T119" s="244">
        <f>S119*H119</f>
        <v>0</v>
      </c>
      <c r="AR119" s="25" t="s">
        <v>232</v>
      </c>
      <c r="AT119" s="25" t="s">
        <v>218</v>
      </c>
      <c r="AU119" s="25" t="s">
        <v>80</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232</v>
      </c>
      <c r="BM119" s="25" t="s">
        <v>563</v>
      </c>
    </row>
    <row r="120" s="1" customFormat="1">
      <c r="B120" s="47"/>
      <c r="C120" s="75"/>
      <c r="D120" s="246" t="s">
        <v>225</v>
      </c>
      <c r="E120" s="75"/>
      <c r="F120" s="247" t="s">
        <v>3873</v>
      </c>
      <c r="G120" s="75"/>
      <c r="H120" s="75"/>
      <c r="I120" s="204"/>
      <c r="J120" s="75"/>
      <c r="K120" s="75"/>
      <c r="L120" s="73"/>
      <c r="M120" s="248"/>
      <c r="N120" s="48"/>
      <c r="O120" s="48"/>
      <c r="P120" s="48"/>
      <c r="Q120" s="48"/>
      <c r="R120" s="48"/>
      <c r="S120" s="48"/>
      <c r="T120" s="96"/>
      <c r="AT120" s="25" t="s">
        <v>225</v>
      </c>
      <c r="AU120" s="25" t="s">
        <v>80</v>
      </c>
    </row>
    <row r="121" s="1" customFormat="1" ht="16.5" customHeight="1">
      <c r="B121" s="47"/>
      <c r="C121" s="234" t="s">
        <v>9</v>
      </c>
      <c r="D121" s="234" t="s">
        <v>218</v>
      </c>
      <c r="E121" s="235" t="s">
        <v>3874</v>
      </c>
      <c r="F121" s="236" t="s">
        <v>3875</v>
      </c>
      <c r="G121" s="237" t="s">
        <v>298</v>
      </c>
      <c r="H121" s="238">
        <v>1</v>
      </c>
      <c r="I121" s="239"/>
      <c r="J121" s="240">
        <f>ROUND(I121*H121,2)</f>
        <v>0</v>
      </c>
      <c r="K121" s="236" t="s">
        <v>3815</v>
      </c>
      <c r="L121" s="73"/>
      <c r="M121" s="241" t="s">
        <v>21</v>
      </c>
      <c r="N121" s="242" t="s">
        <v>43</v>
      </c>
      <c r="O121" s="48"/>
      <c r="P121" s="243">
        <f>O121*H121</f>
        <v>0</v>
      </c>
      <c r="Q121" s="243">
        <v>0</v>
      </c>
      <c r="R121" s="243">
        <f>Q121*H121</f>
        <v>0</v>
      </c>
      <c r="S121" s="243">
        <v>0</v>
      </c>
      <c r="T121" s="244">
        <f>S121*H121</f>
        <v>0</v>
      </c>
      <c r="AR121" s="25" t="s">
        <v>232</v>
      </c>
      <c r="AT121" s="25" t="s">
        <v>218</v>
      </c>
      <c r="AU121" s="25" t="s">
        <v>80</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580</v>
      </c>
    </row>
    <row r="122" s="1" customFormat="1">
      <c r="B122" s="47"/>
      <c r="C122" s="75"/>
      <c r="D122" s="246" t="s">
        <v>225</v>
      </c>
      <c r="E122" s="75"/>
      <c r="F122" s="247" t="s">
        <v>3876</v>
      </c>
      <c r="G122" s="75"/>
      <c r="H122" s="75"/>
      <c r="I122" s="204"/>
      <c r="J122" s="75"/>
      <c r="K122" s="75"/>
      <c r="L122" s="73"/>
      <c r="M122" s="248"/>
      <c r="N122" s="48"/>
      <c r="O122" s="48"/>
      <c r="P122" s="48"/>
      <c r="Q122" s="48"/>
      <c r="R122" s="48"/>
      <c r="S122" s="48"/>
      <c r="T122" s="96"/>
      <c r="AT122" s="25" t="s">
        <v>225</v>
      </c>
      <c r="AU122" s="25" t="s">
        <v>80</v>
      </c>
    </row>
    <row r="123" s="1" customFormat="1" ht="16.5" customHeight="1">
      <c r="B123" s="47"/>
      <c r="C123" s="234" t="s">
        <v>316</v>
      </c>
      <c r="D123" s="234" t="s">
        <v>218</v>
      </c>
      <c r="E123" s="235" t="s">
        <v>3877</v>
      </c>
      <c r="F123" s="236" t="s">
        <v>3878</v>
      </c>
      <c r="G123" s="237" t="s">
        <v>298</v>
      </c>
      <c r="H123" s="238">
        <v>1</v>
      </c>
      <c r="I123" s="239"/>
      <c r="J123" s="240">
        <f>ROUND(I123*H123,2)</f>
        <v>0</v>
      </c>
      <c r="K123" s="236" t="s">
        <v>3815</v>
      </c>
      <c r="L123" s="73"/>
      <c r="M123" s="241" t="s">
        <v>21</v>
      </c>
      <c r="N123" s="242" t="s">
        <v>43</v>
      </c>
      <c r="O123" s="48"/>
      <c r="P123" s="243">
        <f>O123*H123</f>
        <v>0</v>
      </c>
      <c r="Q123" s="243">
        <v>0</v>
      </c>
      <c r="R123" s="243">
        <f>Q123*H123</f>
        <v>0</v>
      </c>
      <c r="S123" s="243">
        <v>0</v>
      </c>
      <c r="T123" s="244">
        <f>S123*H123</f>
        <v>0</v>
      </c>
      <c r="AR123" s="25" t="s">
        <v>232</v>
      </c>
      <c r="AT123" s="25" t="s">
        <v>218</v>
      </c>
      <c r="AU123" s="25" t="s">
        <v>80</v>
      </c>
      <c r="AY123" s="25" t="s">
        <v>215</v>
      </c>
      <c r="BE123" s="245">
        <f>IF(N123="základní",J123,0)</f>
        <v>0</v>
      </c>
      <c r="BF123" s="245">
        <f>IF(N123="snížená",J123,0)</f>
        <v>0</v>
      </c>
      <c r="BG123" s="245">
        <f>IF(N123="zákl. přenesená",J123,0)</f>
        <v>0</v>
      </c>
      <c r="BH123" s="245">
        <f>IF(N123="sníž. přenesená",J123,0)</f>
        <v>0</v>
      </c>
      <c r="BI123" s="245">
        <f>IF(N123="nulová",J123,0)</f>
        <v>0</v>
      </c>
      <c r="BJ123" s="25" t="s">
        <v>80</v>
      </c>
      <c r="BK123" s="245">
        <f>ROUND(I123*H123,2)</f>
        <v>0</v>
      </c>
      <c r="BL123" s="25" t="s">
        <v>232</v>
      </c>
      <c r="BM123" s="25" t="s">
        <v>596</v>
      </c>
    </row>
    <row r="124" s="1" customFormat="1">
      <c r="B124" s="47"/>
      <c r="C124" s="75"/>
      <c r="D124" s="246" t="s">
        <v>225</v>
      </c>
      <c r="E124" s="75"/>
      <c r="F124" s="247" t="s">
        <v>3879</v>
      </c>
      <c r="G124" s="75"/>
      <c r="H124" s="75"/>
      <c r="I124" s="204"/>
      <c r="J124" s="75"/>
      <c r="K124" s="75"/>
      <c r="L124" s="73"/>
      <c r="M124" s="248"/>
      <c r="N124" s="48"/>
      <c r="O124" s="48"/>
      <c r="P124" s="48"/>
      <c r="Q124" s="48"/>
      <c r="R124" s="48"/>
      <c r="S124" s="48"/>
      <c r="T124" s="96"/>
      <c r="AT124" s="25" t="s">
        <v>225</v>
      </c>
      <c r="AU124" s="25" t="s">
        <v>80</v>
      </c>
    </row>
    <row r="125" s="1" customFormat="1" ht="16.5" customHeight="1">
      <c r="B125" s="47"/>
      <c r="C125" s="234" t="s">
        <v>321</v>
      </c>
      <c r="D125" s="234" t="s">
        <v>218</v>
      </c>
      <c r="E125" s="235" t="s">
        <v>3880</v>
      </c>
      <c r="F125" s="236" t="s">
        <v>3881</v>
      </c>
      <c r="G125" s="237" t="s">
        <v>298</v>
      </c>
      <c r="H125" s="238">
        <v>4</v>
      </c>
      <c r="I125" s="239"/>
      <c r="J125" s="240">
        <f>ROUND(I125*H125,2)</f>
        <v>0</v>
      </c>
      <c r="K125" s="236" t="s">
        <v>3815</v>
      </c>
      <c r="L125" s="73"/>
      <c r="M125" s="241" t="s">
        <v>21</v>
      </c>
      <c r="N125" s="242" t="s">
        <v>43</v>
      </c>
      <c r="O125" s="48"/>
      <c r="P125" s="243">
        <f>O125*H125</f>
        <v>0</v>
      </c>
      <c r="Q125" s="243">
        <v>0</v>
      </c>
      <c r="R125" s="243">
        <f>Q125*H125</f>
        <v>0</v>
      </c>
      <c r="S125" s="243">
        <v>0</v>
      </c>
      <c r="T125" s="244">
        <f>S125*H125</f>
        <v>0</v>
      </c>
      <c r="AR125" s="25" t="s">
        <v>232</v>
      </c>
      <c r="AT125" s="25" t="s">
        <v>218</v>
      </c>
      <c r="AU125" s="25" t="s">
        <v>80</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232</v>
      </c>
      <c r="BM125" s="25" t="s">
        <v>607</v>
      </c>
    </row>
    <row r="126" s="1" customFormat="1">
      <c r="B126" s="47"/>
      <c r="C126" s="75"/>
      <c r="D126" s="246" t="s">
        <v>225</v>
      </c>
      <c r="E126" s="75"/>
      <c r="F126" s="247" t="s">
        <v>3882</v>
      </c>
      <c r="G126" s="75"/>
      <c r="H126" s="75"/>
      <c r="I126" s="204"/>
      <c r="J126" s="75"/>
      <c r="K126" s="75"/>
      <c r="L126" s="73"/>
      <c r="M126" s="248"/>
      <c r="N126" s="48"/>
      <c r="O126" s="48"/>
      <c r="P126" s="48"/>
      <c r="Q126" s="48"/>
      <c r="R126" s="48"/>
      <c r="S126" s="48"/>
      <c r="T126" s="96"/>
      <c r="AT126" s="25" t="s">
        <v>225</v>
      </c>
      <c r="AU126" s="25" t="s">
        <v>80</v>
      </c>
    </row>
    <row r="127" s="1" customFormat="1" ht="16.5" customHeight="1">
      <c r="B127" s="47"/>
      <c r="C127" s="234" t="s">
        <v>326</v>
      </c>
      <c r="D127" s="234" t="s">
        <v>218</v>
      </c>
      <c r="E127" s="235" t="s">
        <v>3883</v>
      </c>
      <c r="F127" s="236" t="s">
        <v>3884</v>
      </c>
      <c r="G127" s="237" t="s">
        <v>298</v>
      </c>
      <c r="H127" s="238">
        <v>1</v>
      </c>
      <c r="I127" s="239"/>
      <c r="J127" s="240">
        <f>ROUND(I127*H127,2)</f>
        <v>0</v>
      </c>
      <c r="K127" s="236" t="s">
        <v>3815</v>
      </c>
      <c r="L127" s="73"/>
      <c r="M127" s="241" t="s">
        <v>21</v>
      </c>
      <c r="N127" s="242" t="s">
        <v>43</v>
      </c>
      <c r="O127" s="48"/>
      <c r="P127" s="243">
        <f>O127*H127</f>
        <v>0</v>
      </c>
      <c r="Q127" s="243">
        <v>0</v>
      </c>
      <c r="R127" s="243">
        <f>Q127*H127</f>
        <v>0</v>
      </c>
      <c r="S127" s="243">
        <v>0</v>
      </c>
      <c r="T127" s="244">
        <f>S127*H127</f>
        <v>0</v>
      </c>
      <c r="AR127" s="25" t="s">
        <v>232</v>
      </c>
      <c r="AT127" s="25" t="s">
        <v>218</v>
      </c>
      <c r="AU127" s="25" t="s">
        <v>80</v>
      </c>
      <c r="AY127" s="25" t="s">
        <v>215</v>
      </c>
      <c r="BE127" s="245">
        <f>IF(N127="základní",J127,0)</f>
        <v>0</v>
      </c>
      <c r="BF127" s="245">
        <f>IF(N127="snížená",J127,0)</f>
        <v>0</v>
      </c>
      <c r="BG127" s="245">
        <f>IF(N127="zákl. přenesená",J127,0)</f>
        <v>0</v>
      </c>
      <c r="BH127" s="245">
        <f>IF(N127="sníž. přenesená",J127,0)</f>
        <v>0</v>
      </c>
      <c r="BI127" s="245">
        <f>IF(N127="nulová",J127,0)</f>
        <v>0</v>
      </c>
      <c r="BJ127" s="25" t="s">
        <v>80</v>
      </c>
      <c r="BK127" s="245">
        <f>ROUND(I127*H127,2)</f>
        <v>0</v>
      </c>
      <c r="BL127" s="25" t="s">
        <v>232</v>
      </c>
      <c r="BM127" s="25" t="s">
        <v>618</v>
      </c>
    </row>
    <row r="128" s="1" customFormat="1">
      <c r="B128" s="47"/>
      <c r="C128" s="75"/>
      <c r="D128" s="246" t="s">
        <v>225</v>
      </c>
      <c r="E128" s="75"/>
      <c r="F128" s="247" t="s">
        <v>3885</v>
      </c>
      <c r="G128" s="75"/>
      <c r="H128" s="75"/>
      <c r="I128" s="204"/>
      <c r="J128" s="75"/>
      <c r="K128" s="75"/>
      <c r="L128" s="73"/>
      <c r="M128" s="248"/>
      <c r="N128" s="48"/>
      <c r="O128" s="48"/>
      <c r="P128" s="48"/>
      <c r="Q128" s="48"/>
      <c r="R128" s="48"/>
      <c r="S128" s="48"/>
      <c r="T128" s="96"/>
      <c r="AT128" s="25" t="s">
        <v>225</v>
      </c>
      <c r="AU128" s="25" t="s">
        <v>80</v>
      </c>
    </row>
    <row r="129" s="1" customFormat="1" ht="16.5" customHeight="1">
      <c r="B129" s="47"/>
      <c r="C129" s="234" t="s">
        <v>331</v>
      </c>
      <c r="D129" s="234" t="s">
        <v>218</v>
      </c>
      <c r="E129" s="235" t="s">
        <v>3886</v>
      </c>
      <c r="F129" s="236" t="s">
        <v>3887</v>
      </c>
      <c r="G129" s="237" t="s">
        <v>452</v>
      </c>
      <c r="H129" s="238">
        <v>10</v>
      </c>
      <c r="I129" s="239"/>
      <c r="J129" s="240">
        <f>ROUND(I129*H129,2)</f>
        <v>0</v>
      </c>
      <c r="K129" s="236" t="s">
        <v>3815</v>
      </c>
      <c r="L129" s="73"/>
      <c r="M129" s="241" t="s">
        <v>21</v>
      </c>
      <c r="N129" s="242" t="s">
        <v>43</v>
      </c>
      <c r="O129" s="48"/>
      <c r="P129" s="243">
        <f>O129*H129</f>
        <v>0</v>
      </c>
      <c r="Q129" s="243">
        <v>0</v>
      </c>
      <c r="R129" s="243">
        <f>Q129*H129</f>
        <v>0</v>
      </c>
      <c r="S129" s="243">
        <v>0</v>
      </c>
      <c r="T129" s="244">
        <f>S129*H129</f>
        <v>0</v>
      </c>
      <c r="AR129" s="25" t="s">
        <v>232</v>
      </c>
      <c r="AT129" s="25" t="s">
        <v>218</v>
      </c>
      <c r="AU129" s="25" t="s">
        <v>80</v>
      </c>
      <c r="AY129" s="25" t="s">
        <v>215</v>
      </c>
      <c r="BE129" s="245">
        <f>IF(N129="základní",J129,0)</f>
        <v>0</v>
      </c>
      <c r="BF129" s="245">
        <f>IF(N129="snížená",J129,0)</f>
        <v>0</v>
      </c>
      <c r="BG129" s="245">
        <f>IF(N129="zákl. přenesená",J129,0)</f>
        <v>0</v>
      </c>
      <c r="BH129" s="245">
        <f>IF(N129="sníž. přenesená",J129,0)</f>
        <v>0</v>
      </c>
      <c r="BI129" s="245">
        <f>IF(N129="nulová",J129,0)</f>
        <v>0</v>
      </c>
      <c r="BJ129" s="25" t="s">
        <v>80</v>
      </c>
      <c r="BK129" s="245">
        <f>ROUND(I129*H129,2)</f>
        <v>0</v>
      </c>
      <c r="BL129" s="25" t="s">
        <v>232</v>
      </c>
      <c r="BM129" s="25" t="s">
        <v>630</v>
      </c>
    </row>
    <row r="130" s="1" customFormat="1">
      <c r="B130" s="47"/>
      <c r="C130" s="75"/>
      <c r="D130" s="246" t="s">
        <v>225</v>
      </c>
      <c r="E130" s="75"/>
      <c r="F130" s="247" t="s">
        <v>3846</v>
      </c>
      <c r="G130" s="75"/>
      <c r="H130" s="75"/>
      <c r="I130" s="204"/>
      <c r="J130" s="75"/>
      <c r="K130" s="75"/>
      <c r="L130" s="73"/>
      <c r="M130" s="248"/>
      <c r="N130" s="48"/>
      <c r="O130" s="48"/>
      <c r="P130" s="48"/>
      <c r="Q130" s="48"/>
      <c r="R130" s="48"/>
      <c r="S130" s="48"/>
      <c r="T130" s="96"/>
      <c r="AT130" s="25" t="s">
        <v>225</v>
      </c>
      <c r="AU130" s="25" t="s">
        <v>80</v>
      </c>
    </row>
    <row r="131" s="1" customFormat="1" ht="16.5" customHeight="1">
      <c r="B131" s="47"/>
      <c r="C131" s="234" t="s">
        <v>499</v>
      </c>
      <c r="D131" s="234" t="s">
        <v>218</v>
      </c>
      <c r="E131" s="235" t="s">
        <v>3888</v>
      </c>
      <c r="F131" s="236" t="s">
        <v>3889</v>
      </c>
      <c r="G131" s="237" t="s">
        <v>452</v>
      </c>
      <c r="H131" s="238">
        <v>165</v>
      </c>
      <c r="I131" s="239"/>
      <c r="J131" s="240">
        <f>ROUND(I131*H131,2)</f>
        <v>0</v>
      </c>
      <c r="K131" s="236" t="s">
        <v>3815</v>
      </c>
      <c r="L131" s="73"/>
      <c r="M131" s="241" t="s">
        <v>21</v>
      </c>
      <c r="N131" s="242" t="s">
        <v>43</v>
      </c>
      <c r="O131" s="48"/>
      <c r="P131" s="243">
        <f>O131*H131</f>
        <v>0</v>
      </c>
      <c r="Q131" s="243">
        <v>0</v>
      </c>
      <c r="R131" s="243">
        <f>Q131*H131</f>
        <v>0</v>
      </c>
      <c r="S131" s="243">
        <v>0</v>
      </c>
      <c r="T131" s="244">
        <f>S131*H131</f>
        <v>0</v>
      </c>
      <c r="AR131" s="25" t="s">
        <v>232</v>
      </c>
      <c r="AT131" s="25" t="s">
        <v>218</v>
      </c>
      <c r="AU131" s="25" t="s">
        <v>80</v>
      </c>
      <c r="AY131" s="25" t="s">
        <v>215</v>
      </c>
      <c r="BE131" s="245">
        <f>IF(N131="základní",J131,0)</f>
        <v>0</v>
      </c>
      <c r="BF131" s="245">
        <f>IF(N131="snížená",J131,0)</f>
        <v>0</v>
      </c>
      <c r="BG131" s="245">
        <f>IF(N131="zákl. přenesená",J131,0)</f>
        <v>0</v>
      </c>
      <c r="BH131" s="245">
        <f>IF(N131="sníž. přenesená",J131,0)</f>
        <v>0</v>
      </c>
      <c r="BI131" s="245">
        <f>IF(N131="nulová",J131,0)</f>
        <v>0</v>
      </c>
      <c r="BJ131" s="25" t="s">
        <v>80</v>
      </c>
      <c r="BK131" s="245">
        <f>ROUND(I131*H131,2)</f>
        <v>0</v>
      </c>
      <c r="BL131" s="25" t="s">
        <v>232</v>
      </c>
      <c r="BM131" s="25" t="s">
        <v>646</v>
      </c>
    </row>
    <row r="132" s="1" customFormat="1">
      <c r="B132" s="47"/>
      <c r="C132" s="75"/>
      <c r="D132" s="246" t="s">
        <v>225</v>
      </c>
      <c r="E132" s="75"/>
      <c r="F132" s="247" t="s">
        <v>3890</v>
      </c>
      <c r="G132" s="75"/>
      <c r="H132" s="75"/>
      <c r="I132" s="204"/>
      <c r="J132" s="75"/>
      <c r="K132" s="75"/>
      <c r="L132" s="73"/>
      <c r="M132" s="248"/>
      <c r="N132" s="48"/>
      <c r="O132" s="48"/>
      <c r="P132" s="48"/>
      <c r="Q132" s="48"/>
      <c r="R132" s="48"/>
      <c r="S132" s="48"/>
      <c r="T132" s="96"/>
      <c r="AT132" s="25" t="s">
        <v>225</v>
      </c>
      <c r="AU132" s="25" t="s">
        <v>80</v>
      </c>
    </row>
    <row r="133" s="1" customFormat="1" ht="16.5" customHeight="1">
      <c r="B133" s="47"/>
      <c r="C133" s="234" t="s">
        <v>503</v>
      </c>
      <c r="D133" s="234" t="s">
        <v>218</v>
      </c>
      <c r="E133" s="235" t="s">
        <v>3891</v>
      </c>
      <c r="F133" s="236" t="s">
        <v>3892</v>
      </c>
      <c r="G133" s="237" t="s">
        <v>452</v>
      </c>
      <c r="H133" s="238">
        <v>165</v>
      </c>
      <c r="I133" s="239"/>
      <c r="J133" s="240">
        <f>ROUND(I133*H133,2)</f>
        <v>0</v>
      </c>
      <c r="K133" s="236" t="s">
        <v>3815</v>
      </c>
      <c r="L133" s="73"/>
      <c r="M133" s="241" t="s">
        <v>21</v>
      </c>
      <c r="N133" s="242" t="s">
        <v>43</v>
      </c>
      <c r="O133" s="48"/>
      <c r="P133" s="243">
        <f>O133*H133</f>
        <v>0</v>
      </c>
      <c r="Q133" s="243">
        <v>0</v>
      </c>
      <c r="R133" s="243">
        <f>Q133*H133</f>
        <v>0</v>
      </c>
      <c r="S133" s="243">
        <v>0</v>
      </c>
      <c r="T133" s="244">
        <f>S133*H133</f>
        <v>0</v>
      </c>
      <c r="AR133" s="25" t="s">
        <v>232</v>
      </c>
      <c r="AT133" s="25" t="s">
        <v>218</v>
      </c>
      <c r="AU133" s="25" t="s">
        <v>80</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232</v>
      </c>
      <c r="BM133" s="25" t="s">
        <v>657</v>
      </c>
    </row>
    <row r="134" s="1" customFormat="1">
      <c r="B134" s="47"/>
      <c r="C134" s="75"/>
      <c r="D134" s="246" t="s">
        <v>225</v>
      </c>
      <c r="E134" s="75"/>
      <c r="F134" s="247" t="s">
        <v>3890</v>
      </c>
      <c r="G134" s="75"/>
      <c r="H134" s="75"/>
      <c r="I134" s="204"/>
      <c r="J134" s="75"/>
      <c r="K134" s="75"/>
      <c r="L134" s="73"/>
      <c r="M134" s="248"/>
      <c r="N134" s="48"/>
      <c r="O134" s="48"/>
      <c r="P134" s="48"/>
      <c r="Q134" s="48"/>
      <c r="R134" s="48"/>
      <c r="S134" s="48"/>
      <c r="T134" s="96"/>
      <c r="AT134" s="25" t="s">
        <v>225</v>
      </c>
      <c r="AU134" s="25" t="s">
        <v>80</v>
      </c>
    </row>
    <row r="135" s="1" customFormat="1" ht="16.5" customHeight="1">
      <c r="B135" s="47"/>
      <c r="C135" s="234" t="s">
        <v>338</v>
      </c>
      <c r="D135" s="234" t="s">
        <v>218</v>
      </c>
      <c r="E135" s="235" t="s">
        <v>3893</v>
      </c>
      <c r="F135" s="236" t="s">
        <v>3894</v>
      </c>
      <c r="G135" s="237" t="s">
        <v>452</v>
      </c>
      <c r="H135" s="238">
        <v>85</v>
      </c>
      <c r="I135" s="239"/>
      <c r="J135" s="240">
        <f>ROUND(I135*H135,2)</f>
        <v>0</v>
      </c>
      <c r="K135" s="236" t="s">
        <v>3815</v>
      </c>
      <c r="L135" s="73"/>
      <c r="M135" s="241" t="s">
        <v>21</v>
      </c>
      <c r="N135" s="242" t="s">
        <v>43</v>
      </c>
      <c r="O135" s="48"/>
      <c r="P135" s="243">
        <f>O135*H135</f>
        <v>0</v>
      </c>
      <c r="Q135" s="243">
        <v>0</v>
      </c>
      <c r="R135" s="243">
        <f>Q135*H135</f>
        <v>0</v>
      </c>
      <c r="S135" s="243">
        <v>0</v>
      </c>
      <c r="T135" s="244">
        <f>S135*H135</f>
        <v>0</v>
      </c>
      <c r="AR135" s="25" t="s">
        <v>232</v>
      </c>
      <c r="AT135" s="25" t="s">
        <v>218</v>
      </c>
      <c r="AU135" s="25" t="s">
        <v>80</v>
      </c>
      <c r="AY135" s="25" t="s">
        <v>215</v>
      </c>
      <c r="BE135" s="245">
        <f>IF(N135="základní",J135,0)</f>
        <v>0</v>
      </c>
      <c r="BF135" s="245">
        <f>IF(N135="snížená",J135,0)</f>
        <v>0</v>
      </c>
      <c r="BG135" s="245">
        <f>IF(N135="zákl. přenesená",J135,0)</f>
        <v>0</v>
      </c>
      <c r="BH135" s="245">
        <f>IF(N135="sníž. přenesená",J135,0)</f>
        <v>0</v>
      </c>
      <c r="BI135" s="245">
        <f>IF(N135="nulová",J135,0)</f>
        <v>0</v>
      </c>
      <c r="BJ135" s="25" t="s">
        <v>80</v>
      </c>
      <c r="BK135" s="245">
        <f>ROUND(I135*H135,2)</f>
        <v>0</v>
      </c>
      <c r="BL135" s="25" t="s">
        <v>232</v>
      </c>
      <c r="BM135" s="25" t="s">
        <v>668</v>
      </c>
    </row>
    <row r="136" s="1" customFormat="1">
      <c r="B136" s="47"/>
      <c r="C136" s="75"/>
      <c r="D136" s="246" t="s">
        <v>225</v>
      </c>
      <c r="E136" s="75"/>
      <c r="F136" s="247" t="s">
        <v>3895</v>
      </c>
      <c r="G136" s="75"/>
      <c r="H136" s="75"/>
      <c r="I136" s="204"/>
      <c r="J136" s="75"/>
      <c r="K136" s="75"/>
      <c r="L136" s="73"/>
      <c r="M136" s="248"/>
      <c r="N136" s="48"/>
      <c r="O136" s="48"/>
      <c r="P136" s="48"/>
      <c r="Q136" s="48"/>
      <c r="R136" s="48"/>
      <c r="S136" s="48"/>
      <c r="T136" s="96"/>
      <c r="AT136" s="25" t="s">
        <v>225</v>
      </c>
      <c r="AU136" s="25" t="s">
        <v>80</v>
      </c>
    </row>
    <row r="137" s="1" customFormat="1" ht="25.5" customHeight="1">
      <c r="B137" s="47"/>
      <c r="C137" s="234" t="s">
        <v>343</v>
      </c>
      <c r="D137" s="234" t="s">
        <v>218</v>
      </c>
      <c r="E137" s="235" t="s">
        <v>3896</v>
      </c>
      <c r="F137" s="236" t="s">
        <v>3897</v>
      </c>
      <c r="G137" s="237" t="s">
        <v>452</v>
      </c>
      <c r="H137" s="238">
        <v>150</v>
      </c>
      <c r="I137" s="239"/>
      <c r="J137" s="240">
        <f>ROUND(I137*H137,2)</f>
        <v>0</v>
      </c>
      <c r="K137" s="236" t="s">
        <v>3815</v>
      </c>
      <c r="L137" s="73"/>
      <c r="M137" s="241" t="s">
        <v>21</v>
      </c>
      <c r="N137" s="242" t="s">
        <v>43</v>
      </c>
      <c r="O137" s="48"/>
      <c r="P137" s="243">
        <f>O137*H137</f>
        <v>0</v>
      </c>
      <c r="Q137" s="243">
        <v>0</v>
      </c>
      <c r="R137" s="243">
        <f>Q137*H137</f>
        <v>0</v>
      </c>
      <c r="S137" s="243">
        <v>0</v>
      </c>
      <c r="T137" s="244">
        <f>S137*H137</f>
        <v>0</v>
      </c>
      <c r="AR137" s="25" t="s">
        <v>232</v>
      </c>
      <c r="AT137" s="25" t="s">
        <v>218</v>
      </c>
      <c r="AU137" s="25" t="s">
        <v>80</v>
      </c>
      <c r="AY137" s="25" t="s">
        <v>215</v>
      </c>
      <c r="BE137" s="245">
        <f>IF(N137="základní",J137,0)</f>
        <v>0</v>
      </c>
      <c r="BF137" s="245">
        <f>IF(N137="snížená",J137,0)</f>
        <v>0</v>
      </c>
      <c r="BG137" s="245">
        <f>IF(N137="zákl. přenesená",J137,0)</f>
        <v>0</v>
      </c>
      <c r="BH137" s="245">
        <f>IF(N137="sníž. přenesená",J137,0)</f>
        <v>0</v>
      </c>
      <c r="BI137" s="245">
        <f>IF(N137="nulová",J137,0)</f>
        <v>0</v>
      </c>
      <c r="BJ137" s="25" t="s">
        <v>80</v>
      </c>
      <c r="BK137" s="245">
        <f>ROUND(I137*H137,2)</f>
        <v>0</v>
      </c>
      <c r="BL137" s="25" t="s">
        <v>232</v>
      </c>
      <c r="BM137" s="25" t="s">
        <v>678</v>
      </c>
    </row>
    <row r="138" s="1" customFormat="1">
      <c r="B138" s="47"/>
      <c r="C138" s="75"/>
      <c r="D138" s="246" t="s">
        <v>225</v>
      </c>
      <c r="E138" s="75"/>
      <c r="F138" s="247" t="s">
        <v>3898</v>
      </c>
      <c r="G138" s="75"/>
      <c r="H138" s="75"/>
      <c r="I138" s="204"/>
      <c r="J138" s="75"/>
      <c r="K138" s="75"/>
      <c r="L138" s="73"/>
      <c r="M138" s="248"/>
      <c r="N138" s="48"/>
      <c r="O138" s="48"/>
      <c r="P138" s="48"/>
      <c r="Q138" s="48"/>
      <c r="R138" s="48"/>
      <c r="S138" s="48"/>
      <c r="T138" s="96"/>
      <c r="AT138" s="25" t="s">
        <v>225</v>
      </c>
      <c r="AU138" s="25" t="s">
        <v>80</v>
      </c>
    </row>
    <row r="139" s="1" customFormat="1" ht="25.5" customHeight="1">
      <c r="B139" s="47"/>
      <c r="C139" s="234" t="s">
        <v>348</v>
      </c>
      <c r="D139" s="234" t="s">
        <v>218</v>
      </c>
      <c r="E139" s="235" t="s">
        <v>3899</v>
      </c>
      <c r="F139" s="236" t="s">
        <v>3900</v>
      </c>
      <c r="G139" s="237" t="s">
        <v>452</v>
      </c>
      <c r="H139" s="238">
        <v>1085</v>
      </c>
      <c r="I139" s="239"/>
      <c r="J139" s="240">
        <f>ROUND(I139*H139,2)</f>
        <v>0</v>
      </c>
      <c r="K139" s="236" t="s">
        <v>3815</v>
      </c>
      <c r="L139" s="73"/>
      <c r="M139" s="241" t="s">
        <v>21</v>
      </c>
      <c r="N139" s="242" t="s">
        <v>43</v>
      </c>
      <c r="O139" s="48"/>
      <c r="P139" s="243">
        <f>O139*H139</f>
        <v>0</v>
      </c>
      <c r="Q139" s="243">
        <v>0</v>
      </c>
      <c r="R139" s="243">
        <f>Q139*H139</f>
        <v>0</v>
      </c>
      <c r="S139" s="243">
        <v>0</v>
      </c>
      <c r="T139" s="244">
        <f>S139*H139</f>
        <v>0</v>
      </c>
      <c r="AR139" s="25" t="s">
        <v>232</v>
      </c>
      <c r="AT139" s="25" t="s">
        <v>218</v>
      </c>
      <c r="AU139" s="25" t="s">
        <v>80</v>
      </c>
      <c r="AY139" s="25" t="s">
        <v>215</v>
      </c>
      <c r="BE139" s="245">
        <f>IF(N139="základní",J139,0)</f>
        <v>0</v>
      </c>
      <c r="BF139" s="245">
        <f>IF(N139="snížená",J139,0)</f>
        <v>0</v>
      </c>
      <c r="BG139" s="245">
        <f>IF(N139="zákl. přenesená",J139,0)</f>
        <v>0</v>
      </c>
      <c r="BH139" s="245">
        <f>IF(N139="sníž. přenesená",J139,0)</f>
        <v>0</v>
      </c>
      <c r="BI139" s="245">
        <f>IF(N139="nulová",J139,0)</f>
        <v>0</v>
      </c>
      <c r="BJ139" s="25" t="s">
        <v>80</v>
      </c>
      <c r="BK139" s="245">
        <f>ROUND(I139*H139,2)</f>
        <v>0</v>
      </c>
      <c r="BL139" s="25" t="s">
        <v>232</v>
      </c>
      <c r="BM139" s="25" t="s">
        <v>1534</v>
      </c>
    </row>
    <row r="140" s="1" customFormat="1">
      <c r="B140" s="47"/>
      <c r="C140" s="75"/>
      <c r="D140" s="246" t="s">
        <v>225</v>
      </c>
      <c r="E140" s="75"/>
      <c r="F140" s="247" t="s">
        <v>3901</v>
      </c>
      <c r="G140" s="75"/>
      <c r="H140" s="75"/>
      <c r="I140" s="204"/>
      <c r="J140" s="75"/>
      <c r="K140" s="75"/>
      <c r="L140" s="73"/>
      <c r="M140" s="248"/>
      <c r="N140" s="48"/>
      <c r="O140" s="48"/>
      <c r="P140" s="48"/>
      <c r="Q140" s="48"/>
      <c r="R140" s="48"/>
      <c r="S140" s="48"/>
      <c r="T140" s="96"/>
      <c r="AT140" s="25" t="s">
        <v>225</v>
      </c>
      <c r="AU140" s="25" t="s">
        <v>80</v>
      </c>
    </row>
    <row r="141" s="1" customFormat="1" ht="25.5" customHeight="1">
      <c r="B141" s="47"/>
      <c r="C141" s="234" t="s">
        <v>353</v>
      </c>
      <c r="D141" s="234" t="s">
        <v>218</v>
      </c>
      <c r="E141" s="235" t="s">
        <v>3902</v>
      </c>
      <c r="F141" s="236" t="s">
        <v>3903</v>
      </c>
      <c r="G141" s="237" t="s">
        <v>452</v>
      </c>
      <c r="H141" s="238">
        <v>175</v>
      </c>
      <c r="I141" s="239"/>
      <c r="J141" s="240">
        <f>ROUND(I141*H141,2)</f>
        <v>0</v>
      </c>
      <c r="K141" s="236" t="s">
        <v>3815</v>
      </c>
      <c r="L141" s="73"/>
      <c r="M141" s="241" t="s">
        <v>21</v>
      </c>
      <c r="N141" s="242" t="s">
        <v>43</v>
      </c>
      <c r="O141" s="48"/>
      <c r="P141" s="243">
        <f>O141*H141</f>
        <v>0</v>
      </c>
      <c r="Q141" s="243">
        <v>0</v>
      </c>
      <c r="R141" s="243">
        <f>Q141*H141</f>
        <v>0</v>
      </c>
      <c r="S141" s="243">
        <v>0</v>
      </c>
      <c r="T141" s="244">
        <f>S141*H141</f>
        <v>0</v>
      </c>
      <c r="AR141" s="25" t="s">
        <v>232</v>
      </c>
      <c r="AT141" s="25" t="s">
        <v>218</v>
      </c>
      <c r="AU141" s="25" t="s">
        <v>80</v>
      </c>
      <c r="AY141" s="25" t="s">
        <v>215</v>
      </c>
      <c r="BE141" s="245">
        <f>IF(N141="základní",J141,0)</f>
        <v>0</v>
      </c>
      <c r="BF141" s="245">
        <f>IF(N141="snížená",J141,0)</f>
        <v>0</v>
      </c>
      <c r="BG141" s="245">
        <f>IF(N141="zákl. přenesená",J141,0)</f>
        <v>0</v>
      </c>
      <c r="BH141" s="245">
        <f>IF(N141="sníž. přenesená",J141,0)</f>
        <v>0</v>
      </c>
      <c r="BI141" s="245">
        <f>IF(N141="nulová",J141,0)</f>
        <v>0</v>
      </c>
      <c r="BJ141" s="25" t="s">
        <v>80</v>
      </c>
      <c r="BK141" s="245">
        <f>ROUND(I141*H141,2)</f>
        <v>0</v>
      </c>
      <c r="BL141" s="25" t="s">
        <v>232</v>
      </c>
      <c r="BM141" s="25" t="s">
        <v>569</v>
      </c>
    </row>
    <row r="142" s="1" customFormat="1">
      <c r="B142" s="47"/>
      <c r="C142" s="75"/>
      <c r="D142" s="246" t="s">
        <v>225</v>
      </c>
      <c r="E142" s="75"/>
      <c r="F142" s="247" t="s">
        <v>3904</v>
      </c>
      <c r="G142" s="75"/>
      <c r="H142" s="75"/>
      <c r="I142" s="204"/>
      <c r="J142" s="75"/>
      <c r="K142" s="75"/>
      <c r="L142" s="73"/>
      <c r="M142" s="248"/>
      <c r="N142" s="48"/>
      <c r="O142" s="48"/>
      <c r="P142" s="48"/>
      <c r="Q142" s="48"/>
      <c r="R142" s="48"/>
      <c r="S142" s="48"/>
      <c r="T142" s="96"/>
      <c r="AT142" s="25" t="s">
        <v>225</v>
      </c>
      <c r="AU142" s="25" t="s">
        <v>80</v>
      </c>
    </row>
    <row r="143" s="1" customFormat="1" ht="16.5" customHeight="1">
      <c r="B143" s="47"/>
      <c r="C143" s="234" t="s">
        <v>358</v>
      </c>
      <c r="D143" s="234" t="s">
        <v>218</v>
      </c>
      <c r="E143" s="235" t="s">
        <v>3905</v>
      </c>
      <c r="F143" s="236" t="s">
        <v>3906</v>
      </c>
      <c r="G143" s="237" t="s">
        <v>298</v>
      </c>
      <c r="H143" s="238">
        <v>14</v>
      </c>
      <c r="I143" s="239"/>
      <c r="J143" s="240">
        <f>ROUND(I143*H143,2)</f>
        <v>0</v>
      </c>
      <c r="K143" s="236" t="s">
        <v>3815</v>
      </c>
      <c r="L143" s="73"/>
      <c r="M143" s="241" t="s">
        <v>21</v>
      </c>
      <c r="N143" s="242" t="s">
        <v>43</v>
      </c>
      <c r="O143" s="48"/>
      <c r="P143" s="243">
        <f>O143*H143</f>
        <v>0</v>
      </c>
      <c r="Q143" s="243">
        <v>0</v>
      </c>
      <c r="R143" s="243">
        <f>Q143*H143</f>
        <v>0</v>
      </c>
      <c r="S143" s="243">
        <v>0</v>
      </c>
      <c r="T143" s="244">
        <f>S143*H143</f>
        <v>0</v>
      </c>
      <c r="AR143" s="25" t="s">
        <v>232</v>
      </c>
      <c r="AT143" s="25" t="s">
        <v>218</v>
      </c>
      <c r="AU143" s="25" t="s">
        <v>80</v>
      </c>
      <c r="AY143" s="25" t="s">
        <v>215</v>
      </c>
      <c r="BE143" s="245">
        <f>IF(N143="základní",J143,0)</f>
        <v>0</v>
      </c>
      <c r="BF143" s="245">
        <f>IF(N143="snížená",J143,0)</f>
        <v>0</v>
      </c>
      <c r="BG143" s="245">
        <f>IF(N143="zákl. přenesená",J143,0)</f>
        <v>0</v>
      </c>
      <c r="BH143" s="245">
        <f>IF(N143="sníž. přenesená",J143,0)</f>
        <v>0</v>
      </c>
      <c r="BI143" s="245">
        <f>IF(N143="nulová",J143,0)</f>
        <v>0</v>
      </c>
      <c r="BJ143" s="25" t="s">
        <v>80</v>
      </c>
      <c r="BK143" s="245">
        <f>ROUND(I143*H143,2)</f>
        <v>0</v>
      </c>
      <c r="BL143" s="25" t="s">
        <v>232</v>
      </c>
      <c r="BM143" s="25" t="s">
        <v>478</v>
      </c>
    </row>
    <row r="144" s="1" customFormat="1">
      <c r="B144" s="47"/>
      <c r="C144" s="75"/>
      <c r="D144" s="246" t="s">
        <v>225</v>
      </c>
      <c r="E144" s="75"/>
      <c r="F144" s="247" t="s">
        <v>3907</v>
      </c>
      <c r="G144" s="75"/>
      <c r="H144" s="75"/>
      <c r="I144" s="204"/>
      <c r="J144" s="75"/>
      <c r="K144" s="75"/>
      <c r="L144" s="73"/>
      <c r="M144" s="248"/>
      <c r="N144" s="48"/>
      <c r="O144" s="48"/>
      <c r="P144" s="48"/>
      <c r="Q144" s="48"/>
      <c r="R144" s="48"/>
      <c r="S144" s="48"/>
      <c r="T144" s="96"/>
      <c r="AT144" s="25" t="s">
        <v>225</v>
      </c>
      <c r="AU144" s="25" t="s">
        <v>80</v>
      </c>
    </row>
    <row r="145" s="1" customFormat="1" ht="16.5" customHeight="1">
      <c r="B145" s="47"/>
      <c r="C145" s="234" t="s">
        <v>527</v>
      </c>
      <c r="D145" s="234" t="s">
        <v>218</v>
      </c>
      <c r="E145" s="235" t="s">
        <v>3908</v>
      </c>
      <c r="F145" s="236" t="s">
        <v>3909</v>
      </c>
      <c r="G145" s="237" t="s">
        <v>298</v>
      </c>
      <c r="H145" s="238">
        <v>2</v>
      </c>
      <c r="I145" s="239"/>
      <c r="J145" s="240">
        <f>ROUND(I145*H145,2)</f>
        <v>0</v>
      </c>
      <c r="K145" s="236" t="s">
        <v>3815</v>
      </c>
      <c r="L145" s="73"/>
      <c r="M145" s="241" t="s">
        <v>21</v>
      </c>
      <c r="N145" s="242" t="s">
        <v>43</v>
      </c>
      <c r="O145" s="48"/>
      <c r="P145" s="243">
        <f>O145*H145</f>
        <v>0</v>
      </c>
      <c r="Q145" s="243">
        <v>0</v>
      </c>
      <c r="R145" s="243">
        <f>Q145*H145</f>
        <v>0</v>
      </c>
      <c r="S145" s="243">
        <v>0</v>
      </c>
      <c r="T145" s="244">
        <f>S145*H145</f>
        <v>0</v>
      </c>
      <c r="AR145" s="25" t="s">
        <v>232</v>
      </c>
      <c r="AT145" s="25" t="s">
        <v>218</v>
      </c>
      <c r="AU145" s="25" t="s">
        <v>80</v>
      </c>
      <c r="AY145" s="25" t="s">
        <v>215</v>
      </c>
      <c r="BE145" s="245">
        <f>IF(N145="základní",J145,0)</f>
        <v>0</v>
      </c>
      <c r="BF145" s="245">
        <f>IF(N145="snížená",J145,0)</f>
        <v>0</v>
      </c>
      <c r="BG145" s="245">
        <f>IF(N145="zákl. přenesená",J145,0)</f>
        <v>0</v>
      </c>
      <c r="BH145" s="245">
        <f>IF(N145="sníž. přenesená",J145,0)</f>
        <v>0</v>
      </c>
      <c r="BI145" s="245">
        <f>IF(N145="nulová",J145,0)</f>
        <v>0</v>
      </c>
      <c r="BJ145" s="25" t="s">
        <v>80</v>
      </c>
      <c r="BK145" s="245">
        <f>ROUND(I145*H145,2)</f>
        <v>0</v>
      </c>
      <c r="BL145" s="25" t="s">
        <v>232</v>
      </c>
      <c r="BM145" s="25" t="s">
        <v>692</v>
      </c>
    </row>
    <row r="146" s="1" customFormat="1" ht="16.5" customHeight="1">
      <c r="B146" s="47"/>
      <c r="C146" s="234" t="s">
        <v>532</v>
      </c>
      <c r="D146" s="234" t="s">
        <v>218</v>
      </c>
      <c r="E146" s="235" t="s">
        <v>3910</v>
      </c>
      <c r="F146" s="236" t="s">
        <v>3911</v>
      </c>
      <c r="G146" s="237" t="s">
        <v>298</v>
      </c>
      <c r="H146" s="238">
        <v>14</v>
      </c>
      <c r="I146" s="239"/>
      <c r="J146" s="240">
        <f>ROUND(I146*H146,2)</f>
        <v>0</v>
      </c>
      <c r="K146" s="236" t="s">
        <v>3815</v>
      </c>
      <c r="L146" s="73"/>
      <c r="M146" s="241" t="s">
        <v>21</v>
      </c>
      <c r="N146" s="242" t="s">
        <v>43</v>
      </c>
      <c r="O146" s="48"/>
      <c r="P146" s="243">
        <f>O146*H146</f>
        <v>0</v>
      </c>
      <c r="Q146" s="243">
        <v>0</v>
      </c>
      <c r="R146" s="243">
        <f>Q146*H146</f>
        <v>0</v>
      </c>
      <c r="S146" s="243">
        <v>0</v>
      </c>
      <c r="T146" s="244">
        <f>S146*H146</f>
        <v>0</v>
      </c>
      <c r="AR146" s="25" t="s">
        <v>232</v>
      </c>
      <c r="AT146" s="25" t="s">
        <v>218</v>
      </c>
      <c r="AU146" s="25" t="s">
        <v>80</v>
      </c>
      <c r="AY146" s="25" t="s">
        <v>215</v>
      </c>
      <c r="BE146" s="245">
        <f>IF(N146="základní",J146,0)</f>
        <v>0</v>
      </c>
      <c r="BF146" s="245">
        <f>IF(N146="snížená",J146,0)</f>
        <v>0</v>
      </c>
      <c r="BG146" s="245">
        <f>IF(N146="zákl. přenesená",J146,0)</f>
        <v>0</v>
      </c>
      <c r="BH146" s="245">
        <f>IF(N146="sníž. přenesená",J146,0)</f>
        <v>0</v>
      </c>
      <c r="BI146" s="245">
        <f>IF(N146="nulová",J146,0)</f>
        <v>0</v>
      </c>
      <c r="BJ146" s="25" t="s">
        <v>80</v>
      </c>
      <c r="BK146" s="245">
        <f>ROUND(I146*H146,2)</f>
        <v>0</v>
      </c>
      <c r="BL146" s="25" t="s">
        <v>232</v>
      </c>
      <c r="BM146" s="25" t="s">
        <v>1571</v>
      </c>
    </row>
    <row r="147" s="1" customFormat="1" ht="16.5" customHeight="1">
      <c r="B147" s="47"/>
      <c r="C147" s="234" t="s">
        <v>537</v>
      </c>
      <c r="D147" s="234" t="s">
        <v>218</v>
      </c>
      <c r="E147" s="235" t="s">
        <v>3912</v>
      </c>
      <c r="F147" s="236" t="s">
        <v>3913</v>
      </c>
      <c r="G147" s="237" t="s">
        <v>298</v>
      </c>
      <c r="H147" s="238">
        <v>2</v>
      </c>
      <c r="I147" s="239"/>
      <c r="J147" s="240">
        <f>ROUND(I147*H147,2)</f>
        <v>0</v>
      </c>
      <c r="K147" s="236" t="s">
        <v>3815</v>
      </c>
      <c r="L147" s="73"/>
      <c r="M147" s="241" t="s">
        <v>21</v>
      </c>
      <c r="N147" s="242" t="s">
        <v>43</v>
      </c>
      <c r="O147" s="48"/>
      <c r="P147" s="243">
        <f>O147*H147</f>
        <v>0</v>
      </c>
      <c r="Q147" s="243">
        <v>0</v>
      </c>
      <c r="R147" s="243">
        <f>Q147*H147</f>
        <v>0</v>
      </c>
      <c r="S147" s="243">
        <v>0</v>
      </c>
      <c r="T147" s="244">
        <f>S147*H147</f>
        <v>0</v>
      </c>
      <c r="AR147" s="25" t="s">
        <v>232</v>
      </c>
      <c r="AT147" s="25" t="s">
        <v>218</v>
      </c>
      <c r="AU147" s="25" t="s">
        <v>80</v>
      </c>
      <c r="AY147" s="25" t="s">
        <v>215</v>
      </c>
      <c r="BE147" s="245">
        <f>IF(N147="základní",J147,0)</f>
        <v>0</v>
      </c>
      <c r="BF147" s="245">
        <f>IF(N147="snížená",J147,0)</f>
        <v>0</v>
      </c>
      <c r="BG147" s="245">
        <f>IF(N147="zákl. přenesená",J147,0)</f>
        <v>0</v>
      </c>
      <c r="BH147" s="245">
        <f>IF(N147="sníž. přenesená",J147,0)</f>
        <v>0</v>
      </c>
      <c r="BI147" s="245">
        <f>IF(N147="nulová",J147,0)</f>
        <v>0</v>
      </c>
      <c r="BJ147" s="25" t="s">
        <v>80</v>
      </c>
      <c r="BK147" s="245">
        <f>ROUND(I147*H147,2)</f>
        <v>0</v>
      </c>
      <c r="BL147" s="25" t="s">
        <v>232</v>
      </c>
      <c r="BM147" s="25" t="s">
        <v>1582</v>
      </c>
    </row>
    <row r="148" s="1" customFormat="1" ht="16.5" customHeight="1">
      <c r="B148" s="47"/>
      <c r="C148" s="234" t="s">
        <v>542</v>
      </c>
      <c r="D148" s="234" t="s">
        <v>218</v>
      </c>
      <c r="E148" s="235" t="s">
        <v>3914</v>
      </c>
      <c r="F148" s="236" t="s">
        <v>3915</v>
      </c>
      <c r="G148" s="237" t="s">
        <v>452</v>
      </c>
      <c r="H148" s="238">
        <v>42</v>
      </c>
      <c r="I148" s="239"/>
      <c r="J148" s="240">
        <f>ROUND(I148*H148,2)</f>
        <v>0</v>
      </c>
      <c r="K148" s="236" t="s">
        <v>3815</v>
      </c>
      <c r="L148" s="73"/>
      <c r="M148" s="241" t="s">
        <v>21</v>
      </c>
      <c r="N148" s="242" t="s">
        <v>43</v>
      </c>
      <c r="O148" s="48"/>
      <c r="P148" s="243">
        <f>O148*H148</f>
        <v>0</v>
      </c>
      <c r="Q148" s="243">
        <v>0</v>
      </c>
      <c r="R148" s="243">
        <f>Q148*H148</f>
        <v>0</v>
      </c>
      <c r="S148" s="243">
        <v>0</v>
      </c>
      <c r="T148" s="244">
        <f>S148*H148</f>
        <v>0</v>
      </c>
      <c r="AR148" s="25" t="s">
        <v>232</v>
      </c>
      <c r="AT148" s="25" t="s">
        <v>218</v>
      </c>
      <c r="AU148" s="25" t="s">
        <v>80</v>
      </c>
      <c r="AY148" s="25" t="s">
        <v>215</v>
      </c>
      <c r="BE148" s="245">
        <f>IF(N148="základní",J148,0)</f>
        <v>0</v>
      </c>
      <c r="BF148" s="245">
        <f>IF(N148="snížená",J148,0)</f>
        <v>0</v>
      </c>
      <c r="BG148" s="245">
        <f>IF(N148="zákl. přenesená",J148,0)</f>
        <v>0</v>
      </c>
      <c r="BH148" s="245">
        <f>IF(N148="sníž. přenesená",J148,0)</f>
        <v>0</v>
      </c>
      <c r="BI148" s="245">
        <f>IF(N148="nulová",J148,0)</f>
        <v>0</v>
      </c>
      <c r="BJ148" s="25" t="s">
        <v>80</v>
      </c>
      <c r="BK148" s="245">
        <f>ROUND(I148*H148,2)</f>
        <v>0</v>
      </c>
      <c r="BL148" s="25" t="s">
        <v>232</v>
      </c>
      <c r="BM148" s="25" t="s">
        <v>1593</v>
      </c>
    </row>
    <row r="149" s="1" customFormat="1">
      <c r="B149" s="47"/>
      <c r="C149" s="75"/>
      <c r="D149" s="246" t="s">
        <v>225</v>
      </c>
      <c r="E149" s="75"/>
      <c r="F149" s="247" t="s">
        <v>3916</v>
      </c>
      <c r="G149" s="75"/>
      <c r="H149" s="75"/>
      <c r="I149" s="204"/>
      <c r="J149" s="75"/>
      <c r="K149" s="75"/>
      <c r="L149" s="73"/>
      <c r="M149" s="248"/>
      <c r="N149" s="48"/>
      <c r="O149" s="48"/>
      <c r="P149" s="48"/>
      <c r="Q149" s="48"/>
      <c r="R149" s="48"/>
      <c r="S149" s="48"/>
      <c r="T149" s="96"/>
      <c r="AT149" s="25" t="s">
        <v>225</v>
      </c>
      <c r="AU149" s="25" t="s">
        <v>80</v>
      </c>
    </row>
    <row r="150" s="1" customFormat="1" ht="25.5" customHeight="1">
      <c r="B150" s="47"/>
      <c r="C150" s="234" t="s">
        <v>548</v>
      </c>
      <c r="D150" s="234" t="s">
        <v>218</v>
      </c>
      <c r="E150" s="235" t="s">
        <v>3917</v>
      </c>
      <c r="F150" s="236" t="s">
        <v>3918</v>
      </c>
      <c r="G150" s="237" t="s">
        <v>452</v>
      </c>
      <c r="H150" s="238">
        <v>450</v>
      </c>
      <c r="I150" s="239"/>
      <c r="J150" s="240">
        <f>ROUND(I150*H150,2)</f>
        <v>0</v>
      </c>
      <c r="K150" s="236" t="s">
        <v>3815</v>
      </c>
      <c r="L150" s="73"/>
      <c r="M150" s="241" t="s">
        <v>21</v>
      </c>
      <c r="N150" s="242" t="s">
        <v>43</v>
      </c>
      <c r="O150" s="48"/>
      <c r="P150" s="243">
        <f>O150*H150</f>
        <v>0</v>
      </c>
      <c r="Q150" s="243">
        <v>0</v>
      </c>
      <c r="R150" s="243">
        <f>Q150*H150</f>
        <v>0</v>
      </c>
      <c r="S150" s="243">
        <v>0</v>
      </c>
      <c r="T150" s="244">
        <f>S150*H150</f>
        <v>0</v>
      </c>
      <c r="AR150" s="25" t="s">
        <v>232</v>
      </c>
      <c r="AT150" s="25" t="s">
        <v>218</v>
      </c>
      <c r="AU150" s="25" t="s">
        <v>80</v>
      </c>
      <c r="AY150" s="25" t="s">
        <v>215</v>
      </c>
      <c r="BE150" s="245">
        <f>IF(N150="základní",J150,0)</f>
        <v>0</v>
      </c>
      <c r="BF150" s="245">
        <f>IF(N150="snížená",J150,0)</f>
        <v>0</v>
      </c>
      <c r="BG150" s="245">
        <f>IF(N150="zákl. přenesená",J150,0)</f>
        <v>0</v>
      </c>
      <c r="BH150" s="245">
        <f>IF(N150="sníž. přenesená",J150,0)</f>
        <v>0</v>
      </c>
      <c r="BI150" s="245">
        <f>IF(N150="nulová",J150,0)</f>
        <v>0</v>
      </c>
      <c r="BJ150" s="25" t="s">
        <v>80</v>
      </c>
      <c r="BK150" s="245">
        <f>ROUND(I150*H150,2)</f>
        <v>0</v>
      </c>
      <c r="BL150" s="25" t="s">
        <v>232</v>
      </c>
      <c r="BM150" s="25" t="s">
        <v>1609</v>
      </c>
    </row>
    <row r="151" s="1" customFormat="1">
      <c r="B151" s="47"/>
      <c r="C151" s="75"/>
      <c r="D151" s="246" t="s">
        <v>225</v>
      </c>
      <c r="E151" s="75"/>
      <c r="F151" s="247" t="s">
        <v>3919</v>
      </c>
      <c r="G151" s="75"/>
      <c r="H151" s="75"/>
      <c r="I151" s="204"/>
      <c r="J151" s="75"/>
      <c r="K151" s="75"/>
      <c r="L151" s="73"/>
      <c r="M151" s="248"/>
      <c r="N151" s="48"/>
      <c r="O151" s="48"/>
      <c r="P151" s="48"/>
      <c r="Q151" s="48"/>
      <c r="R151" s="48"/>
      <c r="S151" s="48"/>
      <c r="T151" s="96"/>
      <c r="AT151" s="25" t="s">
        <v>225</v>
      </c>
      <c r="AU151" s="25" t="s">
        <v>80</v>
      </c>
    </row>
    <row r="152" s="1" customFormat="1" ht="16.5" customHeight="1">
      <c r="B152" s="47"/>
      <c r="C152" s="234" t="s">
        <v>554</v>
      </c>
      <c r="D152" s="234" t="s">
        <v>218</v>
      </c>
      <c r="E152" s="235" t="s">
        <v>3920</v>
      </c>
      <c r="F152" s="236" t="s">
        <v>3921</v>
      </c>
      <c r="G152" s="237" t="s">
        <v>452</v>
      </c>
      <c r="H152" s="238">
        <v>42</v>
      </c>
      <c r="I152" s="239"/>
      <c r="J152" s="240">
        <f>ROUND(I152*H152,2)</f>
        <v>0</v>
      </c>
      <c r="K152" s="236" t="s">
        <v>3815</v>
      </c>
      <c r="L152" s="73"/>
      <c r="M152" s="241" t="s">
        <v>21</v>
      </c>
      <c r="N152" s="242" t="s">
        <v>43</v>
      </c>
      <c r="O152" s="48"/>
      <c r="P152" s="243">
        <f>O152*H152</f>
        <v>0</v>
      </c>
      <c r="Q152" s="243">
        <v>0</v>
      </c>
      <c r="R152" s="243">
        <f>Q152*H152</f>
        <v>0</v>
      </c>
      <c r="S152" s="243">
        <v>0</v>
      </c>
      <c r="T152" s="244">
        <f>S152*H152</f>
        <v>0</v>
      </c>
      <c r="AR152" s="25" t="s">
        <v>232</v>
      </c>
      <c r="AT152" s="25" t="s">
        <v>218</v>
      </c>
      <c r="AU152" s="25" t="s">
        <v>80</v>
      </c>
      <c r="AY152" s="25" t="s">
        <v>215</v>
      </c>
      <c r="BE152" s="245">
        <f>IF(N152="základní",J152,0)</f>
        <v>0</v>
      </c>
      <c r="BF152" s="245">
        <f>IF(N152="snížená",J152,0)</f>
        <v>0</v>
      </c>
      <c r="BG152" s="245">
        <f>IF(N152="zákl. přenesená",J152,0)</f>
        <v>0</v>
      </c>
      <c r="BH152" s="245">
        <f>IF(N152="sníž. přenesená",J152,0)</f>
        <v>0</v>
      </c>
      <c r="BI152" s="245">
        <f>IF(N152="nulová",J152,0)</f>
        <v>0</v>
      </c>
      <c r="BJ152" s="25" t="s">
        <v>80</v>
      </c>
      <c r="BK152" s="245">
        <f>ROUND(I152*H152,2)</f>
        <v>0</v>
      </c>
      <c r="BL152" s="25" t="s">
        <v>232</v>
      </c>
      <c r="BM152" s="25" t="s">
        <v>1618</v>
      </c>
    </row>
    <row r="153" s="1" customFormat="1">
      <c r="B153" s="47"/>
      <c r="C153" s="75"/>
      <c r="D153" s="246" t="s">
        <v>225</v>
      </c>
      <c r="E153" s="75"/>
      <c r="F153" s="247" t="s">
        <v>3922</v>
      </c>
      <c r="G153" s="75"/>
      <c r="H153" s="75"/>
      <c r="I153" s="204"/>
      <c r="J153" s="75"/>
      <c r="K153" s="75"/>
      <c r="L153" s="73"/>
      <c r="M153" s="248"/>
      <c r="N153" s="48"/>
      <c r="O153" s="48"/>
      <c r="P153" s="48"/>
      <c r="Q153" s="48"/>
      <c r="R153" s="48"/>
      <c r="S153" s="48"/>
      <c r="T153" s="96"/>
      <c r="AT153" s="25" t="s">
        <v>225</v>
      </c>
      <c r="AU153" s="25" t="s">
        <v>80</v>
      </c>
    </row>
    <row r="154" s="1" customFormat="1" ht="25.5" customHeight="1">
      <c r="B154" s="47"/>
      <c r="C154" s="234" t="s">
        <v>559</v>
      </c>
      <c r="D154" s="234" t="s">
        <v>218</v>
      </c>
      <c r="E154" s="235" t="s">
        <v>3923</v>
      </c>
      <c r="F154" s="236" t="s">
        <v>3924</v>
      </c>
      <c r="G154" s="237" t="s">
        <v>298</v>
      </c>
      <c r="H154" s="238">
        <v>1</v>
      </c>
      <c r="I154" s="239"/>
      <c r="J154" s="240">
        <f>ROUND(I154*H154,2)</f>
        <v>0</v>
      </c>
      <c r="K154" s="236" t="s">
        <v>3815</v>
      </c>
      <c r="L154" s="73"/>
      <c r="M154" s="241" t="s">
        <v>21</v>
      </c>
      <c r="N154" s="242" t="s">
        <v>43</v>
      </c>
      <c r="O154" s="48"/>
      <c r="P154" s="243">
        <f>O154*H154</f>
        <v>0</v>
      </c>
      <c r="Q154" s="243">
        <v>0</v>
      </c>
      <c r="R154" s="243">
        <f>Q154*H154</f>
        <v>0</v>
      </c>
      <c r="S154" s="243">
        <v>0</v>
      </c>
      <c r="T154" s="244">
        <f>S154*H154</f>
        <v>0</v>
      </c>
      <c r="AR154" s="25" t="s">
        <v>232</v>
      </c>
      <c r="AT154" s="25" t="s">
        <v>218</v>
      </c>
      <c r="AU154" s="25" t="s">
        <v>80</v>
      </c>
      <c r="AY154" s="25" t="s">
        <v>215</v>
      </c>
      <c r="BE154" s="245">
        <f>IF(N154="základní",J154,0)</f>
        <v>0</v>
      </c>
      <c r="BF154" s="245">
        <f>IF(N154="snížená",J154,0)</f>
        <v>0</v>
      </c>
      <c r="BG154" s="245">
        <f>IF(N154="zákl. přenesená",J154,0)</f>
        <v>0</v>
      </c>
      <c r="BH154" s="245">
        <f>IF(N154="sníž. přenesená",J154,0)</f>
        <v>0</v>
      </c>
      <c r="BI154" s="245">
        <f>IF(N154="nulová",J154,0)</f>
        <v>0</v>
      </c>
      <c r="BJ154" s="25" t="s">
        <v>80</v>
      </c>
      <c r="BK154" s="245">
        <f>ROUND(I154*H154,2)</f>
        <v>0</v>
      </c>
      <c r="BL154" s="25" t="s">
        <v>232</v>
      </c>
      <c r="BM154" s="25" t="s">
        <v>1629</v>
      </c>
    </row>
    <row r="155" s="1" customFormat="1" ht="16.5" customHeight="1">
      <c r="B155" s="47"/>
      <c r="C155" s="234" t="s">
        <v>563</v>
      </c>
      <c r="D155" s="234" t="s">
        <v>218</v>
      </c>
      <c r="E155" s="235" t="s">
        <v>3925</v>
      </c>
      <c r="F155" s="236" t="s">
        <v>3926</v>
      </c>
      <c r="G155" s="237" t="s">
        <v>298</v>
      </c>
      <c r="H155" s="238">
        <v>1</v>
      </c>
      <c r="I155" s="239"/>
      <c r="J155" s="240">
        <f>ROUND(I155*H155,2)</f>
        <v>0</v>
      </c>
      <c r="K155" s="236" t="s">
        <v>3815</v>
      </c>
      <c r="L155" s="73"/>
      <c r="M155" s="241" t="s">
        <v>21</v>
      </c>
      <c r="N155" s="242" t="s">
        <v>43</v>
      </c>
      <c r="O155" s="48"/>
      <c r="P155" s="243">
        <f>O155*H155</f>
        <v>0</v>
      </c>
      <c r="Q155" s="243">
        <v>0</v>
      </c>
      <c r="R155" s="243">
        <f>Q155*H155</f>
        <v>0</v>
      </c>
      <c r="S155" s="243">
        <v>0</v>
      </c>
      <c r="T155" s="244">
        <f>S155*H155</f>
        <v>0</v>
      </c>
      <c r="AR155" s="25" t="s">
        <v>232</v>
      </c>
      <c r="AT155" s="25" t="s">
        <v>218</v>
      </c>
      <c r="AU155" s="25" t="s">
        <v>80</v>
      </c>
      <c r="AY155" s="25" t="s">
        <v>215</v>
      </c>
      <c r="BE155" s="245">
        <f>IF(N155="základní",J155,0)</f>
        <v>0</v>
      </c>
      <c r="BF155" s="245">
        <f>IF(N155="snížená",J155,0)</f>
        <v>0</v>
      </c>
      <c r="BG155" s="245">
        <f>IF(N155="zákl. přenesená",J155,0)</f>
        <v>0</v>
      </c>
      <c r="BH155" s="245">
        <f>IF(N155="sníž. přenesená",J155,0)</f>
        <v>0</v>
      </c>
      <c r="BI155" s="245">
        <f>IF(N155="nulová",J155,0)</f>
        <v>0</v>
      </c>
      <c r="BJ155" s="25" t="s">
        <v>80</v>
      </c>
      <c r="BK155" s="245">
        <f>ROUND(I155*H155,2)</f>
        <v>0</v>
      </c>
      <c r="BL155" s="25" t="s">
        <v>232</v>
      </c>
      <c r="BM155" s="25" t="s">
        <v>1641</v>
      </c>
    </row>
    <row r="156" s="11" customFormat="1" ht="37.44" customHeight="1">
      <c r="B156" s="218"/>
      <c r="C156" s="219"/>
      <c r="D156" s="220" t="s">
        <v>71</v>
      </c>
      <c r="E156" s="221" t="s">
        <v>3927</v>
      </c>
      <c r="F156" s="221" t="s">
        <v>3928</v>
      </c>
      <c r="G156" s="219"/>
      <c r="H156" s="219"/>
      <c r="I156" s="222"/>
      <c r="J156" s="223">
        <f>BK156</f>
        <v>0</v>
      </c>
      <c r="K156" s="219"/>
      <c r="L156" s="224"/>
      <c r="M156" s="225"/>
      <c r="N156" s="226"/>
      <c r="O156" s="226"/>
      <c r="P156" s="227">
        <f>SUM(P157:P162)</f>
        <v>0</v>
      </c>
      <c r="Q156" s="226"/>
      <c r="R156" s="227">
        <f>SUM(R157:R162)</f>
        <v>0</v>
      </c>
      <c r="S156" s="226"/>
      <c r="T156" s="228">
        <f>SUM(T157:T162)</f>
        <v>0</v>
      </c>
      <c r="AR156" s="229" t="s">
        <v>80</v>
      </c>
      <c r="AT156" s="230" t="s">
        <v>71</v>
      </c>
      <c r="AU156" s="230" t="s">
        <v>72</v>
      </c>
      <c r="AY156" s="229" t="s">
        <v>215</v>
      </c>
      <c r="BK156" s="231">
        <f>SUM(BK157:BK162)</f>
        <v>0</v>
      </c>
    </row>
    <row r="157" s="1" customFormat="1" ht="16.5" customHeight="1">
      <c r="B157" s="47"/>
      <c r="C157" s="234" t="s">
        <v>574</v>
      </c>
      <c r="D157" s="234" t="s">
        <v>218</v>
      </c>
      <c r="E157" s="235" t="s">
        <v>3929</v>
      </c>
      <c r="F157" s="236" t="s">
        <v>3930</v>
      </c>
      <c r="G157" s="237" t="s">
        <v>298</v>
      </c>
      <c r="H157" s="238">
        <v>4</v>
      </c>
      <c r="I157" s="239"/>
      <c r="J157" s="240">
        <f>ROUND(I157*H157,2)</f>
        <v>0</v>
      </c>
      <c r="K157" s="236" t="s">
        <v>3815</v>
      </c>
      <c r="L157" s="73"/>
      <c r="M157" s="241" t="s">
        <v>21</v>
      </c>
      <c r="N157" s="242" t="s">
        <v>43</v>
      </c>
      <c r="O157" s="48"/>
      <c r="P157" s="243">
        <f>O157*H157</f>
        <v>0</v>
      </c>
      <c r="Q157" s="243">
        <v>0</v>
      </c>
      <c r="R157" s="243">
        <f>Q157*H157</f>
        <v>0</v>
      </c>
      <c r="S157" s="243">
        <v>0</v>
      </c>
      <c r="T157" s="244">
        <f>S157*H157</f>
        <v>0</v>
      </c>
      <c r="AR157" s="25" t="s">
        <v>232</v>
      </c>
      <c r="AT157" s="25" t="s">
        <v>218</v>
      </c>
      <c r="AU157" s="25" t="s">
        <v>80</v>
      </c>
      <c r="AY157" s="25" t="s">
        <v>215</v>
      </c>
      <c r="BE157" s="245">
        <f>IF(N157="základní",J157,0)</f>
        <v>0</v>
      </c>
      <c r="BF157" s="245">
        <f>IF(N157="snížená",J157,0)</f>
        <v>0</v>
      </c>
      <c r="BG157" s="245">
        <f>IF(N157="zákl. přenesená",J157,0)</f>
        <v>0</v>
      </c>
      <c r="BH157" s="245">
        <f>IF(N157="sníž. přenesená",J157,0)</f>
        <v>0</v>
      </c>
      <c r="BI157" s="245">
        <f>IF(N157="nulová",J157,0)</f>
        <v>0</v>
      </c>
      <c r="BJ157" s="25" t="s">
        <v>80</v>
      </c>
      <c r="BK157" s="245">
        <f>ROUND(I157*H157,2)</f>
        <v>0</v>
      </c>
      <c r="BL157" s="25" t="s">
        <v>232</v>
      </c>
      <c r="BM157" s="25" t="s">
        <v>1655</v>
      </c>
    </row>
    <row r="158" s="1" customFormat="1" ht="16.5" customHeight="1">
      <c r="B158" s="47"/>
      <c r="C158" s="234" t="s">
        <v>580</v>
      </c>
      <c r="D158" s="234" t="s">
        <v>218</v>
      </c>
      <c r="E158" s="235" t="s">
        <v>3931</v>
      </c>
      <c r="F158" s="236" t="s">
        <v>3932</v>
      </c>
      <c r="G158" s="237" t="s">
        <v>298</v>
      </c>
      <c r="H158" s="238">
        <v>1</v>
      </c>
      <c r="I158" s="239"/>
      <c r="J158" s="240">
        <f>ROUND(I158*H158,2)</f>
        <v>0</v>
      </c>
      <c r="K158" s="236" t="s">
        <v>3815</v>
      </c>
      <c r="L158" s="73"/>
      <c r="M158" s="241" t="s">
        <v>21</v>
      </c>
      <c r="N158" s="242" t="s">
        <v>43</v>
      </c>
      <c r="O158" s="48"/>
      <c r="P158" s="243">
        <f>O158*H158</f>
        <v>0</v>
      </c>
      <c r="Q158" s="243">
        <v>0</v>
      </c>
      <c r="R158" s="243">
        <f>Q158*H158</f>
        <v>0</v>
      </c>
      <c r="S158" s="243">
        <v>0</v>
      </c>
      <c r="T158" s="244">
        <f>S158*H158</f>
        <v>0</v>
      </c>
      <c r="AR158" s="25" t="s">
        <v>232</v>
      </c>
      <c r="AT158" s="25" t="s">
        <v>218</v>
      </c>
      <c r="AU158" s="25" t="s">
        <v>80</v>
      </c>
      <c r="AY158" s="25" t="s">
        <v>215</v>
      </c>
      <c r="BE158" s="245">
        <f>IF(N158="základní",J158,0)</f>
        <v>0</v>
      </c>
      <c r="BF158" s="245">
        <f>IF(N158="snížená",J158,0)</f>
        <v>0</v>
      </c>
      <c r="BG158" s="245">
        <f>IF(N158="zákl. přenesená",J158,0)</f>
        <v>0</v>
      </c>
      <c r="BH158" s="245">
        <f>IF(N158="sníž. přenesená",J158,0)</f>
        <v>0</v>
      </c>
      <c r="BI158" s="245">
        <f>IF(N158="nulová",J158,0)</f>
        <v>0</v>
      </c>
      <c r="BJ158" s="25" t="s">
        <v>80</v>
      </c>
      <c r="BK158" s="245">
        <f>ROUND(I158*H158,2)</f>
        <v>0</v>
      </c>
      <c r="BL158" s="25" t="s">
        <v>232</v>
      </c>
      <c r="BM158" s="25" t="s">
        <v>1667</v>
      </c>
    </row>
    <row r="159" s="1" customFormat="1" ht="25.5" customHeight="1">
      <c r="B159" s="47"/>
      <c r="C159" s="234" t="s">
        <v>590</v>
      </c>
      <c r="D159" s="234" t="s">
        <v>218</v>
      </c>
      <c r="E159" s="235" t="s">
        <v>3933</v>
      </c>
      <c r="F159" s="236" t="s">
        <v>3934</v>
      </c>
      <c r="G159" s="237" t="s">
        <v>452</v>
      </c>
      <c r="H159" s="238">
        <v>500</v>
      </c>
      <c r="I159" s="239"/>
      <c r="J159" s="240">
        <f>ROUND(I159*H159,2)</f>
        <v>0</v>
      </c>
      <c r="K159" s="236" t="s">
        <v>3815</v>
      </c>
      <c r="L159" s="73"/>
      <c r="M159" s="241" t="s">
        <v>21</v>
      </c>
      <c r="N159" s="242" t="s">
        <v>43</v>
      </c>
      <c r="O159" s="48"/>
      <c r="P159" s="243">
        <f>O159*H159</f>
        <v>0</v>
      </c>
      <c r="Q159" s="243">
        <v>0</v>
      </c>
      <c r="R159" s="243">
        <f>Q159*H159</f>
        <v>0</v>
      </c>
      <c r="S159" s="243">
        <v>0</v>
      </c>
      <c r="T159" s="244">
        <f>S159*H159</f>
        <v>0</v>
      </c>
      <c r="AR159" s="25" t="s">
        <v>232</v>
      </c>
      <c r="AT159" s="25" t="s">
        <v>218</v>
      </c>
      <c r="AU159" s="25" t="s">
        <v>80</v>
      </c>
      <c r="AY159" s="25" t="s">
        <v>215</v>
      </c>
      <c r="BE159" s="245">
        <f>IF(N159="základní",J159,0)</f>
        <v>0</v>
      </c>
      <c r="BF159" s="245">
        <f>IF(N159="snížená",J159,0)</f>
        <v>0</v>
      </c>
      <c r="BG159" s="245">
        <f>IF(N159="zákl. přenesená",J159,0)</f>
        <v>0</v>
      </c>
      <c r="BH159" s="245">
        <f>IF(N159="sníž. přenesená",J159,0)</f>
        <v>0</v>
      </c>
      <c r="BI159" s="245">
        <f>IF(N159="nulová",J159,0)</f>
        <v>0</v>
      </c>
      <c r="BJ159" s="25" t="s">
        <v>80</v>
      </c>
      <c r="BK159" s="245">
        <f>ROUND(I159*H159,2)</f>
        <v>0</v>
      </c>
      <c r="BL159" s="25" t="s">
        <v>232</v>
      </c>
      <c r="BM159" s="25" t="s">
        <v>1677</v>
      </c>
    </row>
    <row r="160" s="1" customFormat="1">
      <c r="B160" s="47"/>
      <c r="C160" s="75"/>
      <c r="D160" s="246" t="s">
        <v>225</v>
      </c>
      <c r="E160" s="75"/>
      <c r="F160" s="247" t="s">
        <v>3935</v>
      </c>
      <c r="G160" s="75"/>
      <c r="H160" s="75"/>
      <c r="I160" s="204"/>
      <c r="J160" s="75"/>
      <c r="K160" s="75"/>
      <c r="L160" s="73"/>
      <c r="M160" s="248"/>
      <c r="N160" s="48"/>
      <c r="O160" s="48"/>
      <c r="P160" s="48"/>
      <c r="Q160" s="48"/>
      <c r="R160" s="48"/>
      <c r="S160" s="48"/>
      <c r="T160" s="96"/>
      <c r="AT160" s="25" t="s">
        <v>225</v>
      </c>
      <c r="AU160" s="25" t="s">
        <v>80</v>
      </c>
    </row>
    <row r="161" s="1" customFormat="1" ht="25.5" customHeight="1">
      <c r="B161" s="47"/>
      <c r="C161" s="234" t="s">
        <v>596</v>
      </c>
      <c r="D161" s="234" t="s">
        <v>218</v>
      </c>
      <c r="E161" s="235" t="s">
        <v>3936</v>
      </c>
      <c r="F161" s="236" t="s">
        <v>3937</v>
      </c>
      <c r="G161" s="237" t="s">
        <v>452</v>
      </c>
      <c r="H161" s="238">
        <v>1410</v>
      </c>
      <c r="I161" s="239"/>
      <c r="J161" s="240">
        <f>ROUND(I161*H161,2)</f>
        <v>0</v>
      </c>
      <c r="K161" s="236" t="s">
        <v>3815</v>
      </c>
      <c r="L161" s="73"/>
      <c r="M161" s="241" t="s">
        <v>21</v>
      </c>
      <c r="N161" s="242" t="s">
        <v>43</v>
      </c>
      <c r="O161" s="48"/>
      <c r="P161" s="243">
        <f>O161*H161</f>
        <v>0</v>
      </c>
      <c r="Q161" s="243">
        <v>0</v>
      </c>
      <c r="R161" s="243">
        <f>Q161*H161</f>
        <v>0</v>
      </c>
      <c r="S161" s="243">
        <v>0</v>
      </c>
      <c r="T161" s="244">
        <f>S161*H161</f>
        <v>0</v>
      </c>
      <c r="AR161" s="25" t="s">
        <v>232</v>
      </c>
      <c r="AT161" s="25" t="s">
        <v>218</v>
      </c>
      <c r="AU161" s="25" t="s">
        <v>80</v>
      </c>
      <c r="AY161" s="25" t="s">
        <v>215</v>
      </c>
      <c r="BE161" s="245">
        <f>IF(N161="základní",J161,0)</f>
        <v>0</v>
      </c>
      <c r="BF161" s="245">
        <f>IF(N161="snížená",J161,0)</f>
        <v>0</v>
      </c>
      <c r="BG161" s="245">
        <f>IF(N161="zákl. přenesená",J161,0)</f>
        <v>0</v>
      </c>
      <c r="BH161" s="245">
        <f>IF(N161="sníž. přenesená",J161,0)</f>
        <v>0</v>
      </c>
      <c r="BI161" s="245">
        <f>IF(N161="nulová",J161,0)</f>
        <v>0</v>
      </c>
      <c r="BJ161" s="25" t="s">
        <v>80</v>
      </c>
      <c r="BK161" s="245">
        <f>ROUND(I161*H161,2)</f>
        <v>0</v>
      </c>
      <c r="BL161" s="25" t="s">
        <v>232</v>
      </c>
      <c r="BM161" s="25" t="s">
        <v>1687</v>
      </c>
    </row>
    <row r="162" s="1" customFormat="1">
      <c r="B162" s="47"/>
      <c r="C162" s="75"/>
      <c r="D162" s="246" t="s">
        <v>225</v>
      </c>
      <c r="E162" s="75"/>
      <c r="F162" s="247" t="s">
        <v>3938</v>
      </c>
      <c r="G162" s="75"/>
      <c r="H162" s="75"/>
      <c r="I162" s="204"/>
      <c r="J162" s="75"/>
      <c r="K162" s="75"/>
      <c r="L162" s="73"/>
      <c r="M162" s="249"/>
      <c r="N162" s="250"/>
      <c r="O162" s="250"/>
      <c r="P162" s="250"/>
      <c r="Q162" s="250"/>
      <c r="R162" s="250"/>
      <c r="S162" s="250"/>
      <c r="T162" s="251"/>
      <c r="AT162" s="25" t="s">
        <v>225</v>
      </c>
      <c r="AU162" s="25" t="s">
        <v>80</v>
      </c>
    </row>
    <row r="163" s="1" customFormat="1" ht="6.96" customHeight="1">
      <c r="B163" s="68"/>
      <c r="C163" s="69"/>
      <c r="D163" s="69"/>
      <c r="E163" s="69"/>
      <c r="F163" s="69"/>
      <c r="G163" s="69"/>
      <c r="H163" s="69"/>
      <c r="I163" s="179"/>
      <c r="J163" s="69"/>
      <c r="K163" s="69"/>
      <c r="L163" s="73"/>
    </row>
  </sheetData>
  <sheetProtection sheet="1" autoFilter="0" formatColumns="0" formatRows="0" objects="1" scenarios="1" spinCount="100000" saltValue="IxysW8KWNxUIkDExXylOBsbwUPLcpNJ2IHsCXxH0ickqsxs2F5wWWjgYoOCSo3QVr5hcxfsjKJfQ6gycP/4VcQ==" hashValue="zxwNWAE8wi0kmfQGfpaW1dtE18MNmFwhEthqq5KwAUplhPjn8n5yK8PifN2kFHPCBQuu2NrcB9/8qH0fwwj0Zw==" algorithmName="SHA-512" password="CC35"/>
  <autoFilter ref="C78:K162"/>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1.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143</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3939</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ROUND(J82,2)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ROUND(SUM(BE82:BE311), 2)</f>
        <v>0</v>
      </c>
      <c r="G30" s="48"/>
      <c r="H30" s="48"/>
      <c r="I30" s="171">
        <v>0.20999999999999999</v>
      </c>
      <c r="J30" s="170">
        <f>ROUND(ROUND((SUM(BE82:BE311)), 2)*I30, 2)</f>
        <v>0</v>
      </c>
      <c r="K30" s="52"/>
    </row>
    <row r="31" s="1" customFormat="1" ht="14.4" customHeight="1">
      <c r="B31" s="47"/>
      <c r="C31" s="48"/>
      <c r="D31" s="48"/>
      <c r="E31" s="56" t="s">
        <v>44</v>
      </c>
      <c r="F31" s="170">
        <f>ROUND(SUM(BF82:BF311), 2)</f>
        <v>0</v>
      </c>
      <c r="G31" s="48"/>
      <c r="H31" s="48"/>
      <c r="I31" s="171">
        <v>0.14999999999999999</v>
      </c>
      <c r="J31" s="170">
        <f>ROUND(ROUND((SUM(BF82:BF311)), 2)*I31, 2)</f>
        <v>0</v>
      </c>
      <c r="K31" s="52"/>
    </row>
    <row r="32" hidden="1" s="1" customFormat="1" ht="14.4" customHeight="1">
      <c r="B32" s="47"/>
      <c r="C32" s="48"/>
      <c r="D32" s="48"/>
      <c r="E32" s="56" t="s">
        <v>45</v>
      </c>
      <c r="F32" s="170">
        <f>ROUND(SUM(BG82:BG311), 2)</f>
        <v>0</v>
      </c>
      <c r="G32" s="48"/>
      <c r="H32" s="48"/>
      <c r="I32" s="171">
        <v>0.20999999999999999</v>
      </c>
      <c r="J32" s="170">
        <v>0</v>
      </c>
      <c r="K32" s="52"/>
    </row>
    <row r="33" hidden="1" s="1" customFormat="1" ht="14.4" customHeight="1">
      <c r="B33" s="47"/>
      <c r="C33" s="48"/>
      <c r="D33" s="48"/>
      <c r="E33" s="56" t="s">
        <v>46</v>
      </c>
      <c r="F33" s="170">
        <f>ROUND(SUM(BH82:BH311), 2)</f>
        <v>0</v>
      </c>
      <c r="G33" s="48"/>
      <c r="H33" s="48"/>
      <c r="I33" s="171">
        <v>0.14999999999999999</v>
      </c>
      <c r="J33" s="170">
        <v>0</v>
      </c>
      <c r="K33" s="52"/>
    </row>
    <row r="34" hidden="1" s="1" customFormat="1" ht="14.4" customHeight="1">
      <c r="B34" s="47"/>
      <c r="C34" s="48"/>
      <c r="D34" s="48"/>
      <c r="E34" s="56" t="s">
        <v>47</v>
      </c>
      <c r="F34" s="170">
        <f>ROUND(SUM(BI82:BI311),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451 - Veřejné osvětlení</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J82</f>
        <v>0</v>
      </c>
      <c r="K56" s="52"/>
      <c r="AU56" s="25" t="s">
        <v>193</v>
      </c>
    </row>
    <row r="57" s="8" customFormat="1" ht="24.96" customHeight="1">
      <c r="B57" s="190"/>
      <c r="C57" s="191"/>
      <c r="D57" s="192" t="s">
        <v>3940</v>
      </c>
      <c r="E57" s="193"/>
      <c r="F57" s="193"/>
      <c r="G57" s="193"/>
      <c r="H57" s="193"/>
      <c r="I57" s="194"/>
      <c r="J57" s="195">
        <f>J83</f>
        <v>0</v>
      </c>
      <c r="K57" s="196"/>
    </row>
    <row r="58" s="8" customFormat="1" ht="24.96" customHeight="1">
      <c r="B58" s="190"/>
      <c r="C58" s="191"/>
      <c r="D58" s="192" t="s">
        <v>3808</v>
      </c>
      <c r="E58" s="193"/>
      <c r="F58" s="193"/>
      <c r="G58" s="193"/>
      <c r="H58" s="193"/>
      <c r="I58" s="194"/>
      <c r="J58" s="195">
        <f>J86</f>
        <v>0</v>
      </c>
      <c r="K58" s="196"/>
    </row>
    <row r="59" s="8" customFormat="1" ht="24.96" customHeight="1">
      <c r="B59" s="190"/>
      <c r="C59" s="191"/>
      <c r="D59" s="192" t="s">
        <v>364</v>
      </c>
      <c r="E59" s="193"/>
      <c r="F59" s="193"/>
      <c r="G59" s="193"/>
      <c r="H59" s="193"/>
      <c r="I59" s="194"/>
      <c r="J59" s="195">
        <f>J105</f>
        <v>0</v>
      </c>
      <c r="K59" s="196"/>
    </row>
    <row r="60" s="9" customFormat="1" ht="19.92" customHeight="1">
      <c r="B60" s="197"/>
      <c r="C60" s="198"/>
      <c r="D60" s="199" t="s">
        <v>368</v>
      </c>
      <c r="E60" s="200"/>
      <c r="F60" s="200"/>
      <c r="G60" s="200"/>
      <c r="H60" s="200"/>
      <c r="I60" s="201"/>
      <c r="J60" s="202">
        <f>J106</f>
        <v>0</v>
      </c>
      <c r="K60" s="203"/>
    </row>
    <row r="61" s="8" customFormat="1" ht="24.96" customHeight="1">
      <c r="B61" s="190"/>
      <c r="C61" s="191"/>
      <c r="D61" s="192" t="s">
        <v>3809</v>
      </c>
      <c r="E61" s="193"/>
      <c r="F61" s="193"/>
      <c r="G61" s="193"/>
      <c r="H61" s="193"/>
      <c r="I61" s="194"/>
      <c r="J61" s="195">
        <f>J112</f>
        <v>0</v>
      </c>
      <c r="K61" s="196"/>
    </row>
    <row r="62" s="8" customFormat="1" ht="24.96" customHeight="1">
      <c r="B62" s="190"/>
      <c r="C62" s="191"/>
      <c r="D62" s="192" t="s">
        <v>3810</v>
      </c>
      <c r="E62" s="193"/>
      <c r="F62" s="193"/>
      <c r="G62" s="193"/>
      <c r="H62" s="193"/>
      <c r="I62" s="194"/>
      <c r="J62" s="195">
        <f>J253</f>
        <v>0</v>
      </c>
      <c r="K62" s="196"/>
    </row>
    <row r="63" s="1" customFormat="1" ht="21.84" customHeight="1">
      <c r="B63" s="47"/>
      <c r="C63" s="48"/>
      <c r="D63" s="48"/>
      <c r="E63" s="48"/>
      <c r="F63" s="48"/>
      <c r="G63" s="48"/>
      <c r="H63" s="48"/>
      <c r="I63" s="157"/>
      <c r="J63" s="48"/>
      <c r="K63" s="52"/>
    </row>
    <row r="64" s="1" customFormat="1" ht="6.96" customHeight="1">
      <c r="B64" s="68"/>
      <c r="C64" s="69"/>
      <c r="D64" s="69"/>
      <c r="E64" s="69"/>
      <c r="F64" s="69"/>
      <c r="G64" s="69"/>
      <c r="H64" s="69"/>
      <c r="I64" s="179"/>
      <c r="J64" s="69"/>
      <c r="K64" s="70"/>
    </row>
    <row r="68" s="1" customFormat="1" ht="6.96" customHeight="1">
      <c r="B68" s="71"/>
      <c r="C68" s="72"/>
      <c r="D68" s="72"/>
      <c r="E68" s="72"/>
      <c r="F68" s="72"/>
      <c r="G68" s="72"/>
      <c r="H68" s="72"/>
      <c r="I68" s="182"/>
      <c r="J68" s="72"/>
      <c r="K68" s="72"/>
      <c r="L68" s="73"/>
    </row>
    <row r="69" s="1" customFormat="1" ht="36.96" customHeight="1">
      <c r="B69" s="47"/>
      <c r="C69" s="74" t="s">
        <v>199</v>
      </c>
      <c r="D69" s="75"/>
      <c r="E69" s="75"/>
      <c r="F69" s="75"/>
      <c r="G69" s="75"/>
      <c r="H69" s="75"/>
      <c r="I69" s="204"/>
      <c r="J69" s="75"/>
      <c r="K69" s="75"/>
      <c r="L69" s="73"/>
    </row>
    <row r="70" s="1" customFormat="1" ht="6.96" customHeight="1">
      <c r="B70" s="47"/>
      <c r="C70" s="75"/>
      <c r="D70" s="75"/>
      <c r="E70" s="75"/>
      <c r="F70" s="75"/>
      <c r="G70" s="75"/>
      <c r="H70" s="75"/>
      <c r="I70" s="204"/>
      <c r="J70" s="75"/>
      <c r="K70" s="75"/>
      <c r="L70" s="73"/>
    </row>
    <row r="71" s="1" customFormat="1" ht="14.4" customHeight="1">
      <c r="B71" s="47"/>
      <c r="C71" s="77" t="s">
        <v>18</v>
      </c>
      <c r="D71" s="75"/>
      <c r="E71" s="75"/>
      <c r="F71" s="75"/>
      <c r="G71" s="75"/>
      <c r="H71" s="75"/>
      <c r="I71" s="204"/>
      <c r="J71" s="75"/>
      <c r="K71" s="75"/>
      <c r="L71" s="73"/>
    </row>
    <row r="72" s="1" customFormat="1" ht="16.5" customHeight="1">
      <c r="B72" s="47"/>
      <c r="C72" s="75"/>
      <c r="D72" s="75"/>
      <c r="E72" s="205" t="str">
        <f>E7</f>
        <v>Revitalizace centra města Kopřivnice - projektová dokumentace II.</v>
      </c>
      <c r="F72" s="77"/>
      <c r="G72" s="77"/>
      <c r="H72" s="77"/>
      <c r="I72" s="204"/>
      <c r="J72" s="75"/>
      <c r="K72" s="75"/>
      <c r="L72" s="73"/>
    </row>
    <row r="73" s="1" customFormat="1" ht="14.4" customHeight="1">
      <c r="B73" s="47"/>
      <c r="C73" s="77" t="s">
        <v>186</v>
      </c>
      <c r="D73" s="75"/>
      <c r="E73" s="75"/>
      <c r="F73" s="75"/>
      <c r="G73" s="75"/>
      <c r="H73" s="75"/>
      <c r="I73" s="204"/>
      <c r="J73" s="75"/>
      <c r="K73" s="75"/>
      <c r="L73" s="73"/>
    </row>
    <row r="74" s="1" customFormat="1" ht="17.25" customHeight="1">
      <c r="B74" s="47"/>
      <c r="C74" s="75"/>
      <c r="D74" s="75"/>
      <c r="E74" s="83" t="str">
        <f>E9</f>
        <v>SO 451 - Veřejné osvětlení</v>
      </c>
      <c r="F74" s="75"/>
      <c r="G74" s="75"/>
      <c r="H74" s="75"/>
      <c r="I74" s="204"/>
      <c r="J74" s="75"/>
      <c r="K74" s="75"/>
      <c r="L74" s="73"/>
    </row>
    <row r="75" s="1" customFormat="1" ht="6.96" customHeight="1">
      <c r="B75" s="47"/>
      <c r="C75" s="75"/>
      <c r="D75" s="75"/>
      <c r="E75" s="75"/>
      <c r="F75" s="75"/>
      <c r="G75" s="75"/>
      <c r="H75" s="75"/>
      <c r="I75" s="204"/>
      <c r="J75" s="75"/>
      <c r="K75" s="75"/>
      <c r="L75" s="73"/>
    </row>
    <row r="76" s="1" customFormat="1" ht="18" customHeight="1">
      <c r="B76" s="47"/>
      <c r="C76" s="77" t="s">
        <v>23</v>
      </c>
      <c r="D76" s="75"/>
      <c r="E76" s="75"/>
      <c r="F76" s="206" t="str">
        <f>F12</f>
        <v xml:space="preserve"> </v>
      </c>
      <c r="G76" s="75"/>
      <c r="H76" s="75"/>
      <c r="I76" s="207" t="s">
        <v>25</v>
      </c>
      <c r="J76" s="86" t="str">
        <f>IF(J12="","",J12)</f>
        <v>14. 1. 2019</v>
      </c>
      <c r="K76" s="75"/>
      <c r="L76" s="73"/>
    </row>
    <row r="77" s="1" customFormat="1" ht="6.96" customHeight="1">
      <c r="B77" s="47"/>
      <c r="C77" s="75"/>
      <c r="D77" s="75"/>
      <c r="E77" s="75"/>
      <c r="F77" s="75"/>
      <c r="G77" s="75"/>
      <c r="H77" s="75"/>
      <c r="I77" s="204"/>
      <c r="J77" s="75"/>
      <c r="K77" s="75"/>
      <c r="L77" s="73"/>
    </row>
    <row r="78" s="1" customFormat="1">
      <c r="B78" s="47"/>
      <c r="C78" s="77" t="s">
        <v>27</v>
      </c>
      <c r="D78" s="75"/>
      <c r="E78" s="75"/>
      <c r="F78" s="206" t="str">
        <f>E15</f>
        <v>Město Kopřivnice</v>
      </c>
      <c r="G78" s="75"/>
      <c r="H78" s="75"/>
      <c r="I78" s="207" t="s">
        <v>33</v>
      </c>
      <c r="J78" s="206" t="str">
        <f>E21</f>
        <v>Dopravoprojekt Ostrava a.s.</v>
      </c>
      <c r="K78" s="75"/>
      <c r="L78" s="73"/>
    </row>
    <row r="79" s="1" customFormat="1" ht="14.4" customHeight="1">
      <c r="B79" s="47"/>
      <c r="C79" s="77" t="s">
        <v>31</v>
      </c>
      <c r="D79" s="75"/>
      <c r="E79" s="75"/>
      <c r="F79" s="206" t="str">
        <f>IF(E18="","",E18)</f>
        <v/>
      </c>
      <c r="G79" s="75"/>
      <c r="H79" s="75"/>
      <c r="I79" s="204"/>
      <c r="J79" s="75"/>
      <c r="K79" s="75"/>
      <c r="L79" s="73"/>
    </row>
    <row r="80" s="1" customFormat="1" ht="10.32" customHeight="1">
      <c r="B80" s="47"/>
      <c r="C80" s="75"/>
      <c r="D80" s="75"/>
      <c r="E80" s="75"/>
      <c r="F80" s="75"/>
      <c r="G80" s="75"/>
      <c r="H80" s="75"/>
      <c r="I80" s="204"/>
      <c r="J80" s="75"/>
      <c r="K80" s="75"/>
      <c r="L80" s="73"/>
    </row>
    <row r="81" s="10" customFormat="1" ht="29.28" customHeight="1">
      <c r="B81" s="208"/>
      <c r="C81" s="209" t="s">
        <v>200</v>
      </c>
      <c r="D81" s="210" t="s">
        <v>57</v>
      </c>
      <c r="E81" s="210" t="s">
        <v>53</v>
      </c>
      <c r="F81" s="210" t="s">
        <v>201</v>
      </c>
      <c r="G81" s="210" t="s">
        <v>202</v>
      </c>
      <c r="H81" s="210" t="s">
        <v>203</v>
      </c>
      <c r="I81" s="211" t="s">
        <v>204</v>
      </c>
      <c r="J81" s="210" t="s">
        <v>191</v>
      </c>
      <c r="K81" s="212" t="s">
        <v>205</v>
      </c>
      <c r="L81" s="213"/>
      <c r="M81" s="103" t="s">
        <v>206</v>
      </c>
      <c r="N81" s="104" t="s">
        <v>42</v>
      </c>
      <c r="O81" s="104" t="s">
        <v>207</v>
      </c>
      <c r="P81" s="104" t="s">
        <v>208</v>
      </c>
      <c r="Q81" s="104" t="s">
        <v>209</v>
      </c>
      <c r="R81" s="104" t="s">
        <v>210</v>
      </c>
      <c r="S81" s="104" t="s">
        <v>211</v>
      </c>
      <c r="T81" s="105" t="s">
        <v>212</v>
      </c>
    </row>
    <row r="82" s="1" customFormat="1" ht="29.28" customHeight="1">
      <c r="B82" s="47"/>
      <c r="C82" s="109" t="s">
        <v>192</v>
      </c>
      <c r="D82" s="75"/>
      <c r="E82" s="75"/>
      <c r="F82" s="75"/>
      <c r="G82" s="75"/>
      <c r="H82" s="75"/>
      <c r="I82" s="204"/>
      <c r="J82" s="214">
        <f>BK82</f>
        <v>0</v>
      </c>
      <c r="K82" s="75"/>
      <c r="L82" s="73"/>
      <c r="M82" s="106"/>
      <c r="N82" s="107"/>
      <c r="O82" s="107"/>
      <c r="P82" s="215">
        <f>P83+P86+P105+P112+P253</f>
        <v>0</v>
      </c>
      <c r="Q82" s="107"/>
      <c r="R82" s="215">
        <f>R83+R86+R105+R112+R253</f>
        <v>0</v>
      </c>
      <c r="S82" s="107"/>
      <c r="T82" s="216">
        <f>T83+T86+T105+T112+T253</f>
        <v>0</v>
      </c>
      <c r="AT82" s="25" t="s">
        <v>71</v>
      </c>
      <c r="AU82" s="25" t="s">
        <v>193</v>
      </c>
      <c r="BK82" s="217">
        <f>BK83+BK86+BK105+BK112+BK253</f>
        <v>0</v>
      </c>
    </row>
    <row r="83" s="11" customFormat="1" ht="37.44" customHeight="1">
      <c r="B83" s="218"/>
      <c r="C83" s="219"/>
      <c r="D83" s="220" t="s">
        <v>71</v>
      </c>
      <c r="E83" s="221" t="s">
        <v>214</v>
      </c>
      <c r="F83" s="221" t="s">
        <v>3224</v>
      </c>
      <c r="G83" s="219"/>
      <c r="H83" s="219"/>
      <c r="I83" s="222"/>
      <c r="J83" s="223">
        <f>BK83</f>
        <v>0</v>
      </c>
      <c r="K83" s="219"/>
      <c r="L83" s="224"/>
      <c r="M83" s="225"/>
      <c r="N83" s="226"/>
      <c r="O83" s="226"/>
      <c r="P83" s="227">
        <f>SUM(P84:P85)</f>
        <v>0</v>
      </c>
      <c r="Q83" s="226"/>
      <c r="R83" s="227">
        <f>SUM(R84:R85)</f>
        <v>0</v>
      </c>
      <c r="S83" s="226"/>
      <c r="T83" s="228">
        <f>SUM(T84:T85)</f>
        <v>0</v>
      </c>
      <c r="AR83" s="229" t="s">
        <v>80</v>
      </c>
      <c r="AT83" s="230" t="s">
        <v>71</v>
      </c>
      <c r="AU83" s="230" t="s">
        <v>72</v>
      </c>
      <c r="AY83" s="229" t="s">
        <v>215</v>
      </c>
      <c r="BK83" s="231">
        <f>SUM(BK84:BK85)</f>
        <v>0</v>
      </c>
    </row>
    <row r="84" s="1" customFormat="1" ht="16.5" customHeight="1">
      <c r="B84" s="47"/>
      <c r="C84" s="234" t="s">
        <v>80</v>
      </c>
      <c r="D84" s="234" t="s">
        <v>218</v>
      </c>
      <c r="E84" s="235" t="s">
        <v>3941</v>
      </c>
      <c r="F84" s="236" t="s">
        <v>3942</v>
      </c>
      <c r="G84" s="237" t="s">
        <v>376</v>
      </c>
      <c r="H84" s="238">
        <v>22.5</v>
      </c>
      <c r="I84" s="239"/>
      <c r="J84" s="240">
        <f>ROUND(I84*H84,2)</f>
        <v>0</v>
      </c>
      <c r="K84" s="236" t="s">
        <v>3815</v>
      </c>
      <c r="L84" s="73"/>
      <c r="M84" s="241" t="s">
        <v>21</v>
      </c>
      <c r="N84" s="242" t="s">
        <v>43</v>
      </c>
      <c r="O84" s="48"/>
      <c r="P84" s="243">
        <f>O84*H84</f>
        <v>0</v>
      </c>
      <c r="Q84" s="243">
        <v>0</v>
      </c>
      <c r="R84" s="243">
        <f>Q84*H84</f>
        <v>0</v>
      </c>
      <c r="S84" s="243">
        <v>0</v>
      </c>
      <c r="T84" s="244">
        <f>S84*H84</f>
        <v>0</v>
      </c>
      <c r="AR84" s="25" t="s">
        <v>232</v>
      </c>
      <c r="AT84" s="25" t="s">
        <v>218</v>
      </c>
      <c r="AU84" s="25" t="s">
        <v>80</v>
      </c>
      <c r="AY84" s="25" t="s">
        <v>215</v>
      </c>
      <c r="BE84" s="245">
        <f>IF(N84="základní",J84,0)</f>
        <v>0</v>
      </c>
      <c r="BF84" s="245">
        <f>IF(N84="snížená",J84,0)</f>
        <v>0</v>
      </c>
      <c r="BG84" s="245">
        <f>IF(N84="zákl. přenesená",J84,0)</f>
        <v>0</v>
      </c>
      <c r="BH84" s="245">
        <f>IF(N84="sníž. přenesená",J84,0)</f>
        <v>0</v>
      </c>
      <c r="BI84" s="245">
        <f>IF(N84="nulová",J84,0)</f>
        <v>0</v>
      </c>
      <c r="BJ84" s="25" t="s">
        <v>80</v>
      </c>
      <c r="BK84" s="245">
        <f>ROUND(I84*H84,2)</f>
        <v>0</v>
      </c>
      <c r="BL84" s="25" t="s">
        <v>232</v>
      </c>
      <c r="BM84" s="25" t="s">
        <v>82</v>
      </c>
    </row>
    <row r="85" s="1" customFormat="1">
      <c r="B85" s="47"/>
      <c r="C85" s="75"/>
      <c r="D85" s="246" t="s">
        <v>225</v>
      </c>
      <c r="E85" s="75"/>
      <c r="F85" s="247" t="s">
        <v>3943</v>
      </c>
      <c r="G85" s="75"/>
      <c r="H85" s="75"/>
      <c r="I85" s="204"/>
      <c r="J85" s="75"/>
      <c r="K85" s="75"/>
      <c r="L85" s="73"/>
      <c r="M85" s="248"/>
      <c r="N85" s="48"/>
      <c r="O85" s="48"/>
      <c r="P85" s="48"/>
      <c r="Q85" s="48"/>
      <c r="R85" s="48"/>
      <c r="S85" s="48"/>
      <c r="T85" s="96"/>
      <c r="AT85" s="25" t="s">
        <v>225</v>
      </c>
      <c r="AU85" s="25" t="s">
        <v>80</v>
      </c>
    </row>
    <row r="86" s="11" customFormat="1" ht="37.44" customHeight="1">
      <c r="B86" s="218"/>
      <c r="C86" s="219"/>
      <c r="D86" s="220" t="s">
        <v>71</v>
      </c>
      <c r="E86" s="221" t="s">
        <v>1699</v>
      </c>
      <c r="F86" s="221" t="s">
        <v>3811</v>
      </c>
      <c r="G86" s="219"/>
      <c r="H86" s="219"/>
      <c r="I86" s="222"/>
      <c r="J86" s="223">
        <f>BK86</f>
        <v>0</v>
      </c>
      <c r="K86" s="219"/>
      <c r="L86" s="224"/>
      <c r="M86" s="225"/>
      <c r="N86" s="226"/>
      <c r="O86" s="226"/>
      <c r="P86" s="227">
        <f>SUM(P87:P104)</f>
        <v>0</v>
      </c>
      <c r="Q86" s="226"/>
      <c r="R86" s="227">
        <f>SUM(R87:R104)</f>
        <v>0</v>
      </c>
      <c r="S86" s="226"/>
      <c r="T86" s="228">
        <f>SUM(T87:T104)</f>
        <v>0</v>
      </c>
      <c r="AR86" s="229" t="s">
        <v>80</v>
      </c>
      <c r="AT86" s="230" t="s">
        <v>71</v>
      </c>
      <c r="AU86" s="230" t="s">
        <v>72</v>
      </c>
      <c r="AY86" s="229" t="s">
        <v>215</v>
      </c>
      <c r="BK86" s="231">
        <f>SUM(BK87:BK104)</f>
        <v>0</v>
      </c>
    </row>
    <row r="87" s="1" customFormat="1" ht="16.5" customHeight="1">
      <c r="B87" s="47"/>
      <c r="C87" s="234" t="s">
        <v>82</v>
      </c>
      <c r="D87" s="234" t="s">
        <v>218</v>
      </c>
      <c r="E87" s="235" t="s">
        <v>3812</v>
      </c>
      <c r="F87" s="236" t="s">
        <v>3813</v>
      </c>
      <c r="G87" s="237" t="s">
        <v>3814</v>
      </c>
      <c r="H87" s="238">
        <v>24</v>
      </c>
      <c r="I87" s="239"/>
      <c r="J87" s="240">
        <f>ROUND(I87*H87,2)</f>
        <v>0</v>
      </c>
      <c r="K87" s="236" t="s">
        <v>3815</v>
      </c>
      <c r="L87" s="73"/>
      <c r="M87" s="241" t="s">
        <v>21</v>
      </c>
      <c r="N87" s="242" t="s">
        <v>43</v>
      </c>
      <c r="O87" s="48"/>
      <c r="P87" s="243">
        <f>O87*H87</f>
        <v>0</v>
      </c>
      <c r="Q87" s="243">
        <v>0</v>
      </c>
      <c r="R87" s="243">
        <f>Q87*H87</f>
        <v>0</v>
      </c>
      <c r="S87" s="243">
        <v>0</v>
      </c>
      <c r="T87" s="244">
        <f>S87*H87</f>
        <v>0</v>
      </c>
      <c r="AR87" s="25" t="s">
        <v>232</v>
      </c>
      <c r="AT87" s="25" t="s">
        <v>218</v>
      </c>
      <c r="AU87" s="25" t="s">
        <v>80</v>
      </c>
      <c r="AY87" s="25" t="s">
        <v>215</v>
      </c>
      <c r="BE87" s="245">
        <f>IF(N87="základní",J87,0)</f>
        <v>0</v>
      </c>
      <c r="BF87" s="245">
        <f>IF(N87="snížená",J87,0)</f>
        <v>0</v>
      </c>
      <c r="BG87" s="245">
        <f>IF(N87="zákl. přenesená",J87,0)</f>
        <v>0</v>
      </c>
      <c r="BH87" s="245">
        <f>IF(N87="sníž. přenesená",J87,0)</f>
        <v>0</v>
      </c>
      <c r="BI87" s="245">
        <f>IF(N87="nulová",J87,0)</f>
        <v>0</v>
      </c>
      <c r="BJ87" s="25" t="s">
        <v>80</v>
      </c>
      <c r="BK87" s="245">
        <f>ROUND(I87*H87,2)</f>
        <v>0</v>
      </c>
      <c r="BL87" s="25" t="s">
        <v>232</v>
      </c>
      <c r="BM87" s="25" t="s">
        <v>232</v>
      </c>
    </row>
    <row r="88" s="1" customFormat="1">
      <c r="B88" s="47"/>
      <c r="C88" s="75"/>
      <c r="D88" s="246" t="s">
        <v>225</v>
      </c>
      <c r="E88" s="75"/>
      <c r="F88" s="247" t="s">
        <v>3944</v>
      </c>
      <c r="G88" s="75"/>
      <c r="H88" s="75"/>
      <c r="I88" s="204"/>
      <c r="J88" s="75"/>
      <c r="K88" s="75"/>
      <c r="L88" s="73"/>
      <c r="M88" s="248"/>
      <c r="N88" s="48"/>
      <c r="O88" s="48"/>
      <c r="P88" s="48"/>
      <c r="Q88" s="48"/>
      <c r="R88" s="48"/>
      <c r="S88" s="48"/>
      <c r="T88" s="96"/>
      <c r="AT88" s="25" t="s">
        <v>225</v>
      </c>
      <c r="AU88" s="25" t="s">
        <v>80</v>
      </c>
    </row>
    <row r="89" s="1" customFormat="1" ht="16.5" customHeight="1">
      <c r="B89" s="47"/>
      <c r="C89" s="234" t="s">
        <v>227</v>
      </c>
      <c r="D89" s="234" t="s">
        <v>218</v>
      </c>
      <c r="E89" s="235" t="s">
        <v>3820</v>
      </c>
      <c r="F89" s="236" t="s">
        <v>3821</v>
      </c>
      <c r="G89" s="237" t="s">
        <v>3814</v>
      </c>
      <c r="H89" s="238">
        <v>40</v>
      </c>
      <c r="I89" s="239"/>
      <c r="J89" s="240">
        <f>ROUND(I89*H89,2)</f>
        <v>0</v>
      </c>
      <c r="K89" s="236" t="s">
        <v>3815</v>
      </c>
      <c r="L89" s="73"/>
      <c r="M89" s="241" t="s">
        <v>21</v>
      </c>
      <c r="N89" s="242" t="s">
        <v>43</v>
      </c>
      <c r="O89" s="48"/>
      <c r="P89" s="243">
        <f>O89*H89</f>
        <v>0</v>
      </c>
      <c r="Q89" s="243">
        <v>0</v>
      </c>
      <c r="R89" s="243">
        <f>Q89*H89</f>
        <v>0</v>
      </c>
      <c r="S89" s="243">
        <v>0</v>
      </c>
      <c r="T89" s="244">
        <f>S89*H89</f>
        <v>0</v>
      </c>
      <c r="AR89" s="25" t="s">
        <v>232</v>
      </c>
      <c r="AT89" s="25" t="s">
        <v>218</v>
      </c>
      <c r="AU89" s="25" t="s">
        <v>80</v>
      </c>
      <c r="AY89" s="25" t="s">
        <v>215</v>
      </c>
      <c r="BE89" s="245">
        <f>IF(N89="základní",J89,0)</f>
        <v>0</v>
      </c>
      <c r="BF89" s="245">
        <f>IF(N89="snížená",J89,0)</f>
        <v>0</v>
      </c>
      <c r="BG89" s="245">
        <f>IF(N89="zákl. přenesená",J89,0)</f>
        <v>0</v>
      </c>
      <c r="BH89" s="245">
        <f>IF(N89="sníž. přenesená",J89,0)</f>
        <v>0</v>
      </c>
      <c r="BI89" s="245">
        <f>IF(N89="nulová",J89,0)</f>
        <v>0</v>
      </c>
      <c r="BJ89" s="25" t="s">
        <v>80</v>
      </c>
      <c r="BK89" s="245">
        <f>ROUND(I89*H89,2)</f>
        <v>0</v>
      </c>
      <c r="BL89" s="25" t="s">
        <v>232</v>
      </c>
      <c r="BM89" s="25" t="s">
        <v>241</v>
      </c>
    </row>
    <row r="90" s="1" customFormat="1">
      <c r="B90" s="47"/>
      <c r="C90" s="75"/>
      <c r="D90" s="246" t="s">
        <v>225</v>
      </c>
      <c r="E90" s="75"/>
      <c r="F90" s="247" t="s">
        <v>3945</v>
      </c>
      <c r="G90" s="75"/>
      <c r="H90" s="75"/>
      <c r="I90" s="204"/>
      <c r="J90" s="75"/>
      <c r="K90" s="75"/>
      <c r="L90" s="73"/>
      <c r="M90" s="248"/>
      <c r="N90" s="48"/>
      <c r="O90" s="48"/>
      <c r="P90" s="48"/>
      <c r="Q90" s="48"/>
      <c r="R90" s="48"/>
      <c r="S90" s="48"/>
      <c r="T90" s="96"/>
      <c r="AT90" s="25" t="s">
        <v>225</v>
      </c>
      <c r="AU90" s="25" t="s">
        <v>80</v>
      </c>
    </row>
    <row r="91" s="1" customFormat="1" ht="16.5" customHeight="1">
      <c r="B91" s="47"/>
      <c r="C91" s="234" t="s">
        <v>232</v>
      </c>
      <c r="D91" s="234" t="s">
        <v>218</v>
      </c>
      <c r="E91" s="235" t="s">
        <v>3823</v>
      </c>
      <c r="F91" s="236" t="s">
        <v>3824</v>
      </c>
      <c r="G91" s="237" t="s">
        <v>3814</v>
      </c>
      <c r="H91" s="238">
        <v>120</v>
      </c>
      <c r="I91" s="239"/>
      <c r="J91" s="240">
        <f>ROUND(I91*H91,2)</f>
        <v>0</v>
      </c>
      <c r="K91" s="236" t="s">
        <v>3815</v>
      </c>
      <c r="L91" s="73"/>
      <c r="M91" s="241" t="s">
        <v>21</v>
      </c>
      <c r="N91" s="242" t="s">
        <v>43</v>
      </c>
      <c r="O91" s="48"/>
      <c r="P91" s="243">
        <f>O91*H91</f>
        <v>0</v>
      </c>
      <c r="Q91" s="243">
        <v>0</v>
      </c>
      <c r="R91" s="243">
        <f>Q91*H91</f>
        <v>0</v>
      </c>
      <c r="S91" s="243">
        <v>0</v>
      </c>
      <c r="T91" s="244">
        <f>S91*H91</f>
        <v>0</v>
      </c>
      <c r="AR91" s="25" t="s">
        <v>232</v>
      </c>
      <c r="AT91" s="25" t="s">
        <v>218</v>
      </c>
      <c r="AU91" s="25" t="s">
        <v>80</v>
      </c>
      <c r="AY91" s="25" t="s">
        <v>215</v>
      </c>
      <c r="BE91" s="245">
        <f>IF(N91="základní",J91,0)</f>
        <v>0</v>
      </c>
      <c r="BF91" s="245">
        <f>IF(N91="snížená",J91,0)</f>
        <v>0</v>
      </c>
      <c r="BG91" s="245">
        <f>IF(N91="zákl. přenesená",J91,0)</f>
        <v>0</v>
      </c>
      <c r="BH91" s="245">
        <f>IF(N91="sníž. přenesená",J91,0)</f>
        <v>0</v>
      </c>
      <c r="BI91" s="245">
        <f>IF(N91="nulová",J91,0)</f>
        <v>0</v>
      </c>
      <c r="BJ91" s="25" t="s">
        <v>80</v>
      </c>
      <c r="BK91" s="245">
        <f>ROUND(I91*H91,2)</f>
        <v>0</v>
      </c>
      <c r="BL91" s="25" t="s">
        <v>232</v>
      </c>
      <c r="BM91" s="25" t="s">
        <v>405</v>
      </c>
    </row>
    <row r="92" s="1" customFormat="1">
      <c r="B92" s="47"/>
      <c r="C92" s="75"/>
      <c r="D92" s="246" t="s">
        <v>225</v>
      </c>
      <c r="E92" s="75"/>
      <c r="F92" s="247" t="s">
        <v>3946</v>
      </c>
      <c r="G92" s="75"/>
      <c r="H92" s="75"/>
      <c r="I92" s="204"/>
      <c r="J92" s="75"/>
      <c r="K92" s="75"/>
      <c r="L92" s="73"/>
      <c r="M92" s="248"/>
      <c r="N92" s="48"/>
      <c r="O92" s="48"/>
      <c r="P92" s="48"/>
      <c r="Q92" s="48"/>
      <c r="R92" s="48"/>
      <c r="S92" s="48"/>
      <c r="T92" s="96"/>
      <c r="AT92" s="25" t="s">
        <v>225</v>
      </c>
      <c r="AU92" s="25" t="s">
        <v>80</v>
      </c>
    </row>
    <row r="93" s="1" customFormat="1" ht="16.5" customHeight="1">
      <c r="B93" s="47"/>
      <c r="C93" s="234" t="s">
        <v>214</v>
      </c>
      <c r="D93" s="234" t="s">
        <v>218</v>
      </c>
      <c r="E93" s="235" t="s">
        <v>3826</v>
      </c>
      <c r="F93" s="236" t="s">
        <v>3827</v>
      </c>
      <c r="G93" s="237" t="s">
        <v>3814</v>
      </c>
      <c r="H93" s="238">
        <v>60</v>
      </c>
      <c r="I93" s="239"/>
      <c r="J93" s="240">
        <f>ROUND(I93*H93,2)</f>
        <v>0</v>
      </c>
      <c r="K93" s="236" t="s">
        <v>3815</v>
      </c>
      <c r="L93" s="73"/>
      <c r="M93" s="241" t="s">
        <v>21</v>
      </c>
      <c r="N93" s="242" t="s">
        <v>43</v>
      </c>
      <c r="O93" s="48"/>
      <c r="P93" s="243">
        <f>O93*H93</f>
        <v>0</v>
      </c>
      <c r="Q93" s="243">
        <v>0</v>
      </c>
      <c r="R93" s="243">
        <f>Q93*H93</f>
        <v>0</v>
      </c>
      <c r="S93" s="243">
        <v>0</v>
      </c>
      <c r="T93" s="244">
        <f>S93*H93</f>
        <v>0</v>
      </c>
      <c r="AR93" s="25" t="s">
        <v>232</v>
      </c>
      <c r="AT93" s="25" t="s">
        <v>218</v>
      </c>
      <c r="AU93" s="25" t="s">
        <v>80</v>
      </c>
      <c r="AY93" s="25" t="s">
        <v>215</v>
      </c>
      <c r="BE93" s="245">
        <f>IF(N93="základní",J93,0)</f>
        <v>0</v>
      </c>
      <c r="BF93" s="245">
        <f>IF(N93="snížená",J93,0)</f>
        <v>0</v>
      </c>
      <c r="BG93" s="245">
        <f>IF(N93="zákl. přenesená",J93,0)</f>
        <v>0</v>
      </c>
      <c r="BH93" s="245">
        <f>IF(N93="sníž. přenesená",J93,0)</f>
        <v>0</v>
      </c>
      <c r="BI93" s="245">
        <f>IF(N93="nulová",J93,0)</f>
        <v>0</v>
      </c>
      <c r="BJ93" s="25" t="s">
        <v>80</v>
      </c>
      <c r="BK93" s="245">
        <f>ROUND(I93*H93,2)</f>
        <v>0</v>
      </c>
      <c r="BL93" s="25" t="s">
        <v>232</v>
      </c>
      <c r="BM93" s="25" t="s">
        <v>256</v>
      </c>
    </row>
    <row r="94" s="1" customFormat="1">
      <c r="B94" s="47"/>
      <c r="C94" s="75"/>
      <c r="D94" s="246" t="s">
        <v>225</v>
      </c>
      <c r="E94" s="75"/>
      <c r="F94" s="247" t="s">
        <v>3947</v>
      </c>
      <c r="G94" s="75"/>
      <c r="H94" s="75"/>
      <c r="I94" s="204"/>
      <c r="J94" s="75"/>
      <c r="K94" s="75"/>
      <c r="L94" s="73"/>
      <c r="M94" s="248"/>
      <c r="N94" s="48"/>
      <c r="O94" s="48"/>
      <c r="P94" s="48"/>
      <c r="Q94" s="48"/>
      <c r="R94" s="48"/>
      <c r="S94" s="48"/>
      <c r="T94" s="96"/>
      <c r="AT94" s="25" t="s">
        <v>225</v>
      </c>
      <c r="AU94" s="25" t="s">
        <v>80</v>
      </c>
    </row>
    <row r="95" s="1" customFormat="1" ht="16.5" customHeight="1">
      <c r="B95" s="47"/>
      <c r="C95" s="234" t="s">
        <v>241</v>
      </c>
      <c r="D95" s="234" t="s">
        <v>218</v>
      </c>
      <c r="E95" s="235" t="s">
        <v>3828</v>
      </c>
      <c r="F95" s="236" t="s">
        <v>3829</v>
      </c>
      <c r="G95" s="237" t="s">
        <v>3814</v>
      </c>
      <c r="H95" s="238">
        <v>80</v>
      </c>
      <c r="I95" s="239"/>
      <c r="J95" s="240">
        <f>ROUND(I95*H95,2)</f>
        <v>0</v>
      </c>
      <c r="K95" s="236" t="s">
        <v>3815</v>
      </c>
      <c r="L95" s="73"/>
      <c r="M95" s="241" t="s">
        <v>21</v>
      </c>
      <c r="N95" s="242" t="s">
        <v>43</v>
      </c>
      <c r="O95" s="48"/>
      <c r="P95" s="243">
        <f>O95*H95</f>
        <v>0</v>
      </c>
      <c r="Q95" s="243">
        <v>0</v>
      </c>
      <c r="R95" s="243">
        <f>Q95*H95</f>
        <v>0</v>
      </c>
      <c r="S95" s="243">
        <v>0</v>
      </c>
      <c r="T95" s="244">
        <f>S95*H95</f>
        <v>0</v>
      </c>
      <c r="AR95" s="25" t="s">
        <v>232</v>
      </c>
      <c r="AT95" s="25" t="s">
        <v>218</v>
      </c>
      <c r="AU95" s="25" t="s">
        <v>80</v>
      </c>
      <c r="AY95" s="25" t="s">
        <v>215</v>
      </c>
      <c r="BE95" s="245">
        <f>IF(N95="základní",J95,0)</f>
        <v>0</v>
      </c>
      <c r="BF95" s="245">
        <f>IF(N95="snížená",J95,0)</f>
        <v>0</v>
      </c>
      <c r="BG95" s="245">
        <f>IF(N95="zákl. přenesená",J95,0)</f>
        <v>0</v>
      </c>
      <c r="BH95" s="245">
        <f>IF(N95="sníž. přenesená",J95,0)</f>
        <v>0</v>
      </c>
      <c r="BI95" s="245">
        <f>IF(N95="nulová",J95,0)</f>
        <v>0</v>
      </c>
      <c r="BJ95" s="25" t="s">
        <v>80</v>
      </c>
      <c r="BK95" s="245">
        <f>ROUND(I95*H95,2)</f>
        <v>0</v>
      </c>
      <c r="BL95" s="25" t="s">
        <v>232</v>
      </c>
      <c r="BM95" s="25" t="s">
        <v>267</v>
      </c>
    </row>
    <row r="96" s="1" customFormat="1">
      <c r="B96" s="47"/>
      <c r="C96" s="75"/>
      <c r="D96" s="246" t="s">
        <v>225</v>
      </c>
      <c r="E96" s="75"/>
      <c r="F96" s="247" t="s">
        <v>3948</v>
      </c>
      <c r="G96" s="75"/>
      <c r="H96" s="75"/>
      <c r="I96" s="204"/>
      <c r="J96" s="75"/>
      <c r="K96" s="75"/>
      <c r="L96" s="73"/>
      <c r="M96" s="248"/>
      <c r="N96" s="48"/>
      <c r="O96" s="48"/>
      <c r="P96" s="48"/>
      <c r="Q96" s="48"/>
      <c r="R96" s="48"/>
      <c r="S96" s="48"/>
      <c r="T96" s="96"/>
      <c r="AT96" s="25" t="s">
        <v>225</v>
      </c>
      <c r="AU96" s="25" t="s">
        <v>80</v>
      </c>
    </row>
    <row r="97" s="1" customFormat="1" ht="16.5" customHeight="1">
      <c r="B97" s="47"/>
      <c r="C97" s="234" t="s">
        <v>246</v>
      </c>
      <c r="D97" s="234" t="s">
        <v>218</v>
      </c>
      <c r="E97" s="235" t="s">
        <v>3831</v>
      </c>
      <c r="F97" s="236" t="s">
        <v>3832</v>
      </c>
      <c r="G97" s="237" t="s">
        <v>3783</v>
      </c>
      <c r="H97" s="238">
        <v>1</v>
      </c>
      <c r="I97" s="239"/>
      <c r="J97" s="240">
        <f>ROUND(I97*H97,2)</f>
        <v>0</v>
      </c>
      <c r="K97" s="236" t="s">
        <v>3815</v>
      </c>
      <c r="L97" s="73"/>
      <c r="M97" s="241" t="s">
        <v>21</v>
      </c>
      <c r="N97" s="242" t="s">
        <v>43</v>
      </c>
      <c r="O97" s="48"/>
      <c r="P97" s="243">
        <f>O97*H97</f>
        <v>0</v>
      </c>
      <c r="Q97" s="243">
        <v>0</v>
      </c>
      <c r="R97" s="243">
        <f>Q97*H97</f>
        <v>0</v>
      </c>
      <c r="S97" s="243">
        <v>0</v>
      </c>
      <c r="T97" s="244">
        <f>S97*H97</f>
        <v>0</v>
      </c>
      <c r="AR97" s="25" t="s">
        <v>232</v>
      </c>
      <c r="AT97" s="25" t="s">
        <v>218</v>
      </c>
      <c r="AU97" s="25" t="s">
        <v>80</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277</v>
      </c>
    </row>
    <row r="98" s="1" customFormat="1">
      <c r="B98" s="47"/>
      <c r="C98" s="75"/>
      <c r="D98" s="246" t="s">
        <v>225</v>
      </c>
      <c r="E98" s="75"/>
      <c r="F98" s="247" t="s">
        <v>3949</v>
      </c>
      <c r="G98" s="75"/>
      <c r="H98" s="75"/>
      <c r="I98" s="204"/>
      <c r="J98" s="75"/>
      <c r="K98" s="75"/>
      <c r="L98" s="73"/>
      <c r="M98" s="248"/>
      <c r="N98" s="48"/>
      <c r="O98" s="48"/>
      <c r="P98" s="48"/>
      <c r="Q98" s="48"/>
      <c r="R98" s="48"/>
      <c r="S98" s="48"/>
      <c r="T98" s="96"/>
      <c r="AT98" s="25" t="s">
        <v>225</v>
      </c>
      <c r="AU98" s="25" t="s">
        <v>80</v>
      </c>
    </row>
    <row r="99" s="1" customFormat="1" ht="16.5" customHeight="1">
      <c r="B99" s="47"/>
      <c r="C99" s="234" t="s">
        <v>405</v>
      </c>
      <c r="D99" s="234" t="s">
        <v>218</v>
      </c>
      <c r="E99" s="235" t="s">
        <v>3834</v>
      </c>
      <c r="F99" s="236" t="s">
        <v>3835</v>
      </c>
      <c r="G99" s="237" t="s">
        <v>3783</v>
      </c>
      <c r="H99" s="238">
        <v>1</v>
      </c>
      <c r="I99" s="239"/>
      <c r="J99" s="240">
        <f>ROUND(I99*H99,2)</f>
        <v>0</v>
      </c>
      <c r="K99" s="236" t="s">
        <v>3815</v>
      </c>
      <c r="L99" s="73"/>
      <c r="M99" s="241" t="s">
        <v>21</v>
      </c>
      <c r="N99" s="242" t="s">
        <v>43</v>
      </c>
      <c r="O99" s="48"/>
      <c r="P99" s="243">
        <f>O99*H99</f>
        <v>0</v>
      </c>
      <c r="Q99" s="243">
        <v>0</v>
      </c>
      <c r="R99" s="243">
        <f>Q99*H99</f>
        <v>0</v>
      </c>
      <c r="S99" s="243">
        <v>0</v>
      </c>
      <c r="T99" s="244">
        <f>S99*H99</f>
        <v>0</v>
      </c>
      <c r="AR99" s="25" t="s">
        <v>232</v>
      </c>
      <c r="AT99" s="25" t="s">
        <v>218</v>
      </c>
      <c r="AU99" s="25" t="s">
        <v>80</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286</v>
      </c>
    </row>
    <row r="100" s="1" customFormat="1">
      <c r="B100" s="47"/>
      <c r="C100" s="75"/>
      <c r="D100" s="246" t="s">
        <v>225</v>
      </c>
      <c r="E100" s="75"/>
      <c r="F100" s="247" t="s">
        <v>3950</v>
      </c>
      <c r="G100" s="75"/>
      <c r="H100" s="75"/>
      <c r="I100" s="204"/>
      <c r="J100" s="75"/>
      <c r="K100" s="75"/>
      <c r="L100" s="73"/>
      <c r="M100" s="248"/>
      <c r="N100" s="48"/>
      <c r="O100" s="48"/>
      <c r="P100" s="48"/>
      <c r="Q100" s="48"/>
      <c r="R100" s="48"/>
      <c r="S100" s="48"/>
      <c r="T100" s="96"/>
      <c r="AT100" s="25" t="s">
        <v>225</v>
      </c>
      <c r="AU100" s="25" t="s">
        <v>80</v>
      </c>
    </row>
    <row r="101" s="1" customFormat="1" ht="16.5" customHeight="1">
      <c r="B101" s="47"/>
      <c r="C101" s="234" t="s">
        <v>251</v>
      </c>
      <c r="D101" s="234" t="s">
        <v>218</v>
      </c>
      <c r="E101" s="235" t="s">
        <v>3837</v>
      </c>
      <c r="F101" s="236" t="s">
        <v>3838</v>
      </c>
      <c r="G101" s="237" t="s">
        <v>3783</v>
      </c>
      <c r="H101" s="238">
        <v>1</v>
      </c>
      <c r="I101" s="239"/>
      <c r="J101" s="240">
        <f>ROUND(I101*H101,2)</f>
        <v>0</v>
      </c>
      <c r="K101" s="236" t="s">
        <v>3815</v>
      </c>
      <c r="L101" s="73"/>
      <c r="M101" s="241" t="s">
        <v>21</v>
      </c>
      <c r="N101" s="242" t="s">
        <v>43</v>
      </c>
      <c r="O101" s="48"/>
      <c r="P101" s="243">
        <f>O101*H101</f>
        <v>0</v>
      </c>
      <c r="Q101" s="243">
        <v>0</v>
      </c>
      <c r="R101" s="243">
        <f>Q101*H101</f>
        <v>0</v>
      </c>
      <c r="S101" s="243">
        <v>0</v>
      </c>
      <c r="T101" s="244">
        <f>S101*H101</f>
        <v>0</v>
      </c>
      <c r="AR101" s="25" t="s">
        <v>232</v>
      </c>
      <c r="AT101" s="25" t="s">
        <v>218</v>
      </c>
      <c r="AU101" s="25" t="s">
        <v>80</v>
      </c>
      <c r="AY101" s="25" t="s">
        <v>215</v>
      </c>
      <c r="BE101" s="245">
        <f>IF(N101="základní",J101,0)</f>
        <v>0</v>
      </c>
      <c r="BF101" s="245">
        <f>IF(N101="snížená",J101,0)</f>
        <v>0</v>
      </c>
      <c r="BG101" s="245">
        <f>IF(N101="zákl. přenesená",J101,0)</f>
        <v>0</v>
      </c>
      <c r="BH101" s="245">
        <f>IF(N101="sníž. přenesená",J101,0)</f>
        <v>0</v>
      </c>
      <c r="BI101" s="245">
        <f>IF(N101="nulová",J101,0)</f>
        <v>0</v>
      </c>
      <c r="BJ101" s="25" t="s">
        <v>80</v>
      </c>
      <c r="BK101" s="245">
        <f>ROUND(I101*H101,2)</f>
        <v>0</v>
      </c>
      <c r="BL101" s="25" t="s">
        <v>232</v>
      </c>
      <c r="BM101" s="25" t="s">
        <v>295</v>
      </c>
    </row>
    <row r="102" s="1" customFormat="1">
      <c r="B102" s="47"/>
      <c r="C102" s="75"/>
      <c r="D102" s="246" t="s">
        <v>225</v>
      </c>
      <c r="E102" s="75"/>
      <c r="F102" s="247" t="s">
        <v>3951</v>
      </c>
      <c r="G102" s="75"/>
      <c r="H102" s="75"/>
      <c r="I102" s="204"/>
      <c r="J102" s="75"/>
      <c r="K102" s="75"/>
      <c r="L102" s="73"/>
      <c r="M102" s="248"/>
      <c r="N102" s="48"/>
      <c r="O102" s="48"/>
      <c r="P102" s="48"/>
      <c r="Q102" s="48"/>
      <c r="R102" s="48"/>
      <c r="S102" s="48"/>
      <c r="T102" s="96"/>
      <c r="AT102" s="25" t="s">
        <v>225</v>
      </c>
      <c r="AU102" s="25" t="s">
        <v>80</v>
      </c>
    </row>
    <row r="103" s="1" customFormat="1" ht="16.5" customHeight="1">
      <c r="B103" s="47"/>
      <c r="C103" s="234" t="s">
        <v>256</v>
      </c>
      <c r="D103" s="234" t="s">
        <v>218</v>
      </c>
      <c r="E103" s="235" t="s">
        <v>3840</v>
      </c>
      <c r="F103" s="236" t="s">
        <v>3841</v>
      </c>
      <c r="G103" s="237" t="s">
        <v>3783</v>
      </c>
      <c r="H103" s="238">
        <v>1</v>
      </c>
      <c r="I103" s="239"/>
      <c r="J103" s="240">
        <f>ROUND(I103*H103,2)</f>
        <v>0</v>
      </c>
      <c r="K103" s="236" t="s">
        <v>3815</v>
      </c>
      <c r="L103" s="73"/>
      <c r="M103" s="241" t="s">
        <v>21</v>
      </c>
      <c r="N103" s="242" t="s">
        <v>43</v>
      </c>
      <c r="O103" s="48"/>
      <c r="P103" s="243">
        <f>O103*H103</f>
        <v>0</v>
      </c>
      <c r="Q103" s="243">
        <v>0</v>
      </c>
      <c r="R103" s="243">
        <f>Q103*H103</f>
        <v>0</v>
      </c>
      <c r="S103" s="243">
        <v>0</v>
      </c>
      <c r="T103" s="244">
        <f>S103*H103</f>
        <v>0</v>
      </c>
      <c r="AR103" s="25" t="s">
        <v>232</v>
      </c>
      <c r="AT103" s="25" t="s">
        <v>218</v>
      </c>
      <c r="AU103" s="25" t="s">
        <v>80</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305</v>
      </c>
    </row>
    <row r="104" s="1" customFormat="1">
      <c r="B104" s="47"/>
      <c r="C104" s="75"/>
      <c r="D104" s="246" t="s">
        <v>225</v>
      </c>
      <c r="E104" s="75"/>
      <c r="F104" s="247" t="s">
        <v>3952</v>
      </c>
      <c r="G104" s="75"/>
      <c r="H104" s="75"/>
      <c r="I104" s="204"/>
      <c r="J104" s="75"/>
      <c r="K104" s="75"/>
      <c r="L104" s="73"/>
      <c r="M104" s="248"/>
      <c r="N104" s="48"/>
      <c r="O104" s="48"/>
      <c r="P104" s="48"/>
      <c r="Q104" s="48"/>
      <c r="R104" s="48"/>
      <c r="S104" s="48"/>
      <c r="T104" s="96"/>
      <c r="AT104" s="25" t="s">
        <v>225</v>
      </c>
      <c r="AU104" s="25" t="s">
        <v>80</v>
      </c>
    </row>
    <row r="105" s="11" customFormat="1" ht="37.44" customHeight="1">
      <c r="B105" s="218"/>
      <c r="C105" s="219"/>
      <c r="D105" s="220" t="s">
        <v>71</v>
      </c>
      <c r="E105" s="221" t="s">
        <v>371</v>
      </c>
      <c r="F105" s="221" t="s">
        <v>372</v>
      </c>
      <c r="G105" s="219"/>
      <c r="H105" s="219"/>
      <c r="I105" s="222"/>
      <c r="J105" s="223">
        <f>BK105</f>
        <v>0</v>
      </c>
      <c r="K105" s="219"/>
      <c r="L105" s="224"/>
      <c r="M105" s="225"/>
      <c r="N105" s="226"/>
      <c r="O105" s="226"/>
      <c r="P105" s="227">
        <f>P106</f>
        <v>0</v>
      </c>
      <c r="Q105" s="226"/>
      <c r="R105" s="227">
        <f>R106</f>
        <v>0</v>
      </c>
      <c r="S105" s="226"/>
      <c r="T105" s="228">
        <f>T106</f>
        <v>0</v>
      </c>
      <c r="AR105" s="229" t="s">
        <v>80</v>
      </c>
      <c r="AT105" s="230" t="s">
        <v>71</v>
      </c>
      <c r="AU105" s="230" t="s">
        <v>72</v>
      </c>
      <c r="AY105" s="229" t="s">
        <v>215</v>
      </c>
      <c r="BK105" s="231">
        <f>BK106</f>
        <v>0</v>
      </c>
    </row>
    <row r="106" s="11" customFormat="1" ht="19.92" customHeight="1">
      <c r="B106" s="218"/>
      <c r="C106" s="219"/>
      <c r="D106" s="220" t="s">
        <v>71</v>
      </c>
      <c r="E106" s="232" t="s">
        <v>644</v>
      </c>
      <c r="F106" s="232" t="s">
        <v>645</v>
      </c>
      <c r="G106" s="219"/>
      <c r="H106" s="219"/>
      <c r="I106" s="222"/>
      <c r="J106" s="233">
        <f>BK106</f>
        <v>0</v>
      </c>
      <c r="K106" s="219"/>
      <c r="L106" s="224"/>
      <c r="M106" s="225"/>
      <c r="N106" s="226"/>
      <c r="O106" s="226"/>
      <c r="P106" s="227">
        <f>SUM(P107:P111)</f>
        <v>0</v>
      </c>
      <c r="Q106" s="226"/>
      <c r="R106" s="227">
        <f>SUM(R107:R111)</f>
        <v>0</v>
      </c>
      <c r="S106" s="226"/>
      <c r="T106" s="228">
        <f>SUM(T107:T111)</f>
        <v>0</v>
      </c>
      <c r="AR106" s="229" t="s">
        <v>80</v>
      </c>
      <c r="AT106" s="230" t="s">
        <v>71</v>
      </c>
      <c r="AU106" s="230" t="s">
        <v>80</v>
      </c>
      <c r="AY106" s="229" t="s">
        <v>215</v>
      </c>
      <c r="BK106" s="231">
        <f>SUM(BK107:BK111)</f>
        <v>0</v>
      </c>
    </row>
    <row r="107" s="1" customFormat="1" ht="25.5" customHeight="1">
      <c r="B107" s="47"/>
      <c r="C107" s="234" t="s">
        <v>1799</v>
      </c>
      <c r="D107" s="234" t="s">
        <v>218</v>
      </c>
      <c r="E107" s="235" t="s">
        <v>647</v>
      </c>
      <c r="F107" s="236" t="s">
        <v>648</v>
      </c>
      <c r="G107" s="237" t="s">
        <v>473</v>
      </c>
      <c r="H107" s="238">
        <v>4.9500000000000002</v>
      </c>
      <c r="I107" s="239"/>
      <c r="J107" s="240">
        <f>ROUND(I107*H107,2)</f>
        <v>0</v>
      </c>
      <c r="K107" s="236" t="s">
        <v>222</v>
      </c>
      <c r="L107" s="73"/>
      <c r="M107" s="241" t="s">
        <v>21</v>
      </c>
      <c r="N107" s="242" t="s">
        <v>43</v>
      </c>
      <c r="O107" s="48"/>
      <c r="P107" s="243">
        <f>O107*H107</f>
        <v>0</v>
      </c>
      <c r="Q107" s="243">
        <v>0</v>
      </c>
      <c r="R107" s="243">
        <f>Q107*H107</f>
        <v>0</v>
      </c>
      <c r="S107" s="243">
        <v>0</v>
      </c>
      <c r="T107" s="244">
        <f>S107*H107</f>
        <v>0</v>
      </c>
      <c r="AR107" s="25" t="s">
        <v>232</v>
      </c>
      <c r="AT107" s="25" t="s">
        <v>218</v>
      </c>
      <c r="AU107" s="25" t="s">
        <v>82</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3953</v>
      </c>
    </row>
    <row r="108" s="1" customFormat="1">
      <c r="B108" s="47"/>
      <c r="C108" s="75"/>
      <c r="D108" s="246" t="s">
        <v>225</v>
      </c>
      <c r="E108" s="75"/>
      <c r="F108" s="247" t="s">
        <v>3954</v>
      </c>
      <c r="G108" s="75"/>
      <c r="H108" s="75"/>
      <c r="I108" s="204"/>
      <c r="J108" s="75"/>
      <c r="K108" s="75"/>
      <c r="L108" s="73"/>
      <c r="M108" s="248"/>
      <c r="N108" s="48"/>
      <c r="O108" s="48"/>
      <c r="P108" s="48"/>
      <c r="Q108" s="48"/>
      <c r="R108" s="48"/>
      <c r="S108" s="48"/>
      <c r="T108" s="96"/>
      <c r="AT108" s="25" t="s">
        <v>225</v>
      </c>
      <c r="AU108" s="25" t="s">
        <v>82</v>
      </c>
    </row>
    <row r="109" s="1" customFormat="1" ht="25.5" customHeight="1">
      <c r="B109" s="47"/>
      <c r="C109" s="234" t="s">
        <v>1805</v>
      </c>
      <c r="D109" s="234" t="s">
        <v>218</v>
      </c>
      <c r="E109" s="235" t="s">
        <v>652</v>
      </c>
      <c r="F109" s="236" t="s">
        <v>653</v>
      </c>
      <c r="G109" s="237" t="s">
        <v>473</v>
      </c>
      <c r="H109" s="238">
        <v>19.800000000000001</v>
      </c>
      <c r="I109" s="239"/>
      <c r="J109" s="240">
        <f>ROUND(I109*H109,2)</f>
        <v>0</v>
      </c>
      <c r="K109" s="236" t="s">
        <v>222</v>
      </c>
      <c r="L109" s="73"/>
      <c r="M109" s="241" t="s">
        <v>21</v>
      </c>
      <c r="N109" s="242" t="s">
        <v>43</v>
      </c>
      <c r="O109" s="48"/>
      <c r="P109" s="243">
        <f>O109*H109</f>
        <v>0</v>
      </c>
      <c r="Q109" s="243">
        <v>0</v>
      </c>
      <c r="R109" s="243">
        <f>Q109*H109</f>
        <v>0</v>
      </c>
      <c r="S109" s="243">
        <v>0</v>
      </c>
      <c r="T109" s="244">
        <f>S109*H109</f>
        <v>0</v>
      </c>
      <c r="AR109" s="25" t="s">
        <v>232</v>
      </c>
      <c r="AT109" s="25" t="s">
        <v>218</v>
      </c>
      <c r="AU109" s="25" t="s">
        <v>82</v>
      </c>
      <c r="AY109" s="25" t="s">
        <v>215</v>
      </c>
      <c r="BE109" s="245">
        <f>IF(N109="základní",J109,0)</f>
        <v>0</v>
      </c>
      <c r="BF109" s="245">
        <f>IF(N109="snížená",J109,0)</f>
        <v>0</v>
      </c>
      <c r="BG109" s="245">
        <f>IF(N109="zákl. přenesená",J109,0)</f>
        <v>0</v>
      </c>
      <c r="BH109" s="245">
        <f>IF(N109="sníž. přenesená",J109,0)</f>
        <v>0</v>
      </c>
      <c r="BI109" s="245">
        <f>IF(N109="nulová",J109,0)</f>
        <v>0</v>
      </c>
      <c r="BJ109" s="25" t="s">
        <v>80</v>
      </c>
      <c r="BK109" s="245">
        <f>ROUND(I109*H109,2)</f>
        <v>0</v>
      </c>
      <c r="BL109" s="25" t="s">
        <v>232</v>
      </c>
      <c r="BM109" s="25" t="s">
        <v>3955</v>
      </c>
    </row>
    <row r="110" s="1" customFormat="1">
      <c r="B110" s="47"/>
      <c r="C110" s="75"/>
      <c r="D110" s="246" t="s">
        <v>225</v>
      </c>
      <c r="E110" s="75"/>
      <c r="F110" s="247" t="s">
        <v>655</v>
      </c>
      <c r="G110" s="75"/>
      <c r="H110" s="75"/>
      <c r="I110" s="204"/>
      <c r="J110" s="75"/>
      <c r="K110" s="75"/>
      <c r="L110" s="73"/>
      <c r="M110" s="248"/>
      <c r="N110" s="48"/>
      <c r="O110" s="48"/>
      <c r="P110" s="48"/>
      <c r="Q110" s="48"/>
      <c r="R110" s="48"/>
      <c r="S110" s="48"/>
      <c r="T110" s="96"/>
      <c r="AT110" s="25" t="s">
        <v>225</v>
      </c>
      <c r="AU110" s="25" t="s">
        <v>82</v>
      </c>
    </row>
    <row r="111" s="12" customFormat="1">
      <c r="B111" s="252"/>
      <c r="C111" s="253"/>
      <c r="D111" s="246" t="s">
        <v>422</v>
      </c>
      <c r="E111" s="253"/>
      <c r="F111" s="255" t="s">
        <v>3956</v>
      </c>
      <c r="G111" s="253"/>
      <c r="H111" s="256">
        <v>19.800000000000001</v>
      </c>
      <c r="I111" s="257"/>
      <c r="J111" s="253"/>
      <c r="K111" s="253"/>
      <c r="L111" s="258"/>
      <c r="M111" s="259"/>
      <c r="N111" s="260"/>
      <c r="O111" s="260"/>
      <c r="P111" s="260"/>
      <c r="Q111" s="260"/>
      <c r="R111" s="260"/>
      <c r="S111" s="260"/>
      <c r="T111" s="261"/>
      <c r="AT111" s="262" t="s">
        <v>422</v>
      </c>
      <c r="AU111" s="262" t="s">
        <v>82</v>
      </c>
      <c r="AV111" s="12" t="s">
        <v>82</v>
      </c>
      <c r="AW111" s="12" t="s">
        <v>6</v>
      </c>
      <c r="AX111" s="12" t="s">
        <v>80</v>
      </c>
      <c r="AY111" s="262" t="s">
        <v>215</v>
      </c>
    </row>
    <row r="112" s="11" customFormat="1" ht="37.44" customHeight="1">
      <c r="B112" s="218"/>
      <c r="C112" s="219"/>
      <c r="D112" s="220" t="s">
        <v>71</v>
      </c>
      <c r="E112" s="221" t="s">
        <v>3843</v>
      </c>
      <c r="F112" s="221" t="s">
        <v>935</v>
      </c>
      <c r="G112" s="219"/>
      <c r="H112" s="219"/>
      <c r="I112" s="222"/>
      <c r="J112" s="223">
        <f>BK112</f>
        <v>0</v>
      </c>
      <c r="K112" s="219"/>
      <c r="L112" s="224"/>
      <c r="M112" s="225"/>
      <c r="N112" s="226"/>
      <c r="O112" s="226"/>
      <c r="P112" s="227">
        <f>SUM(P113:P252)</f>
        <v>0</v>
      </c>
      <c r="Q112" s="226"/>
      <c r="R112" s="227">
        <f>SUM(R113:R252)</f>
        <v>0</v>
      </c>
      <c r="S112" s="226"/>
      <c r="T112" s="228">
        <f>SUM(T113:T252)</f>
        <v>0</v>
      </c>
      <c r="AR112" s="229" t="s">
        <v>80</v>
      </c>
      <c r="AT112" s="230" t="s">
        <v>71</v>
      </c>
      <c r="AU112" s="230" t="s">
        <v>72</v>
      </c>
      <c r="AY112" s="229" t="s">
        <v>215</v>
      </c>
      <c r="BK112" s="231">
        <f>SUM(BK113:BK252)</f>
        <v>0</v>
      </c>
    </row>
    <row r="113" s="1" customFormat="1" ht="16.5" customHeight="1">
      <c r="B113" s="47"/>
      <c r="C113" s="234" t="s">
        <v>260</v>
      </c>
      <c r="D113" s="234" t="s">
        <v>218</v>
      </c>
      <c r="E113" s="235" t="s">
        <v>3957</v>
      </c>
      <c r="F113" s="236" t="s">
        <v>3958</v>
      </c>
      <c r="G113" s="237" t="s">
        <v>298</v>
      </c>
      <c r="H113" s="238">
        <v>1</v>
      </c>
      <c r="I113" s="239"/>
      <c r="J113" s="240">
        <f>ROUND(I113*H113,2)</f>
        <v>0</v>
      </c>
      <c r="K113" s="236" t="s">
        <v>3815</v>
      </c>
      <c r="L113" s="73"/>
      <c r="M113" s="241" t="s">
        <v>21</v>
      </c>
      <c r="N113" s="242" t="s">
        <v>43</v>
      </c>
      <c r="O113" s="48"/>
      <c r="P113" s="243">
        <f>O113*H113</f>
        <v>0</v>
      </c>
      <c r="Q113" s="243">
        <v>0</v>
      </c>
      <c r="R113" s="243">
        <f>Q113*H113</f>
        <v>0</v>
      </c>
      <c r="S113" s="243">
        <v>0</v>
      </c>
      <c r="T113" s="244">
        <f>S113*H113</f>
        <v>0</v>
      </c>
      <c r="AR113" s="25" t="s">
        <v>232</v>
      </c>
      <c r="AT113" s="25" t="s">
        <v>218</v>
      </c>
      <c r="AU113" s="25" t="s">
        <v>80</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316</v>
      </c>
    </row>
    <row r="114" s="1" customFormat="1">
      <c r="B114" s="47"/>
      <c r="C114" s="75"/>
      <c r="D114" s="246" t="s">
        <v>225</v>
      </c>
      <c r="E114" s="75"/>
      <c r="F114" s="247" t="s">
        <v>3959</v>
      </c>
      <c r="G114" s="75"/>
      <c r="H114" s="75"/>
      <c r="I114" s="204"/>
      <c r="J114" s="75"/>
      <c r="K114" s="75"/>
      <c r="L114" s="73"/>
      <c r="M114" s="248"/>
      <c r="N114" s="48"/>
      <c r="O114" s="48"/>
      <c r="P114" s="48"/>
      <c r="Q114" s="48"/>
      <c r="R114" s="48"/>
      <c r="S114" s="48"/>
      <c r="T114" s="96"/>
      <c r="AT114" s="25" t="s">
        <v>225</v>
      </c>
      <c r="AU114" s="25" t="s">
        <v>80</v>
      </c>
    </row>
    <row r="115" s="1" customFormat="1" ht="16.5" customHeight="1">
      <c r="B115" s="47"/>
      <c r="C115" s="234" t="s">
        <v>267</v>
      </c>
      <c r="D115" s="234" t="s">
        <v>218</v>
      </c>
      <c r="E115" s="235" t="s">
        <v>3960</v>
      </c>
      <c r="F115" s="236" t="s">
        <v>3961</v>
      </c>
      <c r="G115" s="237" t="s">
        <v>298</v>
      </c>
      <c r="H115" s="238">
        <v>1</v>
      </c>
      <c r="I115" s="239"/>
      <c r="J115" s="240">
        <f>ROUND(I115*H115,2)</f>
        <v>0</v>
      </c>
      <c r="K115" s="236" t="s">
        <v>3815</v>
      </c>
      <c r="L115" s="73"/>
      <c r="M115" s="241" t="s">
        <v>21</v>
      </c>
      <c r="N115" s="242" t="s">
        <v>43</v>
      </c>
      <c r="O115" s="48"/>
      <c r="P115" s="243">
        <f>O115*H115</f>
        <v>0</v>
      </c>
      <c r="Q115" s="243">
        <v>0</v>
      </c>
      <c r="R115" s="243">
        <f>Q115*H115</f>
        <v>0</v>
      </c>
      <c r="S115" s="243">
        <v>0</v>
      </c>
      <c r="T115" s="244">
        <f>S115*H115</f>
        <v>0</v>
      </c>
      <c r="AR115" s="25" t="s">
        <v>232</v>
      </c>
      <c r="AT115" s="25" t="s">
        <v>218</v>
      </c>
      <c r="AU115" s="25" t="s">
        <v>80</v>
      </c>
      <c r="AY115" s="25" t="s">
        <v>215</v>
      </c>
      <c r="BE115" s="245">
        <f>IF(N115="základní",J115,0)</f>
        <v>0</v>
      </c>
      <c r="BF115" s="245">
        <f>IF(N115="snížená",J115,0)</f>
        <v>0</v>
      </c>
      <c r="BG115" s="245">
        <f>IF(N115="zákl. přenesená",J115,0)</f>
        <v>0</v>
      </c>
      <c r="BH115" s="245">
        <f>IF(N115="sníž. přenesená",J115,0)</f>
        <v>0</v>
      </c>
      <c r="BI115" s="245">
        <f>IF(N115="nulová",J115,0)</f>
        <v>0</v>
      </c>
      <c r="BJ115" s="25" t="s">
        <v>80</v>
      </c>
      <c r="BK115" s="245">
        <f>ROUND(I115*H115,2)</f>
        <v>0</v>
      </c>
      <c r="BL115" s="25" t="s">
        <v>232</v>
      </c>
      <c r="BM115" s="25" t="s">
        <v>326</v>
      </c>
    </row>
    <row r="116" s="1" customFormat="1">
      <c r="B116" s="47"/>
      <c r="C116" s="75"/>
      <c r="D116" s="246" t="s">
        <v>225</v>
      </c>
      <c r="E116" s="75"/>
      <c r="F116" s="247" t="s">
        <v>3962</v>
      </c>
      <c r="G116" s="75"/>
      <c r="H116" s="75"/>
      <c r="I116" s="204"/>
      <c r="J116" s="75"/>
      <c r="K116" s="75"/>
      <c r="L116" s="73"/>
      <c r="M116" s="248"/>
      <c r="N116" s="48"/>
      <c r="O116" s="48"/>
      <c r="P116" s="48"/>
      <c r="Q116" s="48"/>
      <c r="R116" s="48"/>
      <c r="S116" s="48"/>
      <c r="T116" s="96"/>
      <c r="AT116" s="25" t="s">
        <v>225</v>
      </c>
      <c r="AU116" s="25" t="s">
        <v>80</v>
      </c>
    </row>
    <row r="117" s="1" customFormat="1" ht="16.5" customHeight="1">
      <c r="B117" s="47"/>
      <c r="C117" s="234" t="s">
        <v>272</v>
      </c>
      <c r="D117" s="234" t="s">
        <v>218</v>
      </c>
      <c r="E117" s="235" t="s">
        <v>3963</v>
      </c>
      <c r="F117" s="236" t="s">
        <v>3964</v>
      </c>
      <c r="G117" s="237" t="s">
        <v>298</v>
      </c>
      <c r="H117" s="238">
        <v>1</v>
      </c>
      <c r="I117" s="239"/>
      <c r="J117" s="240">
        <f>ROUND(I117*H117,2)</f>
        <v>0</v>
      </c>
      <c r="K117" s="236" t="s">
        <v>3815</v>
      </c>
      <c r="L117" s="73"/>
      <c r="M117" s="241" t="s">
        <v>21</v>
      </c>
      <c r="N117" s="242" t="s">
        <v>43</v>
      </c>
      <c r="O117" s="48"/>
      <c r="P117" s="243">
        <f>O117*H117</f>
        <v>0</v>
      </c>
      <c r="Q117" s="243">
        <v>0</v>
      </c>
      <c r="R117" s="243">
        <f>Q117*H117</f>
        <v>0</v>
      </c>
      <c r="S117" s="243">
        <v>0</v>
      </c>
      <c r="T117" s="244">
        <f>S117*H117</f>
        <v>0</v>
      </c>
      <c r="AR117" s="25" t="s">
        <v>232</v>
      </c>
      <c r="AT117" s="25" t="s">
        <v>218</v>
      </c>
      <c r="AU117" s="25" t="s">
        <v>80</v>
      </c>
      <c r="AY117" s="25" t="s">
        <v>215</v>
      </c>
      <c r="BE117" s="245">
        <f>IF(N117="základní",J117,0)</f>
        <v>0</v>
      </c>
      <c r="BF117" s="245">
        <f>IF(N117="snížená",J117,0)</f>
        <v>0</v>
      </c>
      <c r="BG117" s="245">
        <f>IF(N117="zákl. přenesená",J117,0)</f>
        <v>0</v>
      </c>
      <c r="BH117" s="245">
        <f>IF(N117="sníž. přenesená",J117,0)</f>
        <v>0</v>
      </c>
      <c r="BI117" s="245">
        <f>IF(N117="nulová",J117,0)</f>
        <v>0</v>
      </c>
      <c r="BJ117" s="25" t="s">
        <v>80</v>
      </c>
      <c r="BK117" s="245">
        <f>ROUND(I117*H117,2)</f>
        <v>0</v>
      </c>
      <c r="BL117" s="25" t="s">
        <v>232</v>
      </c>
      <c r="BM117" s="25" t="s">
        <v>499</v>
      </c>
    </row>
    <row r="118" s="1" customFormat="1">
      <c r="B118" s="47"/>
      <c r="C118" s="75"/>
      <c r="D118" s="246" t="s">
        <v>225</v>
      </c>
      <c r="E118" s="75"/>
      <c r="F118" s="247" t="s">
        <v>3965</v>
      </c>
      <c r="G118" s="75"/>
      <c r="H118" s="75"/>
      <c r="I118" s="204"/>
      <c r="J118" s="75"/>
      <c r="K118" s="75"/>
      <c r="L118" s="73"/>
      <c r="M118" s="248"/>
      <c r="N118" s="48"/>
      <c r="O118" s="48"/>
      <c r="P118" s="48"/>
      <c r="Q118" s="48"/>
      <c r="R118" s="48"/>
      <c r="S118" s="48"/>
      <c r="T118" s="96"/>
      <c r="AT118" s="25" t="s">
        <v>225</v>
      </c>
      <c r="AU118" s="25" t="s">
        <v>80</v>
      </c>
    </row>
    <row r="119" s="1" customFormat="1" ht="16.5" customHeight="1">
      <c r="B119" s="47"/>
      <c r="C119" s="234" t="s">
        <v>277</v>
      </c>
      <c r="D119" s="234" t="s">
        <v>218</v>
      </c>
      <c r="E119" s="235" t="s">
        <v>3966</v>
      </c>
      <c r="F119" s="236" t="s">
        <v>3967</v>
      </c>
      <c r="G119" s="237" t="s">
        <v>298</v>
      </c>
      <c r="H119" s="238">
        <v>1</v>
      </c>
      <c r="I119" s="239"/>
      <c r="J119" s="240">
        <f>ROUND(I119*H119,2)</f>
        <v>0</v>
      </c>
      <c r="K119" s="236" t="s">
        <v>3815</v>
      </c>
      <c r="L119" s="73"/>
      <c r="M119" s="241" t="s">
        <v>21</v>
      </c>
      <c r="N119" s="242" t="s">
        <v>43</v>
      </c>
      <c r="O119" s="48"/>
      <c r="P119" s="243">
        <f>O119*H119</f>
        <v>0</v>
      </c>
      <c r="Q119" s="243">
        <v>0</v>
      </c>
      <c r="R119" s="243">
        <f>Q119*H119</f>
        <v>0</v>
      </c>
      <c r="S119" s="243">
        <v>0</v>
      </c>
      <c r="T119" s="244">
        <f>S119*H119</f>
        <v>0</v>
      </c>
      <c r="AR119" s="25" t="s">
        <v>232</v>
      </c>
      <c r="AT119" s="25" t="s">
        <v>218</v>
      </c>
      <c r="AU119" s="25" t="s">
        <v>80</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232</v>
      </c>
      <c r="BM119" s="25" t="s">
        <v>338</v>
      </c>
    </row>
    <row r="120" s="1" customFormat="1">
      <c r="B120" s="47"/>
      <c r="C120" s="75"/>
      <c r="D120" s="246" t="s">
        <v>225</v>
      </c>
      <c r="E120" s="75"/>
      <c r="F120" s="247" t="s">
        <v>3968</v>
      </c>
      <c r="G120" s="75"/>
      <c r="H120" s="75"/>
      <c r="I120" s="204"/>
      <c r="J120" s="75"/>
      <c r="K120" s="75"/>
      <c r="L120" s="73"/>
      <c r="M120" s="248"/>
      <c r="N120" s="48"/>
      <c r="O120" s="48"/>
      <c r="P120" s="48"/>
      <c r="Q120" s="48"/>
      <c r="R120" s="48"/>
      <c r="S120" s="48"/>
      <c r="T120" s="96"/>
      <c r="AT120" s="25" t="s">
        <v>225</v>
      </c>
      <c r="AU120" s="25" t="s">
        <v>80</v>
      </c>
    </row>
    <row r="121" s="1" customFormat="1" ht="16.5" customHeight="1">
      <c r="B121" s="47"/>
      <c r="C121" s="234" t="s">
        <v>10</v>
      </c>
      <c r="D121" s="234" t="s">
        <v>218</v>
      </c>
      <c r="E121" s="235" t="s">
        <v>3969</v>
      </c>
      <c r="F121" s="236" t="s">
        <v>3970</v>
      </c>
      <c r="G121" s="237" t="s">
        <v>298</v>
      </c>
      <c r="H121" s="238">
        <v>40</v>
      </c>
      <c r="I121" s="239"/>
      <c r="J121" s="240">
        <f>ROUND(I121*H121,2)</f>
        <v>0</v>
      </c>
      <c r="K121" s="236" t="s">
        <v>3815</v>
      </c>
      <c r="L121" s="73"/>
      <c r="M121" s="241" t="s">
        <v>21</v>
      </c>
      <c r="N121" s="242" t="s">
        <v>43</v>
      </c>
      <c r="O121" s="48"/>
      <c r="P121" s="243">
        <f>O121*H121</f>
        <v>0</v>
      </c>
      <c r="Q121" s="243">
        <v>0</v>
      </c>
      <c r="R121" s="243">
        <f>Q121*H121</f>
        <v>0</v>
      </c>
      <c r="S121" s="243">
        <v>0</v>
      </c>
      <c r="T121" s="244">
        <f>S121*H121</f>
        <v>0</v>
      </c>
      <c r="AR121" s="25" t="s">
        <v>232</v>
      </c>
      <c r="AT121" s="25" t="s">
        <v>218</v>
      </c>
      <c r="AU121" s="25" t="s">
        <v>80</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348</v>
      </c>
    </row>
    <row r="122" s="1" customFormat="1">
      <c r="B122" s="47"/>
      <c r="C122" s="75"/>
      <c r="D122" s="246" t="s">
        <v>225</v>
      </c>
      <c r="E122" s="75"/>
      <c r="F122" s="247" t="s">
        <v>3971</v>
      </c>
      <c r="G122" s="75"/>
      <c r="H122" s="75"/>
      <c r="I122" s="204"/>
      <c r="J122" s="75"/>
      <c r="K122" s="75"/>
      <c r="L122" s="73"/>
      <c r="M122" s="248"/>
      <c r="N122" s="48"/>
      <c r="O122" s="48"/>
      <c r="P122" s="48"/>
      <c r="Q122" s="48"/>
      <c r="R122" s="48"/>
      <c r="S122" s="48"/>
      <c r="T122" s="96"/>
      <c r="AT122" s="25" t="s">
        <v>225</v>
      </c>
      <c r="AU122" s="25" t="s">
        <v>80</v>
      </c>
    </row>
    <row r="123" s="1" customFormat="1" ht="16.5" customHeight="1">
      <c r="B123" s="47"/>
      <c r="C123" s="234" t="s">
        <v>286</v>
      </c>
      <c r="D123" s="234" t="s">
        <v>218</v>
      </c>
      <c r="E123" s="235" t="s">
        <v>3972</v>
      </c>
      <c r="F123" s="236" t="s">
        <v>3973</v>
      </c>
      <c r="G123" s="237" t="s">
        <v>298</v>
      </c>
      <c r="H123" s="238">
        <v>3</v>
      </c>
      <c r="I123" s="239"/>
      <c r="J123" s="240">
        <f>ROUND(I123*H123,2)</f>
        <v>0</v>
      </c>
      <c r="K123" s="236" t="s">
        <v>3815</v>
      </c>
      <c r="L123" s="73"/>
      <c r="M123" s="241" t="s">
        <v>21</v>
      </c>
      <c r="N123" s="242" t="s">
        <v>43</v>
      </c>
      <c r="O123" s="48"/>
      <c r="P123" s="243">
        <f>O123*H123</f>
        <v>0</v>
      </c>
      <c r="Q123" s="243">
        <v>0</v>
      </c>
      <c r="R123" s="243">
        <f>Q123*H123</f>
        <v>0</v>
      </c>
      <c r="S123" s="243">
        <v>0</v>
      </c>
      <c r="T123" s="244">
        <f>S123*H123</f>
        <v>0</v>
      </c>
      <c r="AR123" s="25" t="s">
        <v>232</v>
      </c>
      <c r="AT123" s="25" t="s">
        <v>218</v>
      </c>
      <c r="AU123" s="25" t="s">
        <v>80</v>
      </c>
      <c r="AY123" s="25" t="s">
        <v>215</v>
      </c>
      <c r="BE123" s="245">
        <f>IF(N123="základní",J123,0)</f>
        <v>0</v>
      </c>
      <c r="BF123" s="245">
        <f>IF(N123="snížená",J123,0)</f>
        <v>0</v>
      </c>
      <c r="BG123" s="245">
        <f>IF(N123="zákl. přenesená",J123,0)</f>
        <v>0</v>
      </c>
      <c r="BH123" s="245">
        <f>IF(N123="sníž. přenesená",J123,0)</f>
        <v>0</v>
      </c>
      <c r="BI123" s="245">
        <f>IF(N123="nulová",J123,0)</f>
        <v>0</v>
      </c>
      <c r="BJ123" s="25" t="s">
        <v>80</v>
      </c>
      <c r="BK123" s="245">
        <f>ROUND(I123*H123,2)</f>
        <v>0</v>
      </c>
      <c r="BL123" s="25" t="s">
        <v>232</v>
      </c>
      <c r="BM123" s="25" t="s">
        <v>358</v>
      </c>
    </row>
    <row r="124" s="1" customFormat="1">
      <c r="B124" s="47"/>
      <c r="C124" s="75"/>
      <c r="D124" s="246" t="s">
        <v>225</v>
      </c>
      <c r="E124" s="75"/>
      <c r="F124" s="247" t="s">
        <v>3858</v>
      </c>
      <c r="G124" s="75"/>
      <c r="H124" s="75"/>
      <c r="I124" s="204"/>
      <c r="J124" s="75"/>
      <c r="K124" s="75"/>
      <c r="L124" s="73"/>
      <c r="M124" s="248"/>
      <c r="N124" s="48"/>
      <c r="O124" s="48"/>
      <c r="P124" s="48"/>
      <c r="Q124" s="48"/>
      <c r="R124" s="48"/>
      <c r="S124" s="48"/>
      <c r="T124" s="96"/>
      <c r="AT124" s="25" t="s">
        <v>225</v>
      </c>
      <c r="AU124" s="25" t="s">
        <v>80</v>
      </c>
    </row>
    <row r="125" s="1" customFormat="1" ht="16.5" customHeight="1">
      <c r="B125" s="47"/>
      <c r="C125" s="234" t="s">
        <v>290</v>
      </c>
      <c r="D125" s="234" t="s">
        <v>218</v>
      </c>
      <c r="E125" s="235" t="s">
        <v>3974</v>
      </c>
      <c r="F125" s="236" t="s">
        <v>3975</v>
      </c>
      <c r="G125" s="237" t="s">
        <v>298</v>
      </c>
      <c r="H125" s="238">
        <v>1</v>
      </c>
      <c r="I125" s="239"/>
      <c r="J125" s="240">
        <f>ROUND(I125*H125,2)</f>
        <v>0</v>
      </c>
      <c r="K125" s="236" t="s">
        <v>3815</v>
      </c>
      <c r="L125" s="73"/>
      <c r="M125" s="241" t="s">
        <v>21</v>
      </c>
      <c r="N125" s="242" t="s">
        <v>43</v>
      </c>
      <c r="O125" s="48"/>
      <c r="P125" s="243">
        <f>O125*H125</f>
        <v>0</v>
      </c>
      <c r="Q125" s="243">
        <v>0</v>
      </c>
      <c r="R125" s="243">
        <f>Q125*H125</f>
        <v>0</v>
      </c>
      <c r="S125" s="243">
        <v>0</v>
      </c>
      <c r="T125" s="244">
        <f>S125*H125</f>
        <v>0</v>
      </c>
      <c r="AR125" s="25" t="s">
        <v>232</v>
      </c>
      <c r="AT125" s="25" t="s">
        <v>218</v>
      </c>
      <c r="AU125" s="25" t="s">
        <v>80</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232</v>
      </c>
      <c r="BM125" s="25" t="s">
        <v>532</v>
      </c>
    </row>
    <row r="126" s="1" customFormat="1">
      <c r="B126" s="47"/>
      <c r="C126" s="75"/>
      <c r="D126" s="246" t="s">
        <v>225</v>
      </c>
      <c r="E126" s="75"/>
      <c r="F126" s="247" t="s">
        <v>3976</v>
      </c>
      <c r="G126" s="75"/>
      <c r="H126" s="75"/>
      <c r="I126" s="204"/>
      <c r="J126" s="75"/>
      <c r="K126" s="75"/>
      <c r="L126" s="73"/>
      <c r="M126" s="248"/>
      <c r="N126" s="48"/>
      <c r="O126" s="48"/>
      <c r="P126" s="48"/>
      <c r="Q126" s="48"/>
      <c r="R126" s="48"/>
      <c r="S126" s="48"/>
      <c r="T126" s="96"/>
      <c r="AT126" s="25" t="s">
        <v>225</v>
      </c>
      <c r="AU126" s="25" t="s">
        <v>80</v>
      </c>
    </row>
    <row r="127" s="1" customFormat="1" ht="16.5" customHeight="1">
      <c r="B127" s="47"/>
      <c r="C127" s="234" t="s">
        <v>295</v>
      </c>
      <c r="D127" s="234" t="s">
        <v>218</v>
      </c>
      <c r="E127" s="235" t="s">
        <v>3977</v>
      </c>
      <c r="F127" s="236" t="s">
        <v>3978</v>
      </c>
      <c r="G127" s="237" t="s">
        <v>298</v>
      </c>
      <c r="H127" s="238">
        <v>57</v>
      </c>
      <c r="I127" s="239"/>
      <c r="J127" s="240">
        <f>ROUND(I127*H127,2)</f>
        <v>0</v>
      </c>
      <c r="K127" s="236" t="s">
        <v>3815</v>
      </c>
      <c r="L127" s="73"/>
      <c r="M127" s="241" t="s">
        <v>21</v>
      </c>
      <c r="N127" s="242" t="s">
        <v>43</v>
      </c>
      <c r="O127" s="48"/>
      <c r="P127" s="243">
        <f>O127*H127</f>
        <v>0</v>
      </c>
      <c r="Q127" s="243">
        <v>0</v>
      </c>
      <c r="R127" s="243">
        <f>Q127*H127</f>
        <v>0</v>
      </c>
      <c r="S127" s="243">
        <v>0</v>
      </c>
      <c r="T127" s="244">
        <f>S127*H127</f>
        <v>0</v>
      </c>
      <c r="AR127" s="25" t="s">
        <v>232</v>
      </c>
      <c r="AT127" s="25" t="s">
        <v>218</v>
      </c>
      <c r="AU127" s="25" t="s">
        <v>80</v>
      </c>
      <c r="AY127" s="25" t="s">
        <v>215</v>
      </c>
      <c r="BE127" s="245">
        <f>IF(N127="základní",J127,0)</f>
        <v>0</v>
      </c>
      <c r="BF127" s="245">
        <f>IF(N127="snížená",J127,0)</f>
        <v>0</v>
      </c>
      <c r="BG127" s="245">
        <f>IF(N127="zákl. přenesená",J127,0)</f>
        <v>0</v>
      </c>
      <c r="BH127" s="245">
        <f>IF(N127="sníž. přenesená",J127,0)</f>
        <v>0</v>
      </c>
      <c r="BI127" s="245">
        <f>IF(N127="nulová",J127,0)</f>
        <v>0</v>
      </c>
      <c r="BJ127" s="25" t="s">
        <v>80</v>
      </c>
      <c r="BK127" s="245">
        <f>ROUND(I127*H127,2)</f>
        <v>0</v>
      </c>
      <c r="BL127" s="25" t="s">
        <v>232</v>
      </c>
      <c r="BM127" s="25" t="s">
        <v>542</v>
      </c>
    </row>
    <row r="128" s="1" customFormat="1">
      <c r="B128" s="47"/>
      <c r="C128" s="75"/>
      <c r="D128" s="246" t="s">
        <v>225</v>
      </c>
      <c r="E128" s="75"/>
      <c r="F128" s="247" t="s">
        <v>3858</v>
      </c>
      <c r="G128" s="75"/>
      <c r="H128" s="75"/>
      <c r="I128" s="204"/>
      <c r="J128" s="75"/>
      <c r="K128" s="75"/>
      <c r="L128" s="73"/>
      <c r="M128" s="248"/>
      <c r="N128" s="48"/>
      <c r="O128" s="48"/>
      <c r="P128" s="48"/>
      <c r="Q128" s="48"/>
      <c r="R128" s="48"/>
      <c r="S128" s="48"/>
      <c r="T128" s="96"/>
      <c r="AT128" s="25" t="s">
        <v>225</v>
      </c>
      <c r="AU128" s="25" t="s">
        <v>80</v>
      </c>
    </row>
    <row r="129" s="1" customFormat="1" ht="16.5" customHeight="1">
      <c r="B129" s="47"/>
      <c r="C129" s="234" t="s">
        <v>300</v>
      </c>
      <c r="D129" s="234" t="s">
        <v>218</v>
      </c>
      <c r="E129" s="235" t="s">
        <v>3979</v>
      </c>
      <c r="F129" s="236" t="s">
        <v>3980</v>
      </c>
      <c r="G129" s="237" t="s">
        <v>298</v>
      </c>
      <c r="H129" s="238">
        <v>57</v>
      </c>
      <c r="I129" s="239"/>
      <c r="J129" s="240">
        <f>ROUND(I129*H129,2)</f>
        <v>0</v>
      </c>
      <c r="K129" s="236" t="s">
        <v>3815</v>
      </c>
      <c r="L129" s="73"/>
      <c r="M129" s="241" t="s">
        <v>21</v>
      </c>
      <c r="N129" s="242" t="s">
        <v>43</v>
      </c>
      <c r="O129" s="48"/>
      <c r="P129" s="243">
        <f>O129*H129</f>
        <v>0</v>
      </c>
      <c r="Q129" s="243">
        <v>0</v>
      </c>
      <c r="R129" s="243">
        <f>Q129*H129</f>
        <v>0</v>
      </c>
      <c r="S129" s="243">
        <v>0</v>
      </c>
      <c r="T129" s="244">
        <f>S129*H129</f>
        <v>0</v>
      </c>
      <c r="AR129" s="25" t="s">
        <v>232</v>
      </c>
      <c r="AT129" s="25" t="s">
        <v>218</v>
      </c>
      <c r="AU129" s="25" t="s">
        <v>80</v>
      </c>
      <c r="AY129" s="25" t="s">
        <v>215</v>
      </c>
      <c r="BE129" s="245">
        <f>IF(N129="základní",J129,0)</f>
        <v>0</v>
      </c>
      <c r="BF129" s="245">
        <f>IF(N129="snížená",J129,0)</f>
        <v>0</v>
      </c>
      <c r="BG129" s="245">
        <f>IF(N129="zákl. přenesená",J129,0)</f>
        <v>0</v>
      </c>
      <c r="BH129" s="245">
        <f>IF(N129="sníž. přenesená",J129,0)</f>
        <v>0</v>
      </c>
      <c r="BI129" s="245">
        <f>IF(N129="nulová",J129,0)</f>
        <v>0</v>
      </c>
      <c r="BJ129" s="25" t="s">
        <v>80</v>
      </c>
      <c r="BK129" s="245">
        <f>ROUND(I129*H129,2)</f>
        <v>0</v>
      </c>
      <c r="BL129" s="25" t="s">
        <v>232</v>
      </c>
      <c r="BM129" s="25" t="s">
        <v>554</v>
      </c>
    </row>
    <row r="130" s="1" customFormat="1">
      <c r="B130" s="47"/>
      <c r="C130" s="75"/>
      <c r="D130" s="246" t="s">
        <v>225</v>
      </c>
      <c r="E130" s="75"/>
      <c r="F130" s="247" t="s">
        <v>3858</v>
      </c>
      <c r="G130" s="75"/>
      <c r="H130" s="75"/>
      <c r="I130" s="204"/>
      <c r="J130" s="75"/>
      <c r="K130" s="75"/>
      <c r="L130" s="73"/>
      <c r="M130" s="248"/>
      <c r="N130" s="48"/>
      <c r="O130" s="48"/>
      <c r="P130" s="48"/>
      <c r="Q130" s="48"/>
      <c r="R130" s="48"/>
      <c r="S130" s="48"/>
      <c r="T130" s="96"/>
      <c r="AT130" s="25" t="s">
        <v>225</v>
      </c>
      <c r="AU130" s="25" t="s">
        <v>80</v>
      </c>
    </row>
    <row r="131" s="1" customFormat="1" ht="16.5" customHeight="1">
      <c r="B131" s="47"/>
      <c r="C131" s="234" t="s">
        <v>305</v>
      </c>
      <c r="D131" s="234" t="s">
        <v>218</v>
      </c>
      <c r="E131" s="235" t="s">
        <v>3981</v>
      </c>
      <c r="F131" s="236" t="s">
        <v>3982</v>
      </c>
      <c r="G131" s="237" t="s">
        <v>298</v>
      </c>
      <c r="H131" s="238">
        <v>57</v>
      </c>
      <c r="I131" s="239"/>
      <c r="J131" s="240">
        <f>ROUND(I131*H131,2)</f>
        <v>0</v>
      </c>
      <c r="K131" s="236" t="s">
        <v>3815</v>
      </c>
      <c r="L131" s="73"/>
      <c r="M131" s="241" t="s">
        <v>21</v>
      </c>
      <c r="N131" s="242" t="s">
        <v>43</v>
      </c>
      <c r="O131" s="48"/>
      <c r="P131" s="243">
        <f>O131*H131</f>
        <v>0</v>
      </c>
      <c r="Q131" s="243">
        <v>0</v>
      </c>
      <c r="R131" s="243">
        <f>Q131*H131</f>
        <v>0</v>
      </c>
      <c r="S131" s="243">
        <v>0</v>
      </c>
      <c r="T131" s="244">
        <f>S131*H131</f>
        <v>0</v>
      </c>
      <c r="AR131" s="25" t="s">
        <v>232</v>
      </c>
      <c r="AT131" s="25" t="s">
        <v>218</v>
      </c>
      <c r="AU131" s="25" t="s">
        <v>80</v>
      </c>
      <c r="AY131" s="25" t="s">
        <v>215</v>
      </c>
      <c r="BE131" s="245">
        <f>IF(N131="základní",J131,0)</f>
        <v>0</v>
      </c>
      <c r="BF131" s="245">
        <f>IF(N131="snížená",J131,0)</f>
        <v>0</v>
      </c>
      <c r="BG131" s="245">
        <f>IF(N131="zákl. přenesená",J131,0)</f>
        <v>0</v>
      </c>
      <c r="BH131" s="245">
        <f>IF(N131="sníž. přenesená",J131,0)</f>
        <v>0</v>
      </c>
      <c r="BI131" s="245">
        <f>IF(N131="nulová",J131,0)</f>
        <v>0</v>
      </c>
      <c r="BJ131" s="25" t="s">
        <v>80</v>
      </c>
      <c r="BK131" s="245">
        <f>ROUND(I131*H131,2)</f>
        <v>0</v>
      </c>
      <c r="BL131" s="25" t="s">
        <v>232</v>
      </c>
      <c r="BM131" s="25" t="s">
        <v>563</v>
      </c>
    </row>
    <row r="132" s="1" customFormat="1">
      <c r="B132" s="47"/>
      <c r="C132" s="75"/>
      <c r="D132" s="246" t="s">
        <v>225</v>
      </c>
      <c r="E132" s="75"/>
      <c r="F132" s="247" t="s">
        <v>3858</v>
      </c>
      <c r="G132" s="75"/>
      <c r="H132" s="75"/>
      <c r="I132" s="204"/>
      <c r="J132" s="75"/>
      <c r="K132" s="75"/>
      <c r="L132" s="73"/>
      <c r="M132" s="248"/>
      <c r="N132" s="48"/>
      <c r="O132" s="48"/>
      <c r="P132" s="48"/>
      <c r="Q132" s="48"/>
      <c r="R132" s="48"/>
      <c r="S132" s="48"/>
      <c r="T132" s="96"/>
      <c r="AT132" s="25" t="s">
        <v>225</v>
      </c>
      <c r="AU132" s="25" t="s">
        <v>80</v>
      </c>
    </row>
    <row r="133" s="1" customFormat="1" ht="16.5" customHeight="1">
      <c r="B133" s="47"/>
      <c r="C133" s="234" t="s">
        <v>9</v>
      </c>
      <c r="D133" s="234" t="s">
        <v>218</v>
      </c>
      <c r="E133" s="235" t="s">
        <v>3983</v>
      </c>
      <c r="F133" s="236" t="s">
        <v>3984</v>
      </c>
      <c r="G133" s="237" t="s">
        <v>298</v>
      </c>
      <c r="H133" s="238">
        <v>57</v>
      </c>
      <c r="I133" s="239"/>
      <c r="J133" s="240">
        <f>ROUND(I133*H133,2)</f>
        <v>0</v>
      </c>
      <c r="K133" s="236" t="s">
        <v>3815</v>
      </c>
      <c r="L133" s="73"/>
      <c r="M133" s="241" t="s">
        <v>21</v>
      </c>
      <c r="N133" s="242" t="s">
        <v>43</v>
      </c>
      <c r="O133" s="48"/>
      <c r="P133" s="243">
        <f>O133*H133</f>
        <v>0</v>
      </c>
      <c r="Q133" s="243">
        <v>0</v>
      </c>
      <c r="R133" s="243">
        <f>Q133*H133</f>
        <v>0</v>
      </c>
      <c r="S133" s="243">
        <v>0</v>
      </c>
      <c r="T133" s="244">
        <f>S133*H133</f>
        <v>0</v>
      </c>
      <c r="AR133" s="25" t="s">
        <v>232</v>
      </c>
      <c r="AT133" s="25" t="s">
        <v>218</v>
      </c>
      <c r="AU133" s="25" t="s">
        <v>80</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232</v>
      </c>
      <c r="BM133" s="25" t="s">
        <v>580</v>
      </c>
    </row>
    <row r="134" s="1" customFormat="1">
      <c r="B134" s="47"/>
      <c r="C134" s="75"/>
      <c r="D134" s="246" t="s">
        <v>225</v>
      </c>
      <c r="E134" s="75"/>
      <c r="F134" s="247" t="s">
        <v>3858</v>
      </c>
      <c r="G134" s="75"/>
      <c r="H134" s="75"/>
      <c r="I134" s="204"/>
      <c r="J134" s="75"/>
      <c r="K134" s="75"/>
      <c r="L134" s="73"/>
      <c r="M134" s="248"/>
      <c r="N134" s="48"/>
      <c r="O134" s="48"/>
      <c r="P134" s="48"/>
      <c r="Q134" s="48"/>
      <c r="R134" s="48"/>
      <c r="S134" s="48"/>
      <c r="T134" s="96"/>
      <c r="AT134" s="25" t="s">
        <v>225</v>
      </c>
      <c r="AU134" s="25" t="s">
        <v>80</v>
      </c>
    </row>
    <row r="135" s="1" customFormat="1" ht="16.5" customHeight="1">
      <c r="B135" s="47"/>
      <c r="C135" s="234" t="s">
        <v>316</v>
      </c>
      <c r="D135" s="234" t="s">
        <v>218</v>
      </c>
      <c r="E135" s="235" t="s">
        <v>3985</v>
      </c>
      <c r="F135" s="236" t="s">
        <v>3986</v>
      </c>
      <c r="G135" s="237" t="s">
        <v>298</v>
      </c>
      <c r="H135" s="238">
        <v>14</v>
      </c>
      <c r="I135" s="239"/>
      <c r="J135" s="240">
        <f>ROUND(I135*H135,2)</f>
        <v>0</v>
      </c>
      <c r="K135" s="236" t="s">
        <v>3815</v>
      </c>
      <c r="L135" s="73"/>
      <c r="M135" s="241" t="s">
        <v>21</v>
      </c>
      <c r="N135" s="242" t="s">
        <v>43</v>
      </c>
      <c r="O135" s="48"/>
      <c r="P135" s="243">
        <f>O135*H135</f>
        <v>0</v>
      </c>
      <c r="Q135" s="243">
        <v>0</v>
      </c>
      <c r="R135" s="243">
        <f>Q135*H135</f>
        <v>0</v>
      </c>
      <c r="S135" s="243">
        <v>0</v>
      </c>
      <c r="T135" s="244">
        <f>S135*H135</f>
        <v>0</v>
      </c>
      <c r="AR135" s="25" t="s">
        <v>232</v>
      </c>
      <c r="AT135" s="25" t="s">
        <v>218</v>
      </c>
      <c r="AU135" s="25" t="s">
        <v>80</v>
      </c>
      <c r="AY135" s="25" t="s">
        <v>215</v>
      </c>
      <c r="BE135" s="245">
        <f>IF(N135="základní",J135,0)</f>
        <v>0</v>
      </c>
      <c r="BF135" s="245">
        <f>IF(N135="snížená",J135,0)</f>
        <v>0</v>
      </c>
      <c r="BG135" s="245">
        <f>IF(N135="zákl. přenesená",J135,0)</f>
        <v>0</v>
      </c>
      <c r="BH135" s="245">
        <f>IF(N135="sníž. přenesená",J135,0)</f>
        <v>0</v>
      </c>
      <c r="BI135" s="245">
        <f>IF(N135="nulová",J135,0)</f>
        <v>0</v>
      </c>
      <c r="BJ135" s="25" t="s">
        <v>80</v>
      </c>
      <c r="BK135" s="245">
        <f>ROUND(I135*H135,2)</f>
        <v>0</v>
      </c>
      <c r="BL135" s="25" t="s">
        <v>232</v>
      </c>
      <c r="BM135" s="25" t="s">
        <v>596</v>
      </c>
    </row>
    <row r="136" s="1" customFormat="1">
      <c r="B136" s="47"/>
      <c r="C136" s="75"/>
      <c r="D136" s="246" t="s">
        <v>225</v>
      </c>
      <c r="E136" s="75"/>
      <c r="F136" s="247" t="s">
        <v>3858</v>
      </c>
      <c r="G136" s="75"/>
      <c r="H136" s="75"/>
      <c r="I136" s="204"/>
      <c r="J136" s="75"/>
      <c r="K136" s="75"/>
      <c r="L136" s="73"/>
      <c r="M136" s="248"/>
      <c r="N136" s="48"/>
      <c r="O136" s="48"/>
      <c r="P136" s="48"/>
      <c r="Q136" s="48"/>
      <c r="R136" s="48"/>
      <c r="S136" s="48"/>
      <c r="T136" s="96"/>
      <c r="AT136" s="25" t="s">
        <v>225</v>
      </c>
      <c r="AU136" s="25" t="s">
        <v>80</v>
      </c>
    </row>
    <row r="137" s="1" customFormat="1" ht="16.5" customHeight="1">
      <c r="B137" s="47"/>
      <c r="C137" s="234" t="s">
        <v>321</v>
      </c>
      <c r="D137" s="234" t="s">
        <v>218</v>
      </c>
      <c r="E137" s="235" t="s">
        <v>3987</v>
      </c>
      <c r="F137" s="236" t="s">
        <v>3988</v>
      </c>
      <c r="G137" s="237" t="s">
        <v>298</v>
      </c>
      <c r="H137" s="238">
        <v>14</v>
      </c>
      <c r="I137" s="239"/>
      <c r="J137" s="240">
        <f>ROUND(I137*H137,2)</f>
        <v>0</v>
      </c>
      <c r="K137" s="236" t="s">
        <v>3815</v>
      </c>
      <c r="L137" s="73"/>
      <c r="M137" s="241" t="s">
        <v>21</v>
      </c>
      <c r="N137" s="242" t="s">
        <v>43</v>
      </c>
      <c r="O137" s="48"/>
      <c r="P137" s="243">
        <f>O137*H137</f>
        <v>0</v>
      </c>
      <c r="Q137" s="243">
        <v>0</v>
      </c>
      <c r="R137" s="243">
        <f>Q137*H137</f>
        <v>0</v>
      </c>
      <c r="S137" s="243">
        <v>0</v>
      </c>
      <c r="T137" s="244">
        <f>S137*H137</f>
        <v>0</v>
      </c>
      <c r="AR137" s="25" t="s">
        <v>232</v>
      </c>
      <c r="AT137" s="25" t="s">
        <v>218</v>
      </c>
      <c r="AU137" s="25" t="s">
        <v>80</v>
      </c>
      <c r="AY137" s="25" t="s">
        <v>215</v>
      </c>
      <c r="BE137" s="245">
        <f>IF(N137="základní",J137,0)</f>
        <v>0</v>
      </c>
      <c r="BF137" s="245">
        <f>IF(N137="snížená",J137,0)</f>
        <v>0</v>
      </c>
      <c r="BG137" s="245">
        <f>IF(N137="zákl. přenesená",J137,0)</f>
        <v>0</v>
      </c>
      <c r="BH137" s="245">
        <f>IF(N137="sníž. přenesená",J137,0)</f>
        <v>0</v>
      </c>
      <c r="BI137" s="245">
        <f>IF(N137="nulová",J137,0)</f>
        <v>0</v>
      </c>
      <c r="BJ137" s="25" t="s">
        <v>80</v>
      </c>
      <c r="BK137" s="245">
        <f>ROUND(I137*H137,2)</f>
        <v>0</v>
      </c>
      <c r="BL137" s="25" t="s">
        <v>232</v>
      </c>
      <c r="BM137" s="25" t="s">
        <v>607</v>
      </c>
    </row>
    <row r="138" s="1" customFormat="1">
      <c r="B138" s="47"/>
      <c r="C138" s="75"/>
      <c r="D138" s="246" t="s">
        <v>225</v>
      </c>
      <c r="E138" s="75"/>
      <c r="F138" s="247" t="s">
        <v>3858</v>
      </c>
      <c r="G138" s="75"/>
      <c r="H138" s="75"/>
      <c r="I138" s="204"/>
      <c r="J138" s="75"/>
      <c r="K138" s="75"/>
      <c r="L138" s="73"/>
      <c r="M138" s="248"/>
      <c r="N138" s="48"/>
      <c r="O138" s="48"/>
      <c r="P138" s="48"/>
      <c r="Q138" s="48"/>
      <c r="R138" s="48"/>
      <c r="S138" s="48"/>
      <c r="T138" s="96"/>
      <c r="AT138" s="25" t="s">
        <v>225</v>
      </c>
      <c r="AU138" s="25" t="s">
        <v>80</v>
      </c>
    </row>
    <row r="139" s="1" customFormat="1" ht="16.5" customHeight="1">
      <c r="B139" s="47"/>
      <c r="C139" s="234" t="s">
        <v>326</v>
      </c>
      <c r="D139" s="234" t="s">
        <v>218</v>
      </c>
      <c r="E139" s="235" t="s">
        <v>3989</v>
      </c>
      <c r="F139" s="236" t="s">
        <v>3990</v>
      </c>
      <c r="G139" s="237" t="s">
        <v>298</v>
      </c>
      <c r="H139" s="238">
        <v>14</v>
      </c>
      <c r="I139" s="239"/>
      <c r="J139" s="240">
        <f>ROUND(I139*H139,2)</f>
        <v>0</v>
      </c>
      <c r="K139" s="236" t="s">
        <v>3815</v>
      </c>
      <c r="L139" s="73"/>
      <c r="M139" s="241" t="s">
        <v>21</v>
      </c>
      <c r="N139" s="242" t="s">
        <v>43</v>
      </c>
      <c r="O139" s="48"/>
      <c r="P139" s="243">
        <f>O139*H139</f>
        <v>0</v>
      </c>
      <c r="Q139" s="243">
        <v>0</v>
      </c>
      <c r="R139" s="243">
        <f>Q139*H139</f>
        <v>0</v>
      </c>
      <c r="S139" s="243">
        <v>0</v>
      </c>
      <c r="T139" s="244">
        <f>S139*H139</f>
        <v>0</v>
      </c>
      <c r="AR139" s="25" t="s">
        <v>232</v>
      </c>
      <c r="AT139" s="25" t="s">
        <v>218</v>
      </c>
      <c r="AU139" s="25" t="s">
        <v>80</v>
      </c>
      <c r="AY139" s="25" t="s">
        <v>215</v>
      </c>
      <c r="BE139" s="245">
        <f>IF(N139="základní",J139,0)</f>
        <v>0</v>
      </c>
      <c r="BF139" s="245">
        <f>IF(N139="snížená",J139,0)</f>
        <v>0</v>
      </c>
      <c r="BG139" s="245">
        <f>IF(N139="zákl. přenesená",J139,0)</f>
        <v>0</v>
      </c>
      <c r="BH139" s="245">
        <f>IF(N139="sníž. přenesená",J139,0)</f>
        <v>0</v>
      </c>
      <c r="BI139" s="245">
        <f>IF(N139="nulová",J139,0)</f>
        <v>0</v>
      </c>
      <c r="BJ139" s="25" t="s">
        <v>80</v>
      </c>
      <c r="BK139" s="245">
        <f>ROUND(I139*H139,2)</f>
        <v>0</v>
      </c>
      <c r="BL139" s="25" t="s">
        <v>232</v>
      </c>
      <c r="BM139" s="25" t="s">
        <v>618</v>
      </c>
    </row>
    <row r="140" s="1" customFormat="1">
      <c r="B140" s="47"/>
      <c r="C140" s="75"/>
      <c r="D140" s="246" t="s">
        <v>225</v>
      </c>
      <c r="E140" s="75"/>
      <c r="F140" s="247" t="s">
        <v>3858</v>
      </c>
      <c r="G140" s="75"/>
      <c r="H140" s="75"/>
      <c r="I140" s="204"/>
      <c r="J140" s="75"/>
      <c r="K140" s="75"/>
      <c r="L140" s="73"/>
      <c r="M140" s="248"/>
      <c r="N140" s="48"/>
      <c r="O140" s="48"/>
      <c r="P140" s="48"/>
      <c r="Q140" s="48"/>
      <c r="R140" s="48"/>
      <c r="S140" s="48"/>
      <c r="T140" s="96"/>
      <c r="AT140" s="25" t="s">
        <v>225</v>
      </c>
      <c r="AU140" s="25" t="s">
        <v>80</v>
      </c>
    </row>
    <row r="141" s="1" customFormat="1" ht="16.5" customHeight="1">
      <c r="B141" s="47"/>
      <c r="C141" s="234" t="s">
        <v>331</v>
      </c>
      <c r="D141" s="234" t="s">
        <v>218</v>
      </c>
      <c r="E141" s="235" t="s">
        <v>3991</v>
      </c>
      <c r="F141" s="236" t="s">
        <v>3992</v>
      </c>
      <c r="G141" s="237" t="s">
        <v>298</v>
      </c>
      <c r="H141" s="238">
        <v>14</v>
      </c>
      <c r="I141" s="239"/>
      <c r="J141" s="240">
        <f>ROUND(I141*H141,2)</f>
        <v>0</v>
      </c>
      <c r="K141" s="236" t="s">
        <v>3815</v>
      </c>
      <c r="L141" s="73"/>
      <c r="M141" s="241" t="s">
        <v>21</v>
      </c>
      <c r="N141" s="242" t="s">
        <v>43</v>
      </c>
      <c r="O141" s="48"/>
      <c r="P141" s="243">
        <f>O141*H141</f>
        <v>0</v>
      </c>
      <c r="Q141" s="243">
        <v>0</v>
      </c>
      <c r="R141" s="243">
        <f>Q141*H141</f>
        <v>0</v>
      </c>
      <c r="S141" s="243">
        <v>0</v>
      </c>
      <c r="T141" s="244">
        <f>S141*H141</f>
        <v>0</v>
      </c>
      <c r="AR141" s="25" t="s">
        <v>232</v>
      </c>
      <c r="AT141" s="25" t="s">
        <v>218</v>
      </c>
      <c r="AU141" s="25" t="s">
        <v>80</v>
      </c>
      <c r="AY141" s="25" t="s">
        <v>215</v>
      </c>
      <c r="BE141" s="245">
        <f>IF(N141="základní",J141,0)</f>
        <v>0</v>
      </c>
      <c r="BF141" s="245">
        <f>IF(N141="snížená",J141,0)</f>
        <v>0</v>
      </c>
      <c r="BG141" s="245">
        <f>IF(N141="zákl. přenesená",J141,0)</f>
        <v>0</v>
      </c>
      <c r="BH141" s="245">
        <f>IF(N141="sníž. přenesená",J141,0)</f>
        <v>0</v>
      </c>
      <c r="BI141" s="245">
        <f>IF(N141="nulová",J141,0)</f>
        <v>0</v>
      </c>
      <c r="BJ141" s="25" t="s">
        <v>80</v>
      </c>
      <c r="BK141" s="245">
        <f>ROUND(I141*H141,2)</f>
        <v>0</v>
      </c>
      <c r="BL141" s="25" t="s">
        <v>232</v>
      </c>
      <c r="BM141" s="25" t="s">
        <v>630</v>
      </c>
    </row>
    <row r="142" s="1" customFormat="1">
      <c r="B142" s="47"/>
      <c r="C142" s="75"/>
      <c r="D142" s="246" t="s">
        <v>225</v>
      </c>
      <c r="E142" s="75"/>
      <c r="F142" s="247" t="s">
        <v>3858</v>
      </c>
      <c r="G142" s="75"/>
      <c r="H142" s="75"/>
      <c r="I142" s="204"/>
      <c r="J142" s="75"/>
      <c r="K142" s="75"/>
      <c r="L142" s="73"/>
      <c r="M142" s="248"/>
      <c r="N142" s="48"/>
      <c r="O142" s="48"/>
      <c r="P142" s="48"/>
      <c r="Q142" s="48"/>
      <c r="R142" s="48"/>
      <c r="S142" s="48"/>
      <c r="T142" s="96"/>
      <c r="AT142" s="25" t="s">
        <v>225</v>
      </c>
      <c r="AU142" s="25" t="s">
        <v>80</v>
      </c>
    </row>
    <row r="143" s="1" customFormat="1" ht="16.5" customHeight="1">
      <c r="B143" s="47"/>
      <c r="C143" s="234" t="s">
        <v>499</v>
      </c>
      <c r="D143" s="234" t="s">
        <v>218</v>
      </c>
      <c r="E143" s="235" t="s">
        <v>3993</v>
      </c>
      <c r="F143" s="236" t="s">
        <v>3994</v>
      </c>
      <c r="G143" s="237" t="s">
        <v>298</v>
      </c>
      <c r="H143" s="238">
        <v>21</v>
      </c>
      <c r="I143" s="239"/>
      <c r="J143" s="240">
        <f>ROUND(I143*H143,2)</f>
        <v>0</v>
      </c>
      <c r="K143" s="236" t="s">
        <v>3815</v>
      </c>
      <c r="L143" s="73"/>
      <c r="M143" s="241" t="s">
        <v>21</v>
      </c>
      <c r="N143" s="242" t="s">
        <v>43</v>
      </c>
      <c r="O143" s="48"/>
      <c r="P143" s="243">
        <f>O143*H143</f>
        <v>0</v>
      </c>
      <c r="Q143" s="243">
        <v>0</v>
      </c>
      <c r="R143" s="243">
        <f>Q143*H143</f>
        <v>0</v>
      </c>
      <c r="S143" s="243">
        <v>0</v>
      </c>
      <c r="T143" s="244">
        <f>S143*H143</f>
        <v>0</v>
      </c>
      <c r="AR143" s="25" t="s">
        <v>232</v>
      </c>
      <c r="AT143" s="25" t="s">
        <v>218</v>
      </c>
      <c r="AU143" s="25" t="s">
        <v>80</v>
      </c>
      <c r="AY143" s="25" t="s">
        <v>215</v>
      </c>
      <c r="BE143" s="245">
        <f>IF(N143="základní",J143,0)</f>
        <v>0</v>
      </c>
      <c r="BF143" s="245">
        <f>IF(N143="snížená",J143,0)</f>
        <v>0</v>
      </c>
      <c r="BG143" s="245">
        <f>IF(N143="zákl. přenesená",J143,0)</f>
        <v>0</v>
      </c>
      <c r="BH143" s="245">
        <f>IF(N143="sníž. přenesená",J143,0)</f>
        <v>0</v>
      </c>
      <c r="BI143" s="245">
        <f>IF(N143="nulová",J143,0)</f>
        <v>0</v>
      </c>
      <c r="BJ143" s="25" t="s">
        <v>80</v>
      </c>
      <c r="BK143" s="245">
        <f>ROUND(I143*H143,2)</f>
        <v>0</v>
      </c>
      <c r="BL143" s="25" t="s">
        <v>232</v>
      </c>
      <c r="BM143" s="25" t="s">
        <v>646</v>
      </c>
    </row>
    <row r="144" s="1" customFormat="1">
      <c r="B144" s="47"/>
      <c r="C144" s="75"/>
      <c r="D144" s="246" t="s">
        <v>225</v>
      </c>
      <c r="E144" s="75"/>
      <c r="F144" s="247" t="s">
        <v>3858</v>
      </c>
      <c r="G144" s="75"/>
      <c r="H144" s="75"/>
      <c r="I144" s="204"/>
      <c r="J144" s="75"/>
      <c r="K144" s="75"/>
      <c r="L144" s="73"/>
      <c r="M144" s="248"/>
      <c r="N144" s="48"/>
      <c r="O144" s="48"/>
      <c r="P144" s="48"/>
      <c r="Q144" s="48"/>
      <c r="R144" s="48"/>
      <c r="S144" s="48"/>
      <c r="T144" s="96"/>
      <c r="AT144" s="25" t="s">
        <v>225</v>
      </c>
      <c r="AU144" s="25" t="s">
        <v>80</v>
      </c>
    </row>
    <row r="145" s="1" customFormat="1" ht="16.5" customHeight="1">
      <c r="B145" s="47"/>
      <c r="C145" s="234" t="s">
        <v>503</v>
      </c>
      <c r="D145" s="234" t="s">
        <v>218</v>
      </c>
      <c r="E145" s="235" t="s">
        <v>3995</v>
      </c>
      <c r="F145" s="236" t="s">
        <v>3996</v>
      </c>
      <c r="G145" s="237" t="s">
        <v>298</v>
      </c>
      <c r="H145" s="238">
        <v>21</v>
      </c>
      <c r="I145" s="239"/>
      <c r="J145" s="240">
        <f>ROUND(I145*H145,2)</f>
        <v>0</v>
      </c>
      <c r="K145" s="236" t="s">
        <v>3815</v>
      </c>
      <c r="L145" s="73"/>
      <c r="M145" s="241" t="s">
        <v>21</v>
      </c>
      <c r="N145" s="242" t="s">
        <v>43</v>
      </c>
      <c r="O145" s="48"/>
      <c r="P145" s="243">
        <f>O145*H145</f>
        <v>0</v>
      </c>
      <c r="Q145" s="243">
        <v>0</v>
      </c>
      <c r="R145" s="243">
        <f>Q145*H145</f>
        <v>0</v>
      </c>
      <c r="S145" s="243">
        <v>0</v>
      </c>
      <c r="T145" s="244">
        <f>S145*H145</f>
        <v>0</v>
      </c>
      <c r="AR145" s="25" t="s">
        <v>232</v>
      </c>
      <c r="AT145" s="25" t="s">
        <v>218</v>
      </c>
      <c r="AU145" s="25" t="s">
        <v>80</v>
      </c>
      <c r="AY145" s="25" t="s">
        <v>215</v>
      </c>
      <c r="BE145" s="245">
        <f>IF(N145="základní",J145,0)</f>
        <v>0</v>
      </c>
      <c r="BF145" s="245">
        <f>IF(N145="snížená",J145,0)</f>
        <v>0</v>
      </c>
      <c r="BG145" s="245">
        <f>IF(N145="zákl. přenesená",J145,0)</f>
        <v>0</v>
      </c>
      <c r="BH145" s="245">
        <f>IF(N145="sníž. přenesená",J145,0)</f>
        <v>0</v>
      </c>
      <c r="BI145" s="245">
        <f>IF(N145="nulová",J145,0)</f>
        <v>0</v>
      </c>
      <c r="BJ145" s="25" t="s">
        <v>80</v>
      </c>
      <c r="BK145" s="245">
        <f>ROUND(I145*H145,2)</f>
        <v>0</v>
      </c>
      <c r="BL145" s="25" t="s">
        <v>232</v>
      </c>
      <c r="BM145" s="25" t="s">
        <v>657</v>
      </c>
    </row>
    <row r="146" s="1" customFormat="1">
      <c r="B146" s="47"/>
      <c r="C146" s="75"/>
      <c r="D146" s="246" t="s">
        <v>225</v>
      </c>
      <c r="E146" s="75"/>
      <c r="F146" s="247" t="s">
        <v>3858</v>
      </c>
      <c r="G146" s="75"/>
      <c r="H146" s="75"/>
      <c r="I146" s="204"/>
      <c r="J146" s="75"/>
      <c r="K146" s="75"/>
      <c r="L146" s="73"/>
      <c r="M146" s="248"/>
      <c r="N146" s="48"/>
      <c r="O146" s="48"/>
      <c r="P146" s="48"/>
      <c r="Q146" s="48"/>
      <c r="R146" s="48"/>
      <c r="S146" s="48"/>
      <c r="T146" s="96"/>
      <c r="AT146" s="25" t="s">
        <v>225</v>
      </c>
      <c r="AU146" s="25" t="s">
        <v>80</v>
      </c>
    </row>
    <row r="147" s="1" customFormat="1" ht="16.5" customHeight="1">
      <c r="B147" s="47"/>
      <c r="C147" s="234" t="s">
        <v>338</v>
      </c>
      <c r="D147" s="234" t="s">
        <v>218</v>
      </c>
      <c r="E147" s="235" t="s">
        <v>3997</v>
      </c>
      <c r="F147" s="236" t="s">
        <v>3998</v>
      </c>
      <c r="G147" s="237" t="s">
        <v>298</v>
      </c>
      <c r="H147" s="238">
        <v>21</v>
      </c>
      <c r="I147" s="239"/>
      <c r="J147" s="240">
        <f>ROUND(I147*H147,2)</f>
        <v>0</v>
      </c>
      <c r="K147" s="236" t="s">
        <v>3815</v>
      </c>
      <c r="L147" s="73"/>
      <c r="M147" s="241" t="s">
        <v>21</v>
      </c>
      <c r="N147" s="242" t="s">
        <v>43</v>
      </c>
      <c r="O147" s="48"/>
      <c r="P147" s="243">
        <f>O147*H147</f>
        <v>0</v>
      </c>
      <c r="Q147" s="243">
        <v>0</v>
      </c>
      <c r="R147" s="243">
        <f>Q147*H147</f>
        <v>0</v>
      </c>
      <c r="S147" s="243">
        <v>0</v>
      </c>
      <c r="T147" s="244">
        <f>S147*H147</f>
        <v>0</v>
      </c>
      <c r="AR147" s="25" t="s">
        <v>232</v>
      </c>
      <c r="AT147" s="25" t="s">
        <v>218</v>
      </c>
      <c r="AU147" s="25" t="s">
        <v>80</v>
      </c>
      <c r="AY147" s="25" t="s">
        <v>215</v>
      </c>
      <c r="BE147" s="245">
        <f>IF(N147="základní",J147,0)</f>
        <v>0</v>
      </c>
      <c r="BF147" s="245">
        <f>IF(N147="snížená",J147,0)</f>
        <v>0</v>
      </c>
      <c r="BG147" s="245">
        <f>IF(N147="zákl. přenesená",J147,0)</f>
        <v>0</v>
      </c>
      <c r="BH147" s="245">
        <f>IF(N147="sníž. přenesená",J147,0)</f>
        <v>0</v>
      </c>
      <c r="BI147" s="245">
        <f>IF(N147="nulová",J147,0)</f>
        <v>0</v>
      </c>
      <c r="BJ147" s="25" t="s">
        <v>80</v>
      </c>
      <c r="BK147" s="245">
        <f>ROUND(I147*H147,2)</f>
        <v>0</v>
      </c>
      <c r="BL147" s="25" t="s">
        <v>232</v>
      </c>
      <c r="BM147" s="25" t="s">
        <v>668</v>
      </c>
    </row>
    <row r="148" s="1" customFormat="1">
      <c r="B148" s="47"/>
      <c r="C148" s="75"/>
      <c r="D148" s="246" t="s">
        <v>225</v>
      </c>
      <c r="E148" s="75"/>
      <c r="F148" s="247" t="s">
        <v>3858</v>
      </c>
      <c r="G148" s="75"/>
      <c r="H148" s="75"/>
      <c r="I148" s="204"/>
      <c r="J148" s="75"/>
      <c r="K148" s="75"/>
      <c r="L148" s="73"/>
      <c r="M148" s="248"/>
      <c r="N148" s="48"/>
      <c r="O148" s="48"/>
      <c r="P148" s="48"/>
      <c r="Q148" s="48"/>
      <c r="R148" s="48"/>
      <c r="S148" s="48"/>
      <c r="T148" s="96"/>
      <c r="AT148" s="25" t="s">
        <v>225</v>
      </c>
      <c r="AU148" s="25" t="s">
        <v>80</v>
      </c>
    </row>
    <row r="149" s="1" customFormat="1" ht="16.5" customHeight="1">
      <c r="B149" s="47"/>
      <c r="C149" s="234" t="s">
        <v>343</v>
      </c>
      <c r="D149" s="234" t="s">
        <v>218</v>
      </c>
      <c r="E149" s="235" t="s">
        <v>3999</v>
      </c>
      <c r="F149" s="236" t="s">
        <v>4000</v>
      </c>
      <c r="G149" s="237" t="s">
        <v>298</v>
      </c>
      <c r="H149" s="238">
        <v>21</v>
      </c>
      <c r="I149" s="239"/>
      <c r="J149" s="240">
        <f>ROUND(I149*H149,2)</f>
        <v>0</v>
      </c>
      <c r="K149" s="236" t="s">
        <v>3815</v>
      </c>
      <c r="L149" s="73"/>
      <c r="M149" s="241" t="s">
        <v>21</v>
      </c>
      <c r="N149" s="242" t="s">
        <v>43</v>
      </c>
      <c r="O149" s="48"/>
      <c r="P149" s="243">
        <f>O149*H149</f>
        <v>0</v>
      </c>
      <c r="Q149" s="243">
        <v>0</v>
      </c>
      <c r="R149" s="243">
        <f>Q149*H149</f>
        <v>0</v>
      </c>
      <c r="S149" s="243">
        <v>0</v>
      </c>
      <c r="T149" s="244">
        <f>S149*H149</f>
        <v>0</v>
      </c>
      <c r="AR149" s="25" t="s">
        <v>232</v>
      </c>
      <c r="AT149" s="25" t="s">
        <v>218</v>
      </c>
      <c r="AU149" s="25" t="s">
        <v>80</v>
      </c>
      <c r="AY149" s="25" t="s">
        <v>215</v>
      </c>
      <c r="BE149" s="245">
        <f>IF(N149="základní",J149,0)</f>
        <v>0</v>
      </c>
      <c r="BF149" s="245">
        <f>IF(N149="snížená",J149,0)</f>
        <v>0</v>
      </c>
      <c r="BG149" s="245">
        <f>IF(N149="zákl. přenesená",J149,0)</f>
        <v>0</v>
      </c>
      <c r="BH149" s="245">
        <f>IF(N149="sníž. přenesená",J149,0)</f>
        <v>0</v>
      </c>
      <c r="BI149" s="245">
        <f>IF(N149="nulová",J149,0)</f>
        <v>0</v>
      </c>
      <c r="BJ149" s="25" t="s">
        <v>80</v>
      </c>
      <c r="BK149" s="245">
        <f>ROUND(I149*H149,2)</f>
        <v>0</v>
      </c>
      <c r="BL149" s="25" t="s">
        <v>232</v>
      </c>
      <c r="BM149" s="25" t="s">
        <v>678</v>
      </c>
    </row>
    <row r="150" s="1" customFormat="1">
      <c r="B150" s="47"/>
      <c r="C150" s="75"/>
      <c r="D150" s="246" t="s">
        <v>225</v>
      </c>
      <c r="E150" s="75"/>
      <c r="F150" s="247" t="s">
        <v>3858</v>
      </c>
      <c r="G150" s="75"/>
      <c r="H150" s="75"/>
      <c r="I150" s="204"/>
      <c r="J150" s="75"/>
      <c r="K150" s="75"/>
      <c r="L150" s="73"/>
      <c r="M150" s="248"/>
      <c r="N150" s="48"/>
      <c r="O150" s="48"/>
      <c r="P150" s="48"/>
      <c r="Q150" s="48"/>
      <c r="R150" s="48"/>
      <c r="S150" s="48"/>
      <c r="T150" s="96"/>
      <c r="AT150" s="25" t="s">
        <v>225</v>
      </c>
      <c r="AU150" s="25" t="s">
        <v>80</v>
      </c>
    </row>
    <row r="151" s="1" customFormat="1" ht="16.5" customHeight="1">
      <c r="B151" s="47"/>
      <c r="C151" s="234" t="s">
        <v>348</v>
      </c>
      <c r="D151" s="234" t="s">
        <v>218</v>
      </c>
      <c r="E151" s="235" t="s">
        <v>4001</v>
      </c>
      <c r="F151" s="236" t="s">
        <v>4002</v>
      </c>
      <c r="G151" s="237" t="s">
        <v>298</v>
      </c>
      <c r="H151" s="238">
        <v>2</v>
      </c>
      <c r="I151" s="239"/>
      <c r="J151" s="240">
        <f>ROUND(I151*H151,2)</f>
        <v>0</v>
      </c>
      <c r="K151" s="236" t="s">
        <v>3815</v>
      </c>
      <c r="L151" s="73"/>
      <c r="M151" s="241" t="s">
        <v>21</v>
      </c>
      <c r="N151" s="242" t="s">
        <v>43</v>
      </c>
      <c r="O151" s="48"/>
      <c r="P151" s="243">
        <f>O151*H151</f>
        <v>0</v>
      </c>
      <c r="Q151" s="243">
        <v>0</v>
      </c>
      <c r="R151" s="243">
        <f>Q151*H151</f>
        <v>0</v>
      </c>
      <c r="S151" s="243">
        <v>0</v>
      </c>
      <c r="T151" s="244">
        <f>S151*H151</f>
        <v>0</v>
      </c>
      <c r="AR151" s="25" t="s">
        <v>232</v>
      </c>
      <c r="AT151" s="25" t="s">
        <v>218</v>
      </c>
      <c r="AU151" s="25" t="s">
        <v>80</v>
      </c>
      <c r="AY151" s="25" t="s">
        <v>215</v>
      </c>
      <c r="BE151" s="245">
        <f>IF(N151="základní",J151,0)</f>
        <v>0</v>
      </c>
      <c r="BF151" s="245">
        <f>IF(N151="snížená",J151,0)</f>
        <v>0</v>
      </c>
      <c r="BG151" s="245">
        <f>IF(N151="zákl. přenesená",J151,0)</f>
        <v>0</v>
      </c>
      <c r="BH151" s="245">
        <f>IF(N151="sníž. přenesená",J151,0)</f>
        <v>0</v>
      </c>
      <c r="BI151" s="245">
        <f>IF(N151="nulová",J151,0)</f>
        <v>0</v>
      </c>
      <c r="BJ151" s="25" t="s">
        <v>80</v>
      </c>
      <c r="BK151" s="245">
        <f>ROUND(I151*H151,2)</f>
        <v>0</v>
      </c>
      <c r="BL151" s="25" t="s">
        <v>232</v>
      </c>
      <c r="BM151" s="25" t="s">
        <v>1534</v>
      </c>
    </row>
    <row r="152" s="1" customFormat="1">
      <c r="B152" s="47"/>
      <c r="C152" s="75"/>
      <c r="D152" s="246" t="s">
        <v>225</v>
      </c>
      <c r="E152" s="75"/>
      <c r="F152" s="247" t="s">
        <v>3858</v>
      </c>
      <c r="G152" s="75"/>
      <c r="H152" s="75"/>
      <c r="I152" s="204"/>
      <c r="J152" s="75"/>
      <c r="K152" s="75"/>
      <c r="L152" s="73"/>
      <c r="M152" s="248"/>
      <c r="N152" s="48"/>
      <c r="O152" s="48"/>
      <c r="P152" s="48"/>
      <c r="Q152" s="48"/>
      <c r="R152" s="48"/>
      <c r="S152" s="48"/>
      <c r="T152" s="96"/>
      <c r="AT152" s="25" t="s">
        <v>225</v>
      </c>
      <c r="AU152" s="25" t="s">
        <v>80</v>
      </c>
    </row>
    <row r="153" s="1" customFormat="1" ht="16.5" customHeight="1">
      <c r="B153" s="47"/>
      <c r="C153" s="234" t="s">
        <v>353</v>
      </c>
      <c r="D153" s="234" t="s">
        <v>218</v>
      </c>
      <c r="E153" s="235" t="s">
        <v>4003</v>
      </c>
      <c r="F153" s="236" t="s">
        <v>4004</v>
      </c>
      <c r="G153" s="237" t="s">
        <v>298</v>
      </c>
      <c r="H153" s="238">
        <v>2</v>
      </c>
      <c r="I153" s="239"/>
      <c r="J153" s="240">
        <f>ROUND(I153*H153,2)</f>
        <v>0</v>
      </c>
      <c r="K153" s="236" t="s">
        <v>3815</v>
      </c>
      <c r="L153" s="73"/>
      <c r="M153" s="241" t="s">
        <v>21</v>
      </c>
      <c r="N153" s="242" t="s">
        <v>43</v>
      </c>
      <c r="O153" s="48"/>
      <c r="P153" s="243">
        <f>O153*H153</f>
        <v>0</v>
      </c>
      <c r="Q153" s="243">
        <v>0</v>
      </c>
      <c r="R153" s="243">
        <f>Q153*H153</f>
        <v>0</v>
      </c>
      <c r="S153" s="243">
        <v>0</v>
      </c>
      <c r="T153" s="244">
        <f>S153*H153</f>
        <v>0</v>
      </c>
      <c r="AR153" s="25" t="s">
        <v>232</v>
      </c>
      <c r="AT153" s="25" t="s">
        <v>218</v>
      </c>
      <c r="AU153" s="25" t="s">
        <v>80</v>
      </c>
      <c r="AY153" s="25" t="s">
        <v>215</v>
      </c>
      <c r="BE153" s="245">
        <f>IF(N153="základní",J153,0)</f>
        <v>0</v>
      </c>
      <c r="BF153" s="245">
        <f>IF(N153="snížená",J153,0)</f>
        <v>0</v>
      </c>
      <c r="BG153" s="245">
        <f>IF(N153="zákl. přenesená",J153,0)</f>
        <v>0</v>
      </c>
      <c r="BH153" s="245">
        <f>IF(N153="sníž. přenesená",J153,0)</f>
        <v>0</v>
      </c>
      <c r="BI153" s="245">
        <f>IF(N153="nulová",J153,0)</f>
        <v>0</v>
      </c>
      <c r="BJ153" s="25" t="s">
        <v>80</v>
      </c>
      <c r="BK153" s="245">
        <f>ROUND(I153*H153,2)</f>
        <v>0</v>
      </c>
      <c r="BL153" s="25" t="s">
        <v>232</v>
      </c>
      <c r="BM153" s="25" t="s">
        <v>569</v>
      </c>
    </row>
    <row r="154" s="1" customFormat="1">
      <c r="B154" s="47"/>
      <c r="C154" s="75"/>
      <c r="D154" s="246" t="s">
        <v>225</v>
      </c>
      <c r="E154" s="75"/>
      <c r="F154" s="247" t="s">
        <v>3858</v>
      </c>
      <c r="G154" s="75"/>
      <c r="H154" s="75"/>
      <c r="I154" s="204"/>
      <c r="J154" s="75"/>
      <c r="K154" s="75"/>
      <c r="L154" s="73"/>
      <c r="M154" s="248"/>
      <c r="N154" s="48"/>
      <c r="O154" s="48"/>
      <c r="P154" s="48"/>
      <c r="Q154" s="48"/>
      <c r="R154" s="48"/>
      <c r="S154" s="48"/>
      <c r="T154" s="96"/>
      <c r="AT154" s="25" t="s">
        <v>225</v>
      </c>
      <c r="AU154" s="25" t="s">
        <v>80</v>
      </c>
    </row>
    <row r="155" s="1" customFormat="1" ht="16.5" customHeight="1">
      <c r="B155" s="47"/>
      <c r="C155" s="234" t="s">
        <v>358</v>
      </c>
      <c r="D155" s="234" t="s">
        <v>218</v>
      </c>
      <c r="E155" s="235" t="s">
        <v>4005</v>
      </c>
      <c r="F155" s="236" t="s">
        <v>4006</v>
      </c>
      <c r="G155" s="237" t="s">
        <v>298</v>
      </c>
      <c r="H155" s="238">
        <v>2</v>
      </c>
      <c r="I155" s="239"/>
      <c r="J155" s="240">
        <f>ROUND(I155*H155,2)</f>
        <v>0</v>
      </c>
      <c r="K155" s="236" t="s">
        <v>3815</v>
      </c>
      <c r="L155" s="73"/>
      <c r="M155" s="241" t="s">
        <v>21</v>
      </c>
      <c r="N155" s="242" t="s">
        <v>43</v>
      </c>
      <c r="O155" s="48"/>
      <c r="P155" s="243">
        <f>O155*H155</f>
        <v>0</v>
      </c>
      <c r="Q155" s="243">
        <v>0</v>
      </c>
      <c r="R155" s="243">
        <f>Q155*H155</f>
        <v>0</v>
      </c>
      <c r="S155" s="243">
        <v>0</v>
      </c>
      <c r="T155" s="244">
        <f>S155*H155</f>
        <v>0</v>
      </c>
      <c r="AR155" s="25" t="s">
        <v>232</v>
      </c>
      <c r="AT155" s="25" t="s">
        <v>218</v>
      </c>
      <c r="AU155" s="25" t="s">
        <v>80</v>
      </c>
      <c r="AY155" s="25" t="s">
        <v>215</v>
      </c>
      <c r="BE155" s="245">
        <f>IF(N155="základní",J155,0)</f>
        <v>0</v>
      </c>
      <c r="BF155" s="245">
        <f>IF(N155="snížená",J155,0)</f>
        <v>0</v>
      </c>
      <c r="BG155" s="245">
        <f>IF(N155="zákl. přenesená",J155,0)</f>
        <v>0</v>
      </c>
      <c r="BH155" s="245">
        <f>IF(N155="sníž. přenesená",J155,0)</f>
        <v>0</v>
      </c>
      <c r="BI155" s="245">
        <f>IF(N155="nulová",J155,0)</f>
        <v>0</v>
      </c>
      <c r="BJ155" s="25" t="s">
        <v>80</v>
      </c>
      <c r="BK155" s="245">
        <f>ROUND(I155*H155,2)</f>
        <v>0</v>
      </c>
      <c r="BL155" s="25" t="s">
        <v>232</v>
      </c>
      <c r="BM155" s="25" t="s">
        <v>478</v>
      </c>
    </row>
    <row r="156" s="1" customFormat="1">
      <c r="B156" s="47"/>
      <c r="C156" s="75"/>
      <c r="D156" s="246" t="s">
        <v>225</v>
      </c>
      <c r="E156" s="75"/>
      <c r="F156" s="247" t="s">
        <v>3858</v>
      </c>
      <c r="G156" s="75"/>
      <c r="H156" s="75"/>
      <c r="I156" s="204"/>
      <c r="J156" s="75"/>
      <c r="K156" s="75"/>
      <c r="L156" s="73"/>
      <c r="M156" s="248"/>
      <c r="N156" s="48"/>
      <c r="O156" s="48"/>
      <c r="P156" s="48"/>
      <c r="Q156" s="48"/>
      <c r="R156" s="48"/>
      <c r="S156" s="48"/>
      <c r="T156" s="96"/>
      <c r="AT156" s="25" t="s">
        <v>225</v>
      </c>
      <c r="AU156" s="25" t="s">
        <v>80</v>
      </c>
    </row>
    <row r="157" s="1" customFormat="1" ht="16.5" customHeight="1">
      <c r="B157" s="47"/>
      <c r="C157" s="234" t="s">
        <v>527</v>
      </c>
      <c r="D157" s="234" t="s">
        <v>218</v>
      </c>
      <c r="E157" s="235" t="s">
        <v>4007</v>
      </c>
      <c r="F157" s="236" t="s">
        <v>4008</v>
      </c>
      <c r="G157" s="237" t="s">
        <v>298</v>
      </c>
      <c r="H157" s="238">
        <v>2</v>
      </c>
      <c r="I157" s="239"/>
      <c r="J157" s="240">
        <f>ROUND(I157*H157,2)</f>
        <v>0</v>
      </c>
      <c r="K157" s="236" t="s">
        <v>3815</v>
      </c>
      <c r="L157" s="73"/>
      <c r="M157" s="241" t="s">
        <v>21</v>
      </c>
      <c r="N157" s="242" t="s">
        <v>43</v>
      </c>
      <c r="O157" s="48"/>
      <c r="P157" s="243">
        <f>O157*H157</f>
        <v>0</v>
      </c>
      <c r="Q157" s="243">
        <v>0</v>
      </c>
      <c r="R157" s="243">
        <f>Q157*H157</f>
        <v>0</v>
      </c>
      <c r="S157" s="243">
        <v>0</v>
      </c>
      <c r="T157" s="244">
        <f>S157*H157</f>
        <v>0</v>
      </c>
      <c r="AR157" s="25" t="s">
        <v>232</v>
      </c>
      <c r="AT157" s="25" t="s">
        <v>218</v>
      </c>
      <c r="AU157" s="25" t="s">
        <v>80</v>
      </c>
      <c r="AY157" s="25" t="s">
        <v>215</v>
      </c>
      <c r="BE157" s="245">
        <f>IF(N157="základní",J157,0)</f>
        <v>0</v>
      </c>
      <c r="BF157" s="245">
        <f>IF(N157="snížená",J157,0)</f>
        <v>0</v>
      </c>
      <c r="BG157" s="245">
        <f>IF(N157="zákl. přenesená",J157,0)</f>
        <v>0</v>
      </c>
      <c r="BH157" s="245">
        <f>IF(N157="sníž. přenesená",J157,0)</f>
        <v>0</v>
      </c>
      <c r="BI157" s="245">
        <f>IF(N157="nulová",J157,0)</f>
        <v>0</v>
      </c>
      <c r="BJ157" s="25" t="s">
        <v>80</v>
      </c>
      <c r="BK157" s="245">
        <f>ROUND(I157*H157,2)</f>
        <v>0</v>
      </c>
      <c r="BL157" s="25" t="s">
        <v>232</v>
      </c>
      <c r="BM157" s="25" t="s">
        <v>692</v>
      </c>
    </row>
    <row r="158" s="1" customFormat="1">
      <c r="B158" s="47"/>
      <c r="C158" s="75"/>
      <c r="D158" s="246" t="s">
        <v>225</v>
      </c>
      <c r="E158" s="75"/>
      <c r="F158" s="247" t="s">
        <v>3858</v>
      </c>
      <c r="G158" s="75"/>
      <c r="H158" s="75"/>
      <c r="I158" s="204"/>
      <c r="J158" s="75"/>
      <c r="K158" s="75"/>
      <c r="L158" s="73"/>
      <c r="M158" s="248"/>
      <c r="N158" s="48"/>
      <c r="O158" s="48"/>
      <c r="P158" s="48"/>
      <c r="Q158" s="48"/>
      <c r="R158" s="48"/>
      <c r="S158" s="48"/>
      <c r="T158" s="96"/>
      <c r="AT158" s="25" t="s">
        <v>225</v>
      </c>
      <c r="AU158" s="25" t="s">
        <v>80</v>
      </c>
    </row>
    <row r="159" s="1" customFormat="1" ht="16.5" customHeight="1">
      <c r="B159" s="47"/>
      <c r="C159" s="234" t="s">
        <v>532</v>
      </c>
      <c r="D159" s="234" t="s">
        <v>218</v>
      </c>
      <c r="E159" s="235" t="s">
        <v>4009</v>
      </c>
      <c r="F159" s="236" t="s">
        <v>4010</v>
      </c>
      <c r="G159" s="237" t="s">
        <v>298</v>
      </c>
      <c r="H159" s="238">
        <v>2</v>
      </c>
      <c r="I159" s="239"/>
      <c r="J159" s="240">
        <f>ROUND(I159*H159,2)</f>
        <v>0</v>
      </c>
      <c r="K159" s="236" t="s">
        <v>3815</v>
      </c>
      <c r="L159" s="73"/>
      <c r="M159" s="241" t="s">
        <v>21</v>
      </c>
      <c r="N159" s="242" t="s">
        <v>43</v>
      </c>
      <c r="O159" s="48"/>
      <c r="P159" s="243">
        <f>O159*H159</f>
        <v>0</v>
      </c>
      <c r="Q159" s="243">
        <v>0</v>
      </c>
      <c r="R159" s="243">
        <f>Q159*H159</f>
        <v>0</v>
      </c>
      <c r="S159" s="243">
        <v>0</v>
      </c>
      <c r="T159" s="244">
        <f>S159*H159</f>
        <v>0</v>
      </c>
      <c r="AR159" s="25" t="s">
        <v>232</v>
      </c>
      <c r="AT159" s="25" t="s">
        <v>218</v>
      </c>
      <c r="AU159" s="25" t="s">
        <v>80</v>
      </c>
      <c r="AY159" s="25" t="s">
        <v>215</v>
      </c>
      <c r="BE159" s="245">
        <f>IF(N159="základní",J159,0)</f>
        <v>0</v>
      </c>
      <c r="BF159" s="245">
        <f>IF(N159="snížená",J159,0)</f>
        <v>0</v>
      </c>
      <c r="BG159" s="245">
        <f>IF(N159="zákl. přenesená",J159,0)</f>
        <v>0</v>
      </c>
      <c r="BH159" s="245">
        <f>IF(N159="sníž. přenesená",J159,0)</f>
        <v>0</v>
      </c>
      <c r="BI159" s="245">
        <f>IF(N159="nulová",J159,0)</f>
        <v>0</v>
      </c>
      <c r="BJ159" s="25" t="s">
        <v>80</v>
      </c>
      <c r="BK159" s="245">
        <f>ROUND(I159*H159,2)</f>
        <v>0</v>
      </c>
      <c r="BL159" s="25" t="s">
        <v>232</v>
      </c>
      <c r="BM159" s="25" t="s">
        <v>1571</v>
      </c>
    </row>
    <row r="160" s="1" customFormat="1">
      <c r="B160" s="47"/>
      <c r="C160" s="75"/>
      <c r="D160" s="246" t="s">
        <v>225</v>
      </c>
      <c r="E160" s="75"/>
      <c r="F160" s="247" t="s">
        <v>3858</v>
      </c>
      <c r="G160" s="75"/>
      <c r="H160" s="75"/>
      <c r="I160" s="204"/>
      <c r="J160" s="75"/>
      <c r="K160" s="75"/>
      <c r="L160" s="73"/>
      <c r="M160" s="248"/>
      <c r="N160" s="48"/>
      <c r="O160" s="48"/>
      <c r="P160" s="48"/>
      <c r="Q160" s="48"/>
      <c r="R160" s="48"/>
      <c r="S160" s="48"/>
      <c r="T160" s="96"/>
      <c r="AT160" s="25" t="s">
        <v>225</v>
      </c>
      <c r="AU160" s="25" t="s">
        <v>80</v>
      </c>
    </row>
    <row r="161" s="1" customFormat="1" ht="16.5" customHeight="1">
      <c r="B161" s="47"/>
      <c r="C161" s="234" t="s">
        <v>537</v>
      </c>
      <c r="D161" s="234" t="s">
        <v>218</v>
      </c>
      <c r="E161" s="235" t="s">
        <v>4011</v>
      </c>
      <c r="F161" s="236" t="s">
        <v>4012</v>
      </c>
      <c r="G161" s="237" t="s">
        <v>298</v>
      </c>
      <c r="H161" s="238">
        <v>4</v>
      </c>
      <c r="I161" s="239"/>
      <c r="J161" s="240">
        <f>ROUND(I161*H161,2)</f>
        <v>0</v>
      </c>
      <c r="K161" s="236" t="s">
        <v>3815</v>
      </c>
      <c r="L161" s="73"/>
      <c r="M161" s="241" t="s">
        <v>21</v>
      </c>
      <c r="N161" s="242" t="s">
        <v>43</v>
      </c>
      <c r="O161" s="48"/>
      <c r="P161" s="243">
        <f>O161*H161</f>
        <v>0</v>
      </c>
      <c r="Q161" s="243">
        <v>0</v>
      </c>
      <c r="R161" s="243">
        <f>Q161*H161</f>
        <v>0</v>
      </c>
      <c r="S161" s="243">
        <v>0</v>
      </c>
      <c r="T161" s="244">
        <f>S161*H161</f>
        <v>0</v>
      </c>
      <c r="AR161" s="25" t="s">
        <v>232</v>
      </c>
      <c r="AT161" s="25" t="s">
        <v>218</v>
      </c>
      <c r="AU161" s="25" t="s">
        <v>80</v>
      </c>
      <c r="AY161" s="25" t="s">
        <v>215</v>
      </c>
      <c r="BE161" s="245">
        <f>IF(N161="základní",J161,0)</f>
        <v>0</v>
      </c>
      <c r="BF161" s="245">
        <f>IF(N161="snížená",J161,0)</f>
        <v>0</v>
      </c>
      <c r="BG161" s="245">
        <f>IF(N161="zákl. přenesená",J161,0)</f>
        <v>0</v>
      </c>
      <c r="BH161" s="245">
        <f>IF(N161="sníž. přenesená",J161,0)</f>
        <v>0</v>
      </c>
      <c r="BI161" s="245">
        <f>IF(N161="nulová",J161,0)</f>
        <v>0</v>
      </c>
      <c r="BJ161" s="25" t="s">
        <v>80</v>
      </c>
      <c r="BK161" s="245">
        <f>ROUND(I161*H161,2)</f>
        <v>0</v>
      </c>
      <c r="BL161" s="25" t="s">
        <v>232</v>
      </c>
      <c r="BM161" s="25" t="s">
        <v>1582</v>
      </c>
    </row>
    <row r="162" s="1" customFormat="1">
      <c r="B162" s="47"/>
      <c r="C162" s="75"/>
      <c r="D162" s="246" t="s">
        <v>225</v>
      </c>
      <c r="E162" s="75"/>
      <c r="F162" s="247" t="s">
        <v>3858</v>
      </c>
      <c r="G162" s="75"/>
      <c r="H162" s="75"/>
      <c r="I162" s="204"/>
      <c r="J162" s="75"/>
      <c r="K162" s="75"/>
      <c r="L162" s="73"/>
      <c r="M162" s="248"/>
      <c r="N162" s="48"/>
      <c r="O162" s="48"/>
      <c r="P162" s="48"/>
      <c r="Q162" s="48"/>
      <c r="R162" s="48"/>
      <c r="S162" s="48"/>
      <c r="T162" s="96"/>
      <c r="AT162" s="25" t="s">
        <v>225</v>
      </c>
      <c r="AU162" s="25" t="s">
        <v>80</v>
      </c>
    </row>
    <row r="163" s="1" customFormat="1" ht="16.5" customHeight="1">
      <c r="B163" s="47"/>
      <c r="C163" s="234" t="s">
        <v>542</v>
      </c>
      <c r="D163" s="234" t="s">
        <v>218</v>
      </c>
      <c r="E163" s="235" t="s">
        <v>4013</v>
      </c>
      <c r="F163" s="236" t="s">
        <v>4014</v>
      </c>
      <c r="G163" s="237" t="s">
        <v>298</v>
      </c>
      <c r="H163" s="238">
        <v>4</v>
      </c>
      <c r="I163" s="239"/>
      <c r="J163" s="240">
        <f>ROUND(I163*H163,2)</f>
        <v>0</v>
      </c>
      <c r="K163" s="236" t="s">
        <v>3815</v>
      </c>
      <c r="L163" s="73"/>
      <c r="M163" s="241" t="s">
        <v>21</v>
      </c>
      <c r="N163" s="242" t="s">
        <v>43</v>
      </c>
      <c r="O163" s="48"/>
      <c r="P163" s="243">
        <f>O163*H163</f>
        <v>0</v>
      </c>
      <c r="Q163" s="243">
        <v>0</v>
      </c>
      <c r="R163" s="243">
        <f>Q163*H163</f>
        <v>0</v>
      </c>
      <c r="S163" s="243">
        <v>0</v>
      </c>
      <c r="T163" s="244">
        <f>S163*H163</f>
        <v>0</v>
      </c>
      <c r="AR163" s="25" t="s">
        <v>232</v>
      </c>
      <c r="AT163" s="25" t="s">
        <v>218</v>
      </c>
      <c r="AU163" s="25" t="s">
        <v>80</v>
      </c>
      <c r="AY163" s="25" t="s">
        <v>215</v>
      </c>
      <c r="BE163" s="245">
        <f>IF(N163="základní",J163,0)</f>
        <v>0</v>
      </c>
      <c r="BF163" s="245">
        <f>IF(N163="snížená",J163,0)</f>
        <v>0</v>
      </c>
      <c r="BG163" s="245">
        <f>IF(N163="zákl. přenesená",J163,0)</f>
        <v>0</v>
      </c>
      <c r="BH163" s="245">
        <f>IF(N163="sníž. přenesená",J163,0)</f>
        <v>0</v>
      </c>
      <c r="BI163" s="245">
        <f>IF(N163="nulová",J163,0)</f>
        <v>0</v>
      </c>
      <c r="BJ163" s="25" t="s">
        <v>80</v>
      </c>
      <c r="BK163" s="245">
        <f>ROUND(I163*H163,2)</f>
        <v>0</v>
      </c>
      <c r="BL163" s="25" t="s">
        <v>232</v>
      </c>
      <c r="BM163" s="25" t="s">
        <v>1593</v>
      </c>
    </row>
    <row r="164" s="1" customFormat="1">
      <c r="B164" s="47"/>
      <c r="C164" s="75"/>
      <c r="D164" s="246" t="s">
        <v>225</v>
      </c>
      <c r="E164" s="75"/>
      <c r="F164" s="247" t="s">
        <v>3858</v>
      </c>
      <c r="G164" s="75"/>
      <c r="H164" s="75"/>
      <c r="I164" s="204"/>
      <c r="J164" s="75"/>
      <c r="K164" s="75"/>
      <c r="L164" s="73"/>
      <c r="M164" s="248"/>
      <c r="N164" s="48"/>
      <c r="O164" s="48"/>
      <c r="P164" s="48"/>
      <c r="Q164" s="48"/>
      <c r="R164" s="48"/>
      <c r="S164" s="48"/>
      <c r="T164" s="96"/>
      <c r="AT164" s="25" t="s">
        <v>225</v>
      </c>
      <c r="AU164" s="25" t="s">
        <v>80</v>
      </c>
    </row>
    <row r="165" s="1" customFormat="1" ht="16.5" customHeight="1">
      <c r="B165" s="47"/>
      <c r="C165" s="234" t="s">
        <v>548</v>
      </c>
      <c r="D165" s="234" t="s">
        <v>218</v>
      </c>
      <c r="E165" s="235" t="s">
        <v>4015</v>
      </c>
      <c r="F165" s="236" t="s">
        <v>4016</v>
      </c>
      <c r="G165" s="237" t="s">
        <v>298</v>
      </c>
      <c r="H165" s="238">
        <v>4</v>
      </c>
      <c r="I165" s="239"/>
      <c r="J165" s="240">
        <f>ROUND(I165*H165,2)</f>
        <v>0</v>
      </c>
      <c r="K165" s="236" t="s">
        <v>3815</v>
      </c>
      <c r="L165" s="73"/>
      <c r="M165" s="241" t="s">
        <v>21</v>
      </c>
      <c r="N165" s="242" t="s">
        <v>43</v>
      </c>
      <c r="O165" s="48"/>
      <c r="P165" s="243">
        <f>O165*H165</f>
        <v>0</v>
      </c>
      <c r="Q165" s="243">
        <v>0</v>
      </c>
      <c r="R165" s="243">
        <f>Q165*H165</f>
        <v>0</v>
      </c>
      <c r="S165" s="243">
        <v>0</v>
      </c>
      <c r="T165" s="244">
        <f>S165*H165</f>
        <v>0</v>
      </c>
      <c r="AR165" s="25" t="s">
        <v>232</v>
      </c>
      <c r="AT165" s="25" t="s">
        <v>218</v>
      </c>
      <c r="AU165" s="25" t="s">
        <v>80</v>
      </c>
      <c r="AY165" s="25" t="s">
        <v>215</v>
      </c>
      <c r="BE165" s="245">
        <f>IF(N165="základní",J165,0)</f>
        <v>0</v>
      </c>
      <c r="BF165" s="245">
        <f>IF(N165="snížená",J165,0)</f>
        <v>0</v>
      </c>
      <c r="BG165" s="245">
        <f>IF(N165="zákl. přenesená",J165,0)</f>
        <v>0</v>
      </c>
      <c r="BH165" s="245">
        <f>IF(N165="sníž. přenesená",J165,0)</f>
        <v>0</v>
      </c>
      <c r="BI165" s="245">
        <f>IF(N165="nulová",J165,0)</f>
        <v>0</v>
      </c>
      <c r="BJ165" s="25" t="s">
        <v>80</v>
      </c>
      <c r="BK165" s="245">
        <f>ROUND(I165*H165,2)</f>
        <v>0</v>
      </c>
      <c r="BL165" s="25" t="s">
        <v>232</v>
      </c>
      <c r="BM165" s="25" t="s">
        <v>1609</v>
      </c>
    </row>
    <row r="166" s="1" customFormat="1">
      <c r="B166" s="47"/>
      <c r="C166" s="75"/>
      <c r="D166" s="246" t="s">
        <v>225</v>
      </c>
      <c r="E166" s="75"/>
      <c r="F166" s="247" t="s">
        <v>3858</v>
      </c>
      <c r="G166" s="75"/>
      <c r="H166" s="75"/>
      <c r="I166" s="204"/>
      <c r="J166" s="75"/>
      <c r="K166" s="75"/>
      <c r="L166" s="73"/>
      <c r="M166" s="248"/>
      <c r="N166" s="48"/>
      <c r="O166" s="48"/>
      <c r="P166" s="48"/>
      <c r="Q166" s="48"/>
      <c r="R166" s="48"/>
      <c r="S166" s="48"/>
      <c r="T166" s="96"/>
      <c r="AT166" s="25" t="s">
        <v>225</v>
      </c>
      <c r="AU166" s="25" t="s">
        <v>80</v>
      </c>
    </row>
    <row r="167" s="1" customFormat="1" ht="16.5" customHeight="1">
      <c r="B167" s="47"/>
      <c r="C167" s="234" t="s">
        <v>554</v>
      </c>
      <c r="D167" s="234" t="s">
        <v>218</v>
      </c>
      <c r="E167" s="235" t="s">
        <v>4017</v>
      </c>
      <c r="F167" s="236" t="s">
        <v>4018</v>
      </c>
      <c r="G167" s="237" t="s">
        <v>298</v>
      </c>
      <c r="H167" s="238">
        <v>4</v>
      </c>
      <c r="I167" s="239"/>
      <c r="J167" s="240">
        <f>ROUND(I167*H167,2)</f>
        <v>0</v>
      </c>
      <c r="K167" s="236" t="s">
        <v>3815</v>
      </c>
      <c r="L167" s="73"/>
      <c r="M167" s="241" t="s">
        <v>21</v>
      </c>
      <c r="N167" s="242" t="s">
        <v>43</v>
      </c>
      <c r="O167" s="48"/>
      <c r="P167" s="243">
        <f>O167*H167</f>
        <v>0</v>
      </c>
      <c r="Q167" s="243">
        <v>0</v>
      </c>
      <c r="R167" s="243">
        <f>Q167*H167</f>
        <v>0</v>
      </c>
      <c r="S167" s="243">
        <v>0</v>
      </c>
      <c r="T167" s="244">
        <f>S167*H167</f>
        <v>0</v>
      </c>
      <c r="AR167" s="25" t="s">
        <v>232</v>
      </c>
      <c r="AT167" s="25" t="s">
        <v>218</v>
      </c>
      <c r="AU167" s="25" t="s">
        <v>80</v>
      </c>
      <c r="AY167" s="25" t="s">
        <v>215</v>
      </c>
      <c r="BE167" s="245">
        <f>IF(N167="základní",J167,0)</f>
        <v>0</v>
      </c>
      <c r="BF167" s="245">
        <f>IF(N167="snížená",J167,0)</f>
        <v>0</v>
      </c>
      <c r="BG167" s="245">
        <f>IF(N167="zákl. přenesená",J167,0)</f>
        <v>0</v>
      </c>
      <c r="BH167" s="245">
        <f>IF(N167="sníž. přenesená",J167,0)</f>
        <v>0</v>
      </c>
      <c r="BI167" s="245">
        <f>IF(N167="nulová",J167,0)</f>
        <v>0</v>
      </c>
      <c r="BJ167" s="25" t="s">
        <v>80</v>
      </c>
      <c r="BK167" s="245">
        <f>ROUND(I167*H167,2)</f>
        <v>0</v>
      </c>
      <c r="BL167" s="25" t="s">
        <v>232</v>
      </c>
      <c r="BM167" s="25" t="s">
        <v>1618</v>
      </c>
    </row>
    <row r="168" s="1" customFormat="1">
      <c r="B168" s="47"/>
      <c r="C168" s="75"/>
      <c r="D168" s="246" t="s">
        <v>225</v>
      </c>
      <c r="E168" s="75"/>
      <c r="F168" s="247" t="s">
        <v>3858</v>
      </c>
      <c r="G168" s="75"/>
      <c r="H168" s="75"/>
      <c r="I168" s="204"/>
      <c r="J168" s="75"/>
      <c r="K168" s="75"/>
      <c r="L168" s="73"/>
      <c r="M168" s="248"/>
      <c r="N168" s="48"/>
      <c r="O168" s="48"/>
      <c r="P168" s="48"/>
      <c r="Q168" s="48"/>
      <c r="R168" s="48"/>
      <c r="S168" s="48"/>
      <c r="T168" s="96"/>
      <c r="AT168" s="25" t="s">
        <v>225</v>
      </c>
      <c r="AU168" s="25" t="s">
        <v>80</v>
      </c>
    </row>
    <row r="169" s="1" customFormat="1" ht="16.5" customHeight="1">
      <c r="B169" s="47"/>
      <c r="C169" s="234" t="s">
        <v>559</v>
      </c>
      <c r="D169" s="234" t="s">
        <v>218</v>
      </c>
      <c r="E169" s="235" t="s">
        <v>4019</v>
      </c>
      <c r="F169" s="236" t="s">
        <v>4020</v>
      </c>
      <c r="G169" s="237" t="s">
        <v>298</v>
      </c>
      <c r="H169" s="238">
        <v>22</v>
      </c>
      <c r="I169" s="239"/>
      <c r="J169" s="240">
        <f>ROUND(I169*H169,2)</f>
        <v>0</v>
      </c>
      <c r="K169" s="236" t="s">
        <v>3815</v>
      </c>
      <c r="L169" s="73"/>
      <c r="M169" s="241" t="s">
        <v>21</v>
      </c>
      <c r="N169" s="242" t="s">
        <v>43</v>
      </c>
      <c r="O169" s="48"/>
      <c r="P169" s="243">
        <f>O169*H169</f>
        <v>0</v>
      </c>
      <c r="Q169" s="243">
        <v>0</v>
      </c>
      <c r="R169" s="243">
        <f>Q169*H169</f>
        <v>0</v>
      </c>
      <c r="S169" s="243">
        <v>0</v>
      </c>
      <c r="T169" s="244">
        <f>S169*H169</f>
        <v>0</v>
      </c>
      <c r="AR169" s="25" t="s">
        <v>232</v>
      </c>
      <c r="AT169" s="25" t="s">
        <v>218</v>
      </c>
      <c r="AU169" s="25" t="s">
        <v>80</v>
      </c>
      <c r="AY169" s="25" t="s">
        <v>215</v>
      </c>
      <c r="BE169" s="245">
        <f>IF(N169="základní",J169,0)</f>
        <v>0</v>
      </c>
      <c r="BF169" s="245">
        <f>IF(N169="snížená",J169,0)</f>
        <v>0</v>
      </c>
      <c r="BG169" s="245">
        <f>IF(N169="zákl. přenesená",J169,0)</f>
        <v>0</v>
      </c>
      <c r="BH169" s="245">
        <f>IF(N169="sníž. přenesená",J169,0)</f>
        <v>0</v>
      </c>
      <c r="BI169" s="245">
        <f>IF(N169="nulová",J169,0)</f>
        <v>0</v>
      </c>
      <c r="BJ169" s="25" t="s">
        <v>80</v>
      </c>
      <c r="BK169" s="245">
        <f>ROUND(I169*H169,2)</f>
        <v>0</v>
      </c>
      <c r="BL169" s="25" t="s">
        <v>232</v>
      </c>
      <c r="BM169" s="25" t="s">
        <v>1629</v>
      </c>
    </row>
    <row r="170" s="1" customFormat="1">
      <c r="B170" s="47"/>
      <c r="C170" s="75"/>
      <c r="D170" s="246" t="s">
        <v>225</v>
      </c>
      <c r="E170" s="75"/>
      <c r="F170" s="247" t="s">
        <v>3858</v>
      </c>
      <c r="G170" s="75"/>
      <c r="H170" s="75"/>
      <c r="I170" s="204"/>
      <c r="J170" s="75"/>
      <c r="K170" s="75"/>
      <c r="L170" s="73"/>
      <c r="M170" s="248"/>
      <c r="N170" s="48"/>
      <c r="O170" s="48"/>
      <c r="P170" s="48"/>
      <c r="Q170" s="48"/>
      <c r="R170" s="48"/>
      <c r="S170" s="48"/>
      <c r="T170" s="96"/>
      <c r="AT170" s="25" t="s">
        <v>225</v>
      </c>
      <c r="AU170" s="25" t="s">
        <v>80</v>
      </c>
    </row>
    <row r="171" s="1" customFormat="1" ht="16.5" customHeight="1">
      <c r="B171" s="47"/>
      <c r="C171" s="234" t="s">
        <v>563</v>
      </c>
      <c r="D171" s="234" t="s">
        <v>218</v>
      </c>
      <c r="E171" s="235" t="s">
        <v>4021</v>
      </c>
      <c r="F171" s="236" t="s">
        <v>4022</v>
      </c>
      <c r="G171" s="237" t="s">
        <v>298</v>
      </c>
      <c r="H171" s="238">
        <v>22</v>
      </c>
      <c r="I171" s="239"/>
      <c r="J171" s="240">
        <f>ROUND(I171*H171,2)</f>
        <v>0</v>
      </c>
      <c r="K171" s="236" t="s">
        <v>3815</v>
      </c>
      <c r="L171" s="73"/>
      <c r="M171" s="241" t="s">
        <v>21</v>
      </c>
      <c r="N171" s="242" t="s">
        <v>43</v>
      </c>
      <c r="O171" s="48"/>
      <c r="P171" s="243">
        <f>O171*H171</f>
        <v>0</v>
      </c>
      <c r="Q171" s="243">
        <v>0</v>
      </c>
      <c r="R171" s="243">
        <f>Q171*H171</f>
        <v>0</v>
      </c>
      <c r="S171" s="243">
        <v>0</v>
      </c>
      <c r="T171" s="244">
        <f>S171*H171</f>
        <v>0</v>
      </c>
      <c r="AR171" s="25" t="s">
        <v>232</v>
      </c>
      <c r="AT171" s="25" t="s">
        <v>218</v>
      </c>
      <c r="AU171" s="25" t="s">
        <v>80</v>
      </c>
      <c r="AY171" s="25" t="s">
        <v>215</v>
      </c>
      <c r="BE171" s="245">
        <f>IF(N171="základní",J171,0)</f>
        <v>0</v>
      </c>
      <c r="BF171" s="245">
        <f>IF(N171="snížená",J171,0)</f>
        <v>0</v>
      </c>
      <c r="BG171" s="245">
        <f>IF(N171="zákl. přenesená",J171,0)</f>
        <v>0</v>
      </c>
      <c r="BH171" s="245">
        <f>IF(N171="sníž. přenesená",J171,0)</f>
        <v>0</v>
      </c>
      <c r="BI171" s="245">
        <f>IF(N171="nulová",J171,0)</f>
        <v>0</v>
      </c>
      <c r="BJ171" s="25" t="s">
        <v>80</v>
      </c>
      <c r="BK171" s="245">
        <f>ROUND(I171*H171,2)</f>
        <v>0</v>
      </c>
      <c r="BL171" s="25" t="s">
        <v>232</v>
      </c>
      <c r="BM171" s="25" t="s">
        <v>1641</v>
      </c>
    </row>
    <row r="172" s="1" customFormat="1">
      <c r="B172" s="47"/>
      <c r="C172" s="75"/>
      <c r="D172" s="246" t="s">
        <v>225</v>
      </c>
      <c r="E172" s="75"/>
      <c r="F172" s="247" t="s">
        <v>3858</v>
      </c>
      <c r="G172" s="75"/>
      <c r="H172" s="75"/>
      <c r="I172" s="204"/>
      <c r="J172" s="75"/>
      <c r="K172" s="75"/>
      <c r="L172" s="73"/>
      <c r="M172" s="248"/>
      <c r="N172" s="48"/>
      <c r="O172" s="48"/>
      <c r="P172" s="48"/>
      <c r="Q172" s="48"/>
      <c r="R172" s="48"/>
      <c r="S172" s="48"/>
      <c r="T172" s="96"/>
      <c r="AT172" s="25" t="s">
        <v>225</v>
      </c>
      <c r="AU172" s="25" t="s">
        <v>80</v>
      </c>
    </row>
    <row r="173" s="1" customFormat="1" ht="16.5" customHeight="1">
      <c r="B173" s="47"/>
      <c r="C173" s="234" t="s">
        <v>574</v>
      </c>
      <c r="D173" s="234" t="s">
        <v>218</v>
      </c>
      <c r="E173" s="235" t="s">
        <v>4023</v>
      </c>
      <c r="F173" s="236" t="s">
        <v>4024</v>
      </c>
      <c r="G173" s="237" t="s">
        <v>298</v>
      </c>
      <c r="H173" s="238">
        <v>22</v>
      </c>
      <c r="I173" s="239"/>
      <c r="J173" s="240">
        <f>ROUND(I173*H173,2)</f>
        <v>0</v>
      </c>
      <c r="K173" s="236" t="s">
        <v>3815</v>
      </c>
      <c r="L173" s="73"/>
      <c r="M173" s="241" t="s">
        <v>21</v>
      </c>
      <c r="N173" s="242" t="s">
        <v>43</v>
      </c>
      <c r="O173" s="48"/>
      <c r="P173" s="243">
        <f>O173*H173</f>
        <v>0</v>
      </c>
      <c r="Q173" s="243">
        <v>0</v>
      </c>
      <c r="R173" s="243">
        <f>Q173*H173</f>
        <v>0</v>
      </c>
      <c r="S173" s="243">
        <v>0</v>
      </c>
      <c r="T173" s="244">
        <f>S173*H173</f>
        <v>0</v>
      </c>
      <c r="AR173" s="25" t="s">
        <v>232</v>
      </c>
      <c r="AT173" s="25" t="s">
        <v>218</v>
      </c>
      <c r="AU173" s="25" t="s">
        <v>80</v>
      </c>
      <c r="AY173" s="25" t="s">
        <v>215</v>
      </c>
      <c r="BE173" s="245">
        <f>IF(N173="základní",J173,0)</f>
        <v>0</v>
      </c>
      <c r="BF173" s="245">
        <f>IF(N173="snížená",J173,0)</f>
        <v>0</v>
      </c>
      <c r="BG173" s="245">
        <f>IF(N173="zákl. přenesená",J173,0)</f>
        <v>0</v>
      </c>
      <c r="BH173" s="245">
        <f>IF(N173="sníž. přenesená",J173,0)</f>
        <v>0</v>
      </c>
      <c r="BI173" s="245">
        <f>IF(N173="nulová",J173,0)</f>
        <v>0</v>
      </c>
      <c r="BJ173" s="25" t="s">
        <v>80</v>
      </c>
      <c r="BK173" s="245">
        <f>ROUND(I173*H173,2)</f>
        <v>0</v>
      </c>
      <c r="BL173" s="25" t="s">
        <v>232</v>
      </c>
      <c r="BM173" s="25" t="s">
        <v>1655</v>
      </c>
    </row>
    <row r="174" s="1" customFormat="1">
      <c r="B174" s="47"/>
      <c r="C174" s="75"/>
      <c r="D174" s="246" t="s">
        <v>225</v>
      </c>
      <c r="E174" s="75"/>
      <c r="F174" s="247" t="s">
        <v>3858</v>
      </c>
      <c r="G174" s="75"/>
      <c r="H174" s="75"/>
      <c r="I174" s="204"/>
      <c r="J174" s="75"/>
      <c r="K174" s="75"/>
      <c r="L174" s="73"/>
      <c r="M174" s="248"/>
      <c r="N174" s="48"/>
      <c r="O174" s="48"/>
      <c r="P174" s="48"/>
      <c r="Q174" s="48"/>
      <c r="R174" s="48"/>
      <c r="S174" s="48"/>
      <c r="T174" s="96"/>
      <c r="AT174" s="25" t="s">
        <v>225</v>
      </c>
      <c r="AU174" s="25" t="s">
        <v>80</v>
      </c>
    </row>
    <row r="175" s="1" customFormat="1" ht="16.5" customHeight="1">
      <c r="B175" s="47"/>
      <c r="C175" s="234" t="s">
        <v>580</v>
      </c>
      <c r="D175" s="234" t="s">
        <v>218</v>
      </c>
      <c r="E175" s="235" t="s">
        <v>4025</v>
      </c>
      <c r="F175" s="236" t="s">
        <v>4026</v>
      </c>
      <c r="G175" s="237" t="s">
        <v>298</v>
      </c>
      <c r="H175" s="238">
        <v>22</v>
      </c>
      <c r="I175" s="239"/>
      <c r="J175" s="240">
        <f>ROUND(I175*H175,2)</f>
        <v>0</v>
      </c>
      <c r="K175" s="236" t="s">
        <v>3815</v>
      </c>
      <c r="L175" s="73"/>
      <c r="M175" s="241" t="s">
        <v>21</v>
      </c>
      <c r="N175" s="242" t="s">
        <v>43</v>
      </c>
      <c r="O175" s="48"/>
      <c r="P175" s="243">
        <f>O175*H175</f>
        <v>0</v>
      </c>
      <c r="Q175" s="243">
        <v>0</v>
      </c>
      <c r="R175" s="243">
        <f>Q175*H175</f>
        <v>0</v>
      </c>
      <c r="S175" s="243">
        <v>0</v>
      </c>
      <c r="T175" s="244">
        <f>S175*H175</f>
        <v>0</v>
      </c>
      <c r="AR175" s="25" t="s">
        <v>232</v>
      </c>
      <c r="AT175" s="25" t="s">
        <v>218</v>
      </c>
      <c r="AU175" s="25" t="s">
        <v>80</v>
      </c>
      <c r="AY175" s="25" t="s">
        <v>215</v>
      </c>
      <c r="BE175" s="245">
        <f>IF(N175="základní",J175,0)</f>
        <v>0</v>
      </c>
      <c r="BF175" s="245">
        <f>IF(N175="snížená",J175,0)</f>
        <v>0</v>
      </c>
      <c r="BG175" s="245">
        <f>IF(N175="zákl. přenesená",J175,0)</f>
        <v>0</v>
      </c>
      <c r="BH175" s="245">
        <f>IF(N175="sníž. přenesená",J175,0)</f>
        <v>0</v>
      </c>
      <c r="BI175" s="245">
        <f>IF(N175="nulová",J175,0)</f>
        <v>0</v>
      </c>
      <c r="BJ175" s="25" t="s">
        <v>80</v>
      </c>
      <c r="BK175" s="245">
        <f>ROUND(I175*H175,2)</f>
        <v>0</v>
      </c>
      <c r="BL175" s="25" t="s">
        <v>232</v>
      </c>
      <c r="BM175" s="25" t="s">
        <v>1667</v>
      </c>
    </row>
    <row r="176" s="1" customFormat="1">
      <c r="B176" s="47"/>
      <c r="C176" s="75"/>
      <c r="D176" s="246" t="s">
        <v>225</v>
      </c>
      <c r="E176" s="75"/>
      <c r="F176" s="247" t="s">
        <v>3858</v>
      </c>
      <c r="G176" s="75"/>
      <c r="H176" s="75"/>
      <c r="I176" s="204"/>
      <c r="J176" s="75"/>
      <c r="K176" s="75"/>
      <c r="L176" s="73"/>
      <c r="M176" s="248"/>
      <c r="N176" s="48"/>
      <c r="O176" s="48"/>
      <c r="P176" s="48"/>
      <c r="Q176" s="48"/>
      <c r="R176" s="48"/>
      <c r="S176" s="48"/>
      <c r="T176" s="96"/>
      <c r="AT176" s="25" t="s">
        <v>225</v>
      </c>
      <c r="AU176" s="25" t="s">
        <v>80</v>
      </c>
    </row>
    <row r="177" s="1" customFormat="1" ht="16.5" customHeight="1">
      <c r="B177" s="47"/>
      <c r="C177" s="234" t="s">
        <v>590</v>
      </c>
      <c r="D177" s="234" t="s">
        <v>218</v>
      </c>
      <c r="E177" s="235" t="s">
        <v>4027</v>
      </c>
      <c r="F177" s="236" t="s">
        <v>4028</v>
      </c>
      <c r="G177" s="237" t="s">
        <v>298</v>
      </c>
      <c r="H177" s="238">
        <v>15</v>
      </c>
      <c r="I177" s="239"/>
      <c r="J177" s="240">
        <f>ROUND(I177*H177,2)</f>
        <v>0</v>
      </c>
      <c r="K177" s="236" t="s">
        <v>3815</v>
      </c>
      <c r="L177" s="73"/>
      <c r="M177" s="241" t="s">
        <v>21</v>
      </c>
      <c r="N177" s="242" t="s">
        <v>43</v>
      </c>
      <c r="O177" s="48"/>
      <c r="P177" s="243">
        <f>O177*H177</f>
        <v>0</v>
      </c>
      <c r="Q177" s="243">
        <v>0</v>
      </c>
      <c r="R177" s="243">
        <f>Q177*H177</f>
        <v>0</v>
      </c>
      <c r="S177" s="243">
        <v>0</v>
      </c>
      <c r="T177" s="244">
        <f>S177*H177</f>
        <v>0</v>
      </c>
      <c r="AR177" s="25" t="s">
        <v>232</v>
      </c>
      <c r="AT177" s="25" t="s">
        <v>218</v>
      </c>
      <c r="AU177" s="25" t="s">
        <v>80</v>
      </c>
      <c r="AY177" s="25" t="s">
        <v>215</v>
      </c>
      <c r="BE177" s="245">
        <f>IF(N177="základní",J177,0)</f>
        <v>0</v>
      </c>
      <c r="BF177" s="245">
        <f>IF(N177="snížená",J177,0)</f>
        <v>0</v>
      </c>
      <c r="BG177" s="245">
        <f>IF(N177="zákl. přenesená",J177,0)</f>
        <v>0</v>
      </c>
      <c r="BH177" s="245">
        <f>IF(N177="sníž. přenesená",J177,0)</f>
        <v>0</v>
      </c>
      <c r="BI177" s="245">
        <f>IF(N177="nulová",J177,0)</f>
        <v>0</v>
      </c>
      <c r="BJ177" s="25" t="s">
        <v>80</v>
      </c>
      <c r="BK177" s="245">
        <f>ROUND(I177*H177,2)</f>
        <v>0</v>
      </c>
      <c r="BL177" s="25" t="s">
        <v>232</v>
      </c>
      <c r="BM177" s="25" t="s">
        <v>1677</v>
      </c>
    </row>
    <row r="178" s="1" customFormat="1">
      <c r="B178" s="47"/>
      <c r="C178" s="75"/>
      <c r="D178" s="246" t="s">
        <v>225</v>
      </c>
      <c r="E178" s="75"/>
      <c r="F178" s="247" t="s">
        <v>3858</v>
      </c>
      <c r="G178" s="75"/>
      <c r="H178" s="75"/>
      <c r="I178" s="204"/>
      <c r="J178" s="75"/>
      <c r="K178" s="75"/>
      <c r="L178" s="73"/>
      <c r="M178" s="248"/>
      <c r="N178" s="48"/>
      <c r="O178" s="48"/>
      <c r="P178" s="48"/>
      <c r="Q178" s="48"/>
      <c r="R178" s="48"/>
      <c r="S178" s="48"/>
      <c r="T178" s="96"/>
      <c r="AT178" s="25" t="s">
        <v>225</v>
      </c>
      <c r="AU178" s="25" t="s">
        <v>80</v>
      </c>
    </row>
    <row r="179" s="1" customFormat="1" ht="16.5" customHeight="1">
      <c r="B179" s="47"/>
      <c r="C179" s="234" t="s">
        <v>596</v>
      </c>
      <c r="D179" s="234" t="s">
        <v>218</v>
      </c>
      <c r="E179" s="235" t="s">
        <v>4029</v>
      </c>
      <c r="F179" s="236" t="s">
        <v>4030</v>
      </c>
      <c r="G179" s="237" t="s">
        <v>298</v>
      </c>
      <c r="H179" s="238">
        <v>15</v>
      </c>
      <c r="I179" s="239"/>
      <c r="J179" s="240">
        <f>ROUND(I179*H179,2)</f>
        <v>0</v>
      </c>
      <c r="K179" s="236" t="s">
        <v>3815</v>
      </c>
      <c r="L179" s="73"/>
      <c r="M179" s="241" t="s">
        <v>21</v>
      </c>
      <c r="N179" s="242" t="s">
        <v>43</v>
      </c>
      <c r="O179" s="48"/>
      <c r="P179" s="243">
        <f>O179*H179</f>
        <v>0</v>
      </c>
      <c r="Q179" s="243">
        <v>0</v>
      </c>
      <c r="R179" s="243">
        <f>Q179*H179</f>
        <v>0</v>
      </c>
      <c r="S179" s="243">
        <v>0</v>
      </c>
      <c r="T179" s="244">
        <f>S179*H179</f>
        <v>0</v>
      </c>
      <c r="AR179" s="25" t="s">
        <v>232</v>
      </c>
      <c r="AT179" s="25" t="s">
        <v>218</v>
      </c>
      <c r="AU179" s="25" t="s">
        <v>80</v>
      </c>
      <c r="AY179" s="25" t="s">
        <v>215</v>
      </c>
      <c r="BE179" s="245">
        <f>IF(N179="základní",J179,0)</f>
        <v>0</v>
      </c>
      <c r="BF179" s="245">
        <f>IF(N179="snížená",J179,0)</f>
        <v>0</v>
      </c>
      <c r="BG179" s="245">
        <f>IF(N179="zákl. přenesená",J179,0)</f>
        <v>0</v>
      </c>
      <c r="BH179" s="245">
        <f>IF(N179="sníž. přenesená",J179,0)</f>
        <v>0</v>
      </c>
      <c r="BI179" s="245">
        <f>IF(N179="nulová",J179,0)</f>
        <v>0</v>
      </c>
      <c r="BJ179" s="25" t="s">
        <v>80</v>
      </c>
      <c r="BK179" s="245">
        <f>ROUND(I179*H179,2)</f>
        <v>0</v>
      </c>
      <c r="BL179" s="25" t="s">
        <v>232</v>
      </c>
      <c r="BM179" s="25" t="s">
        <v>1687</v>
      </c>
    </row>
    <row r="180" s="1" customFormat="1">
      <c r="B180" s="47"/>
      <c r="C180" s="75"/>
      <c r="D180" s="246" t="s">
        <v>225</v>
      </c>
      <c r="E180" s="75"/>
      <c r="F180" s="247" t="s">
        <v>3858</v>
      </c>
      <c r="G180" s="75"/>
      <c r="H180" s="75"/>
      <c r="I180" s="204"/>
      <c r="J180" s="75"/>
      <c r="K180" s="75"/>
      <c r="L180" s="73"/>
      <c r="M180" s="248"/>
      <c r="N180" s="48"/>
      <c r="O180" s="48"/>
      <c r="P180" s="48"/>
      <c r="Q180" s="48"/>
      <c r="R180" s="48"/>
      <c r="S180" s="48"/>
      <c r="T180" s="96"/>
      <c r="AT180" s="25" t="s">
        <v>225</v>
      </c>
      <c r="AU180" s="25" t="s">
        <v>80</v>
      </c>
    </row>
    <row r="181" s="1" customFormat="1" ht="16.5" customHeight="1">
      <c r="B181" s="47"/>
      <c r="C181" s="234" t="s">
        <v>602</v>
      </c>
      <c r="D181" s="234" t="s">
        <v>218</v>
      </c>
      <c r="E181" s="235" t="s">
        <v>4031</v>
      </c>
      <c r="F181" s="236" t="s">
        <v>4032</v>
      </c>
      <c r="G181" s="237" t="s">
        <v>298</v>
      </c>
      <c r="H181" s="238">
        <v>15</v>
      </c>
      <c r="I181" s="239"/>
      <c r="J181" s="240">
        <f>ROUND(I181*H181,2)</f>
        <v>0</v>
      </c>
      <c r="K181" s="236" t="s">
        <v>3815</v>
      </c>
      <c r="L181" s="73"/>
      <c r="M181" s="241" t="s">
        <v>21</v>
      </c>
      <c r="N181" s="242" t="s">
        <v>43</v>
      </c>
      <c r="O181" s="48"/>
      <c r="P181" s="243">
        <f>O181*H181</f>
        <v>0</v>
      </c>
      <c r="Q181" s="243">
        <v>0</v>
      </c>
      <c r="R181" s="243">
        <f>Q181*H181</f>
        <v>0</v>
      </c>
      <c r="S181" s="243">
        <v>0</v>
      </c>
      <c r="T181" s="244">
        <f>S181*H181</f>
        <v>0</v>
      </c>
      <c r="AR181" s="25" t="s">
        <v>232</v>
      </c>
      <c r="AT181" s="25" t="s">
        <v>218</v>
      </c>
      <c r="AU181" s="25" t="s">
        <v>80</v>
      </c>
      <c r="AY181" s="25" t="s">
        <v>215</v>
      </c>
      <c r="BE181" s="245">
        <f>IF(N181="základní",J181,0)</f>
        <v>0</v>
      </c>
      <c r="BF181" s="245">
        <f>IF(N181="snížená",J181,0)</f>
        <v>0</v>
      </c>
      <c r="BG181" s="245">
        <f>IF(N181="zákl. přenesená",J181,0)</f>
        <v>0</v>
      </c>
      <c r="BH181" s="245">
        <f>IF(N181="sníž. přenesená",J181,0)</f>
        <v>0</v>
      </c>
      <c r="BI181" s="245">
        <f>IF(N181="nulová",J181,0)</f>
        <v>0</v>
      </c>
      <c r="BJ181" s="25" t="s">
        <v>80</v>
      </c>
      <c r="BK181" s="245">
        <f>ROUND(I181*H181,2)</f>
        <v>0</v>
      </c>
      <c r="BL181" s="25" t="s">
        <v>232</v>
      </c>
      <c r="BM181" s="25" t="s">
        <v>1699</v>
      </c>
    </row>
    <row r="182" s="1" customFormat="1">
      <c r="B182" s="47"/>
      <c r="C182" s="75"/>
      <c r="D182" s="246" t="s">
        <v>225</v>
      </c>
      <c r="E182" s="75"/>
      <c r="F182" s="247" t="s">
        <v>3858</v>
      </c>
      <c r="G182" s="75"/>
      <c r="H182" s="75"/>
      <c r="I182" s="204"/>
      <c r="J182" s="75"/>
      <c r="K182" s="75"/>
      <c r="L182" s="73"/>
      <c r="M182" s="248"/>
      <c r="N182" s="48"/>
      <c r="O182" s="48"/>
      <c r="P182" s="48"/>
      <c r="Q182" s="48"/>
      <c r="R182" s="48"/>
      <c r="S182" s="48"/>
      <c r="T182" s="96"/>
      <c r="AT182" s="25" t="s">
        <v>225</v>
      </c>
      <c r="AU182" s="25" t="s">
        <v>80</v>
      </c>
    </row>
    <row r="183" s="1" customFormat="1" ht="16.5" customHeight="1">
      <c r="B183" s="47"/>
      <c r="C183" s="234" t="s">
        <v>607</v>
      </c>
      <c r="D183" s="234" t="s">
        <v>218</v>
      </c>
      <c r="E183" s="235" t="s">
        <v>4033</v>
      </c>
      <c r="F183" s="236" t="s">
        <v>4034</v>
      </c>
      <c r="G183" s="237" t="s">
        <v>298</v>
      </c>
      <c r="H183" s="238">
        <v>60</v>
      </c>
      <c r="I183" s="239"/>
      <c r="J183" s="240">
        <f>ROUND(I183*H183,2)</f>
        <v>0</v>
      </c>
      <c r="K183" s="236" t="s">
        <v>3815</v>
      </c>
      <c r="L183" s="73"/>
      <c r="M183" s="241" t="s">
        <v>21</v>
      </c>
      <c r="N183" s="242" t="s">
        <v>43</v>
      </c>
      <c r="O183" s="48"/>
      <c r="P183" s="243">
        <f>O183*H183</f>
        <v>0</v>
      </c>
      <c r="Q183" s="243">
        <v>0</v>
      </c>
      <c r="R183" s="243">
        <f>Q183*H183</f>
        <v>0</v>
      </c>
      <c r="S183" s="243">
        <v>0</v>
      </c>
      <c r="T183" s="244">
        <f>S183*H183</f>
        <v>0</v>
      </c>
      <c r="AR183" s="25" t="s">
        <v>232</v>
      </c>
      <c r="AT183" s="25" t="s">
        <v>218</v>
      </c>
      <c r="AU183" s="25" t="s">
        <v>80</v>
      </c>
      <c r="AY183" s="25" t="s">
        <v>215</v>
      </c>
      <c r="BE183" s="245">
        <f>IF(N183="základní",J183,0)</f>
        <v>0</v>
      </c>
      <c r="BF183" s="245">
        <f>IF(N183="snížená",J183,0)</f>
        <v>0</v>
      </c>
      <c r="BG183" s="245">
        <f>IF(N183="zákl. přenesená",J183,0)</f>
        <v>0</v>
      </c>
      <c r="BH183" s="245">
        <f>IF(N183="sníž. přenesená",J183,0)</f>
        <v>0</v>
      </c>
      <c r="BI183" s="245">
        <f>IF(N183="nulová",J183,0)</f>
        <v>0</v>
      </c>
      <c r="BJ183" s="25" t="s">
        <v>80</v>
      </c>
      <c r="BK183" s="245">
        <f>ROUND(I183*H183,2)</f>
        <v>0</v>
      </c>
      <c r="BL183" s="25" t="s">
        <v>232</v>
      </c>
      <c r="BM183" s="25" t="s">
        <v>1711</v>
      </c>
    </row>
    <row r="184" s="1" customFormat="1">
      <c r="B184" s="47"/>
      <c r="C184" s="75"/>
      <c r="D184" s="246" t="s">
        <v>225</v>
      </c>
      <c r="E184" s="75"/>
      <c r="F184" s="247" t="s">
        <v>3858</v>
      </c>
      <c r="G184" s="75"/>
      <c r="H184" s="75"/>
      <c r="I184" s="204"/>
      <c r="J184" s="75"/>
      <c r="K184" s="75"/>
      <c r="L184" s="73"/>
      <c r="M184" s="248"/>
      <c r="N184" s="48"/>
      <c r="O184" s="48"/>
      <c r="P184" s="48"/>
      <c r="Q184" s="48"/>
      <c r="R184" s="48"/>
      <c r="S184" s="48"/>
      <c r="T184" s="96"/>
      <c r="AT184" s="25" t="s">
        <v>225</v>
      </c>
      <c r="AU184" s="25" t="s">
        <v>80</v>
      </c>
    </row>
    <row r="185" s="1" customFormat="1" ht="16.5" customHeight="1">
      <c r="B185" s="47"/>
      <c r="C185" s="234" t="s">
        <v>613</v>
      </c>
      <c r="D185" s="234" t="s">
        <v>218</v>
      </c>
      <c r="E185" s="235" t="s">
        <v>4035</v>
      </c>
      <c r="F185" s="236" t="s">
        <v>4036</v>
      </c>
      <c r="G185" s="237" t="s">
        <v>298</v>
      </c>
      <c r="H185" s="238">
        <v>60</v>
      </c>
      <c r="I185" s="239"/>
      <c r="J185" s="240">
        <f>ROUND(I185*H185,2)</f>
        <v>0</v>
      </c>
      <c r="K185" s="236" t="s">
        <v>3815</v>
      </c>
      <c r="L185" s="73"/>
      <c r="M185" s="241" t="s">
        <v>21</v>
      </c>
      <c r="N185" s="242" t="s">
        <v>43</v>
      </c>
      <c r="O185" s="48"/>
      <c r="P185" s="243">
        <f>O185*H185</f>
        <v>0</v>
      </c>
      <c r="Q185" s="243">
        <v>0</v>
      </c>
      <c r="R185" s="243">
        <f>Q185*H185</f>
        <v>0</v>
      </c>
      <c r="S185" s="243">
        <v>0</v>
      </c>
      <c r="T185" s="244">
        <f>S185*H185</f>
        <v>0</v>
      </c>
      <c r="AR185" s="25" t="s">
        <v>232</v>
      </c>
      <c r="AT185" s="25" t="s">
        <v>218</v>
      </c>
      <c r="AU185" s="25" t="s">
        <v>80</v>
      </c>
      <c r="AY185" s="25" t="s">
        <v>215</v>
      </c>
      <c r="BE185" s="245">
        <f>IF(N185="základní",J185,0)</f>
        <v>0</v>
      </c>
      <c r="BF185" s="245">
        <f>IF(N185="snížená",J185,0)</f>
        <v>0</v>
      </c>
      <c r="BG185" s="245">
        <f>IF(N185="zákl. přenesená",J185,0)</f>
        <v>0</v>
      </c>
      <c r="BH185" s="245">
        <f>IF(N185="sníž. přenesená",J185,0)</f>
        <v>0</v>
      </c>
      <c r="BI185" s="245">
        <f>IF(N185="nulová",J185,0)</f>
        <v>0</v>
      </c>
      <c r="BJ185" s="25" t="s">
        <v>80</v>
      </c>
      <c r="BK185" s="245">
        <f>ROUND(I185*H185,2)</f>
        <v>0</v>
      </c>
      <c r="BL185" s="25" t="s">
        <v>232</v>
      </c>
      <c r="BM185" s="25" t="s">
        <v>1721</v>
      </c>
    </row>
    <row r="186" s="1" customFormat="1">
      <c r="B186" s="47"/>
      <c r="C186" s="75"/>
      <c r="D186" s="246" t="s">
        <v>225</v>
      </c>
      <c r="E186" s="75"/>
      <c r="F186" s="247" t="s">
        <v>3858</v>
      </c>
      <c r="G186" s="75"/>
      <c r="H186" s="75"/>
      <c r="I186" s="204"/>
      <c r="J186" s="75"/>
      <c r="K186" s="75"/>
      <c r="L186" s="73"/>
      <c r="M186" s="248"/>
      <c r="N186" s="48"/>
      <c r="O186" s="48"/>
      <c r="P186" s="48"/>
      <c r="Q186" s="48"/>
      <c r="R186" s="48"/>
      <c r="S186" s="48"/>
      <c r="T186" s="96"/>
      <c r="AT186" s="25" t="s">
        <v>225</v>
      </c>
      <c r="AU186" s="25" t="s">
        <v>80</v>
      </c>
    </row>
    <row r="187" s="1" customFormat="1" ht="16.5" customHeight="1">
      <c r="B187" s="47"/>
      <c r="C187" s="234" t="s">
        <v>618</v>
      </c>
      <c r="D187" s="234" t="s">
        <v>218</v>
      </c>
      <c r="E187" s="235" t="s">
        <v>4037</v>
      </c>
      <c r="F187" s="236" t="s">
        <v>4038</v>
      </c>
      <c r="G187" s="237" t="s">
        <v>298</v>
      </c>
      <c r="H187" s="238">
        <v>60</v>
      </c>
      <c r="I187" s="239"/>
      <c r="J187" s="240">
        <f>ROUND(I187*H187,2)</f>
        <v>0</v>
      </c>
      <c r="K187" s="236" t="s">
        <v>3815</v>
      </c>
      <c r="L187" s="73"/>
      <c r="M187" s="241" t="s">
        <v>21</v>
      </c>
      <c r="N187" s="242" t="s">
        <v>43</v>
      </c>
      <c r="O187" s="48"/>
      <c r="P187" s="243">
        <f>O187*H187</f>
        <v>0</v>
      </c>
      <c r="Q187" s="243">
        <v>0</v>
      </c>
      <c r="R187" s="243">
        <f>Q187*H187</f>
        <v>0</v>
      </c>
      <c r="S187" s="243">
        <v>0</v>
      </c>
      <c r="T187" s="244">
        <f>S187*H187</f>
        <v>0</v>
      </c>
      <c r="AR187" s="25" t="s">
        <v>232</v>
      </c>
      <c r="AT187" s="25" t="s">
        <v>218</v>
      </c>
      <c r="AU187" s="25" t="s">
        <v>80</v>
      </c>
      <c r="AY187" s="25" t="s">
        <v>215</v>
      </c>
      <c r="BE187" s="245">
        <f>IF(N187="základní",J187,0)</f>
        <v>0</v>
      </c>
      <c r="BF187" s="245">
        <f>IF(N187="snížená",J187,0)</f>
        <v>0</v>
      </c>
      <c r="BG187" s="245">
        <f>IF(N187="zákl. přenesená",J187,0)</f>
        <v>0</v>
      </c>
      <c r="BH187" s="245">
        <f>IF(N187="sníž. přenesená",J187,0)</f>
        <v>0</v>
      </c>
      <c r="BI187" s="245">
        <f>IF(N187="nulová",J187,0)</f>
        <v>0</v>
      </c>
      <c r="BJ187" s="25" t="s">
        <v>80</v>
      </c>
      <c r="BK187" s="245">
        <f>ROUND(I187*H187,2)</f>
        <v>0</v>
      </c>
      <c r="BL187" s="25" t="s">
        <v>232</v>
      </c>
      <c r="BM187" s="25" t="s">
        <v>1730</v>
      </c>
    </row>
    <row r="188" s="1" customFormat="1">
      <c r="B188" s="47"/>
      <c r="C188" s="75"/>
      <c r="D188" s="246" t="s">
        <v>225</v>
      </c>
      <c r="E188" s="75"/>
      <c r="F188" s="247" t="s">
        <v>3858</v>
      </c>
      <c r="G188" s="75"/>
      <c r="H188" s="75"/>
      <c r="I188" s="204"/>
      <c r="J188" s="75"/>
      <c r="K188" s="75"/>
      <c r="L188" s="73"/>
      <c r="M188" s="248"/>
      <c r="N188" s="48"/>
      <c r="O188" s="48"/>
      <c r="P188" s="48"/>
      <c r="Q188" s="48"/>
      <c r="R188" s="48"/>
      <c r="S188" s="48"/>
      <c r="T188" s="96"/>
      <c r="AT188" s="25" t="s">
        <v>225</v>
      </c>
      <c r="AU188" s="25" t="s">
        <v>80</v>
      </c>
    </row>
    <row r="189" s="1" customFormat="1" ht="16.5" customHeight="1">
      <c r="B189" s="47"/>
      <c r="C189" s="234" t="s">
        <v>624</v>
      </c>
      <c r="D189" s="234" t="s">
        <v>218</v>
      </c>
      <c r="E189" s="235" t="s">
        <v>4039</v>
      </c>
      <c r="F189" s="236" t="s">
        <v>4040</v>
      </c>
      <c r="G189" s="237" t="s">
        <v>298</v>
      </c>
      <c r="H189" s="238">
        <v>2</v>
      </c>
      <c r="I189" s="239"/>
      <c r="J189" s="240">
        <f>ROUND(I189*H189,2)</f>
        <v>0</v>
      </c>
      <c r="K189" s="236" t="s">
        <v>3815</v>
      </c>
      <c r="L189" s="73"/>
      <c r="M189" s="241" t="s">
        <v>21</v>
      </c>
      <c r="N189" s="242" t="s">
        <v>43</v>
      </c>
      <c r="O189" s="48"/>
      <c r="P189" s="243">
        <f>O189*H189</f>
        <v>0</v>
      </c>
      <c r="Q189" s="243">
        <v>0</v>
      </c>
      <c r="R189" s="243">
        <f>Q189*H189</f>
        <v>0</v>
      </c>
      <c r="S189" s="243">
        <v>0</v>
      </c>
      <c r="T189" s="244">
        <f>S189*H189</f>
        <v>0</v>
      </c>
      <c r="AR189" s="25" t="s">
        <v>232</v>
      </c>
      <c r="AT189" s="25" t="s">
        <v>218</v>
      </c>
      <c r="AU189" s="25" t="s">
        <v>80</v>
      </c>
      <c r="AY189" s="25" t="s">
        <v>215</v>
      </c>
      <c r="BE189" s="245">
        <f>IF(N189="základní",J189,0)</f>
        <v>0</v>
      </c>
      <c r="BF189" s="245">
        <f>IF(N189="snížená",J189,0)</f>
        <v>0</v>
      </c>
      <c r="BG189" s="245">
        <f>IF(N189="zákl. přenesená",J189,0)</f>
        <v>0</v>
      </c>
      <c r="BH189" s="245">
        <f>IF(N189="sníž. přenesená",J189,0)</f>
        <v>0</v>
      </c>
      <c r="BI189" s="245">
        <f>IF(N189="nulová",J189,0)</f>
        <v>0</v>
      </c>
      <c r="BJ189" s="25" t="s">
        <v>80</v>
      </c>
      <c r="BK189" s="245">
        <f>ROUND(I189*H189,2)</f>
        <v>0</v>
      </c>
      <c r="BL189" s="25" t="s">
        <v>232</v>
      </c>
      <c r="BM189" s="25" t="s">
        <v>1741</v>
      </c>
    </row>
    <row r="190" s="1" customFormat="1">
      <c r="B190" s="47"/>
      <c r="C190" s="75"/>
      <c r="D190" s="246" t="s">
        <v>225</v>
      </c>
      <c r="E190" s="75"/>
      <c r="F190" s="247" t="s">
        <v>3858</v>
      </c>
      <c r="G190" s="75"/>
      <c r="H190" s="75"/>
      <c r="I190" s="204"/>
      <c r="J190" s="75"/>
      <c r="K190" s="75"/>
      <c r="L190" s="73"/>
      <c r="M190" s="248"/>
      <c r="N190" s="48"/>
      <c r="O190" s="48"/>
      <c r="P190" s="48"/>
      <c r="Q190" s="48"/>
      <c r="R190" s="48"/>
      <c r="S190" s="48"/>
      <c r="T190" s="96"/>
      <c r="AT190" s="25" t="s">
        <v>225</v>
      </c>
      <c r="AU190" s="25" t="s">
        <v>80</v>
      </c>
    </row>
    <row r="191" s="1" customFormat="1" ht="16.5" customHeight="1">
      <c r="B191" s="47"/>
      <c r="C191" s="234" t="s">
        <v>630</v>
      </c>
      <c r="D191" s="234" t="s">
        <v>218</v>
      </c>
      <c r="E191" s="235" t="s">
        <v>4041</v>
      </c>
      <c r="F191" s="236" t="s">
        <v>4042</v>
      </c>
      <c r="G191" s="237" t="s">
        <v>298</v>
      </c>
      <c r="H191" s="238">
        <v>10</v>
      </c>
      <c r="I191" s="239"/>
      <c r="J191" s="240">
        <f>ROUND(I191*H191,2)</f>
        <v>0</v>
      </c>
      <c r="K191" s="236" t="s">
        <v>3815</v>
      </c>
      <c r="L191" s="73"/>
      <c r="M191" s="241" t="s">
        <v>21</v>
      </c>
      <c r="N191" s="242" t="s">
        <v>43</v>
      </c>
      <c r="O191" s="48"/>
      <c r="P191" s="243">
        <f>O191*H191</f>
        <v>0</v>
      </c>
      <c r="Q191" s="243">
        <v>0</v>
      </c>
      <c r="R191" s="243">
        <f>Q191*H191</f>
        <v>0</v>
      </c>
      <c r="S191" s="243">
        <v>0</v>
      </c>
      <c r="T191" s="244">
        <f>S191*H191</f>
        <v>0</v>
      </c>
      <c r="AR191" s="25" t="s">
        <v>232</v>
      </c>
      <c r="AT191" s="25" t="s">
        <v>218</v>
      </c>
      <c r="AU191" s="25" t="s">
        <v>80</v>
      </c>
      <c r="AY191" s="25" t="s">
        <v>215</v>
      </c>
      <c r="BE191" s="245">
        <f>IF(N191="základní",J191,0)</f>
        <v>0</v>
      </c>
      <c r="BF191" s="245">
        <f>IF(N191="snížená",J191,0)</f>
        <v>0</v>
      </c>
      <c r="BG191" s="245">
        <f>IF(N191="zákl. přenesená",J191,0)</f>
        <v>0</v>
      </c>
      <c r="BH191" s="245">
        <f>IF(N191="sníž. přenesená",J191,0)</f>
        <v>0</v>
      </c>
      <c r="BI191" s="245">
        <f>IF(N191="nulová",J191,0)</f>
        <v>0</v>
      </c>
      <c r="BJ191" s="25" t="s">
        <v>80</v>
      </c>
      <c r="BK191" s="245">
        <f>ROUND(I191*H191,2)</f>
        <v>0</v>
      </c>
      <c r="BL191" s="25" t="s">
        <v>232</v>
      </c>
      <c r="BM191" s="25" t="s">
        <v>1749</v>
      </c>
    </row>
    <row r="192" s="1" customFormat="1">
      <c r="B192" s="47"/>
      <c r="C192" s="75"/>
      <c r="D192" s="246" t="s">
        <v>225</v>
      </c>
      <c r="E192" s="75"/>
      <c r="F192" s="247" t="s">
        <v>4043</v>
      </c>
      <c r="G192" s="75"/>
      <c r="H192" s="75"/>
      <c r="I192" s="204"/>
      <c r="J192" s="75"/>
      <c r="K192" s="75"/>
      <c r="L192" s="73"/>
      <c r="M192" s="248"/>
      <c r="N192" s="48"/>
      <c r="O192" s="48"/>
      <c r="P192" s="48"/>
      <c r="Q192" s="48"/>
      <c r="R192" s="48"/>
      <c r="S192" s="48"/>
      <c r="T192" s="96"/>
      <c r="AT192" s="25" t="s">
        <v>225</v>
      </c>
      <c r="AU192" s="25" t="s">
        <v>80</v>
      </c>
    </row>
    <row r="193" s="1" customFormat="1" ht="16.5" customHeight="1">
      <c r="B193" s="47"/>
      <c r="C193" s="234" t="s">
        <v>636</v>
      </c>
      <c r="D193" s="234" t="s">
        <v>218</v>
      </c>
      <c r="E193" s="235" t="s">
        <v>4044</v>
      </c>
      <c r="F193" s="236" t="s">
        <v>4045</v>
      </c>
      <c r="G193" s="237" t="s">
        <v>298</v>
      </c>
      <c r="H193" s="238">
        <v>2</v>
      </c>
      <c r="I193" s="239"/>
      <c r="J193" s="240">
        <f>ROUND(I193*H193,2)</f>
        <v>0</v>
      </c>
      <c r="K193" s="236" t="s">
        <v>3815</v>
      </c>
      <c r="L193" s="73"/>
      <c r="M193" s="241" t="s">
        <v>21</v>
      </c>
      <c r="N193" s="242" t="s">
        <v>43</v>
      </c>
      <c r="O193" s="48"/>
      <c r="P193" s="243">
        <f>O193*H193</f>
        <v>0</v>
      </c>
      <c r="Q193" s="243">
        <v>0</v>
      </c>
      <c r="R193" s="243">
        <f>Q193*H193</f>
        <v>0</v>
      </c>
      <c r="S193" s="243">
        <v>0</v>
      </c>
      <c r="T193" s="244">
        <f>S193*H193</f>
        <v>0</v>
      </c>
      <c r="AR193" s="25" t="s">
        <v>232</v>
      </c>
      <c r="AT193" s="25" t="s">
        <v>218</v>
      </c>
      <c r="AU193" s="25" t="s">
        <v>80</v>
      </c>
      <c r="AY193" s="25" t="s">
        <v>215</v>
      </c>
      <c r="BE193" s="245">
        <f>IF(N193="základní",J193,0)</f>
        <v>0</v>
      </c>
      <c r="BF193" s="245">
        <f>IF(N193="snížená",J193,0)</f>
        <v>0</v>
      </c>
      <c r="BG193" s="245">
        <f>IF(N193="zákl. přenesená",J193,0)</f>
        <v>0</v>
      </c>
      <c r="BH193" s="245">
        <f>IF(N193="sníž. přenesená",J193,0)</f>
        <v>0</v>
      </c>
      <c r="BI193" s="245">
        <f>IF(N193="nulová",J193,0)</f>
        <v>0</v>
      </c>
      <c r="BJ193" s="25" t="s">
        <v>80</v>
      </c>
      <c r="BK193" s="245">
        <f>ROUND(I193*H193,2)</f>
        <v>0</v>
      </c>
      <c r="BL193" s="25" t="s">
        <v>232</v>
      </c>
      <c r="BM193" s="25" t="s">
        <v>1758</v>
      </c>
    </row>
    <row r="194" s="1" customFormat="1">
      <c r="B194" s="47"/>
      <c r="C194" s="75"/>
      <c r="D194" s="246" t="s">
        <v>225</v>
      </c>
      <c r="E194" s="75"/>
      <c r="F194" s="247" t="s">
        <v>3858</v>
      </c>
      <c r="G194" s="75"/>
      <c r="H194" s="75"/>
      <c r="I194" s="204"/>
      <c r="J194" s="75"/>
      <c r="K194" s="75"/>
      <c r="L194" s="73"/>
      <c r="M194" s="248"/>
      <c r="N194" s="48"/>
      <c r="O194" s="48"/>
      <c r="P194" s="48"/>
      <c r="Q194" s="48"/>
      <c r="R194" s="48"/>
      <c r="S194" s="48"/>
      <c r="T194" s="96"/>
      <c r="AT194" s="25" t="s">
        <v>225</v>
      </c>
      <c r="AU194" s="25" t="s">
        <v>80</v>
      </c>
    </row>
    <row r="195" s="1" customFormat="1" ht="16.5" customHeight="1">
      <c r="B195" s="47"/>
      <c r="C195" s="234" t="s">
        <v>646</v>
      </c>
      <c r="D195" s="234" t="s">
        <v>218</v>
      </c>
      <c r="E195" s="235" t="s">
        <v>4046</v>
      </c>
      <c r="F195" s="236" t="s">
        <v>4047</v>
      </c>
      <c r="G195" s="237" t="s">
        <v>298</v>
      </c>
      <c r="H195" s="238">
        <v>22</v>
      </c>
      <c r="I195" s="239"/>
      <c r="J195" s="240">
        <f>ROUND(I195*H195,2)</f>
        <v>0</v>
      </c>
      <c r="K195" s="236" t="s">
        <v>3815</v>
      </c>
      <c r="L195" s="73"/>
      <c r="M195" s="241" t="s">
        <v>21</v>
      </c>
      <c r="N195" s="242" t="s">
        <v>43</v>
      </c>
      <c r="O195" s="48"/>
      <c r="P195" s="243">
        <f>O195*H195</f>
        <v>0</v>
      </c>
      <c r="Q195" s="243">
        <v>0</v>
      </c>
      <c r="R195" s="243">
        <f>Q195*H195</f>
        <v>0</v>
      </c>
      <c r="S195" s="243">
        <v>0</v>
      </c>
      <c r="T195" s="244">
        <f>S195*H195</f>
        <v>0</v>
      </c>
      <c r="AR195" s="25" t="s">
        <v>232</v>
      </c>
      <c r="AT195" s="25" t="s">
        <v>218</v>
      </c>
      <c r="AU195" s="25" t="s">
        <v>80</v>
      </c>
      <c r="AY195" s="25" t="s">
        <v>215</v>
      </c>
      <c r="BE195" s="245">
        <f>IF(N195="základní",J195,0)</f>
        <v>0</v>
      </c>
      <c r="BF195" s="245">
        <f>IF(N195="snížená",J195,0)</f>
        <v>0</v>
      </c>
      <c r="BG195" s="245">
        <f>IF(N195="zákl. přenesená",J195,0)</f>
        <v>0</v>
      </c>
      <c r="BH195" s="245">
        <f>IF(N195="sníž. přenesená",J195,0)</f>
        <v>0</v>
      </c>
      <c r="BI195" s="245">
        <f>IF(N195="nulová",J195,0)</f>
        <v>0</v>
      </c>
      <c r="BJ195" s="25" t="s">
        <v>80</v>
      </c>
      <c r="BK195" s="245">
        <f>ROUND(I195*H195,2)</f>
        <v>0</v>
      </c>
      <c r="BL195" s="25" t="s">
        <v>232</v>
      </c>
      <c r="BM195" s="25" t="s">
        <v>1770</v>
      </c>
    </row>
    <row r="196" s="1" customFormat="1">
      <c r="B196" s="47"/>
      <c r="C196" s="75"/>
      <c r="D196" s="246" t="s">
        <v>225</v>
      </c>
      <c r="E196" s="75"/>
      <c r="F196" s="247" t="s">
        <v>4048</v>
      </c>
      <c r="G196" s="75"/>
      <c r="H196" s="75"/>
      <c r="I196" s="204"/>
      <c r="J196" s="75"/>
      <c r="K196" s="75"/>
      <c r="L196" s="73"/>
      <c r="M196" s="248"/>
      <c r="N196" s="48"/>
      <c r="O196" s="48"/>
      <c r="P196" s="48"/>
      <c r="Q196" s="48"/>
      <c r="R196" s="48"/>
      <c r="S196" s="48"/>
      <c r="T196" s="96"/>
      <c r="AT196" s="25" t="s">
        <v>225</v>
      </c>
      <c r="AU196" s="25" t="s">
        <v>80</v>
      </c>
    </row>
    <row r="197" s="1" customFormat="1" ht="16.5" customHeight="1">
      <c r="B197" s="47"/>
      <c r="C197" s="234" t="s">
        <v>651</v>
      </c>
      <c r="D197" s="234" t="s">
        <v>218</v>
      </c>
      <c r="E197" s="235" t="s">
        <v>4049</v>
      </c>
      <c r="F197" s="236" t="s">
        <v>4047</v>
      </c>
      <c r="G197" s="237" t="s">
        <v>298</v>
      </c>
      <c r="H197" s="238">
        <v>2</v>
      </c>
      <c r="I197" s="239"/>
      <c r="J197" s="240">
        <f>ROUND(I197*H197,2)</f>
        <v>0</v>
      </c>
      <c r="K197" s="236" t="s">
        <v>3815</v>
      </c>
      <c r="L197" s="73"/>
      <c r="M197" s="241" t="s">
        <v>21</v>
      </c>
      <c r="N197" s="242" t="s">
        <v>43</v>
      </c>
      <c r="O197" s="48"/>
      <c r="P197" s="243">
        <f>O197*H197</f>
        <v>0</v>
      </c>
      <c r="Q197" s="243">
        <v>0</v>
      </c>
      <c r="R197" s="243">
        <f>Q197*H197</f>
        <v>0</v>
      </c>
      <c r="S197" s="243">
        <v>0</v>
      </c>
      <c r="T197" s="244">
        <f>S197*H197</f>
        <v>0</v>
      </c>
      <c r="AR197" s="25" t="s">
        <v>232</v>
      </c>
      <c r="AT197" s="25" t="s">
        <v>218</v>
      </c>
      <c r="AU197" s="25" t="s">
        <v>80</v>
      </c>
      <c r="AY197" s="25" t="s">
        <v>215</v>
      </c>
      <c r="BE197" s="245">
        <f>IF(N197="základní",J197,0)</f>
        <v>0</v>
      </c>
      <c r="BF197" s="245">
        <f>IF(N197="snížená",J197,0)</f>
        <v>0</v>
      </c>
      <c r="BG197" s="245">
        <f>IF(N197="zákl. přenesená",J197,0)</f>
        <v>0</v>
      </c>
      <c r="BH197" s="245">
        <f>IF(N197="sníž. přenesená",J197,0)</f>
        <v>0</v>
      </c>
      <c r="BI197" s="245">
        <f>IF(N197="nulová",J197,0)</f>
        <v>0</v>
      </c>
      <c r="BJ197" s="25" t="s">
        <v>80</v>
      </c>
      <c r="BK197" s="245">
        <f>ROUND(I197*H197,2)</f>
        <v>0</v>
      </c>
      <c r="BL197" s="25" t="s">
        <v>232</v>
      </c>
      <c r="BM197" s="25" t="s">
        <v>1780</v>
      </c>
    </row>
    <row r="198" s="1" customFormat="1">
      <c r="B198" s="47"/>
      <c r="C198" s="75"/>
      <c r="D198" s="246" t="s">
        <v>225</v>
      </c>
      <c r="E198" s="75"/>
      <c r="F198" s="247" t="s">
        <v>4050</v>
      </c>
      <c r="G198" s="75"/>
      <c r="H198" s="75"/>
      <c r="I198" s="204"/>
      <c r="J198" s="75"/>
      <c r="K198" s="75"/>
      <c r="L198" s="73"/>
      <c r="M198" s="248"/>
      <c r="N198" s="48"/>
      <c r="O198" s="48"/>
      <c r="P198" s="48"/>
      <c r="Q198" s="48"/>
      <c r="R198" s="48"/>
      <c r="S198" s="48"/>
      <c r="T198" s="96"/>
      <c r="AT198" s="25" t="s">
        <v>225</v>
      </c>
      <c r="AU198" s="25" t="s">
        <v>80</v>
      </c>
    </row>
    <row r="199" s="1" customFormat="1" ht="16.5" customHeight="1">
      <c r="B199" s="47"/>
      <c r="C199" s="234" t="s">
        <v>657</v>
      </c>
      <c r="D199" s="234" t="s">
        <v>218</v>
      </c>
      <c r="E199" s="235" t="s">
        <v>4051</v>
      </c>
      <c r="F199" s="236" t="s">
        <v>4047</v>
      </c>
      <c r="G199" s="237" t="s">
        <v>298</v>
      </c>
      <c r="H199" s="238">
        <v>12</v>
      </c>
      <c r="I199" s="239"/>
      <c r="J199" s="240">
        <f>ROUND(I199*H199,2)</f>
        <v>0</v>
      </c>
      <c r="K199" s="236" t="s">
        <v>3815</v>
      </c>
      <c r="L199" s="73"/>
      <c r="M199" s="241" t="s">
        <v>21</v>
      </c>
      <c r="N199" s="242" t="s">
        <v>43</v>
      </c>
      <c r="O199" s="48"/>
      <c r="P199" s="243">
        <f>O199*H199</f>
        <v>0</v>
      </c>
      <c r="Q199" s="243">
        <v>0</v>
      </c>
      <c r="R199" s="243">
        <f>Q199*H199</f>
        <v>0</v>
      </c>
      <c r="S199" s="243">
        <v>0</v>
      </c>
      <c r="T199" s="244">
        <f>S199*H199</f>
        <v>0</v>
      </c>
      <c r="AR199" s="25" t="s">
        <v>232</v>
      </c>
      <c r="AT199" s="25" t="s">
        <v>218</v>
      </c>
      <c r="AU199" s="25" t="s">
        <v>80</v>
      </c>
      <c r="AY199" s="25" t="s">
        <v>215</v>
      </c>
      <c r="BE199" s="245">
        <f>IF(N199="základní",J199,0)</f>
        <v>0</v>
      </c>
      <c r="BF199" s="245">
        <f>IF(N199="snížená",J199,0)</f>
        <v>0</v>
      </c>
      <c r="BG199" s="245">
        <f>IF(N199="zákl. přenesená",J199,0)</f>
        <v>0</v>
      </c>
      <c r="BH199" s="245">
        <f>IF(N199="sníž. přenesená",J199,0)</f>
        <v>0</v>
      </c>
      <c r="BI199" s="245">
        <f>IF(N199="nulová",J199,0)</f>
        <v>0</v>
      </c>
      <c r="BJ199" s="25" t="s">
        <v>80</v>
      </c>
      <c r="BK199" s="245">
        <f>ROUND(I199*H199,2)</f>
        <v>0</v>
      </c>
      <c r="BL199" s="25" t="s">
        <v>232</v>
      </c>
      <c r="BM199" s="25" t="s">
        <v>1790</v>
      </c>
    </row>
    <row r="200" s="1" customFormat="1">
      <c r="B200" s="47"/>
      <c r="C200" s="75"/>
      <c r="D200" s="246" t="s">
        <v>225</v>
      </c>
      <c r="E200" s="75"/>
      <c r="F200" s="247" t="s">
        <v>4052</v>
      </c>
      <c r="G200" s="75"/>
      <c r="H200" s="75"/>
      <c r="I200" s="204"/>
      <c r="J200" s="75"/>
      <c r="K200" s="75"/>
      <c r="L200" s="73"/>
      <c r="M200" s="248"/>
      <c r="N200" s="48"/>
      <c r="O200" s="48"/>
      <c r="P200" s="48"/>
      <c r="Q200" s="48"/>
      <c r="R200" s="48"/>
      <c r="S200" s="48"/>
      <c r="T200" s="96"/>
      <c r="AT200" s="25" t="s">
        <v>225</v>
      </c>
      <c r="AU200" s="25" t="s">
        <v>80</v>
      </c>
    </row>
    <row r="201" s="1" customFormat="1" ht="16.5" customHeight="1">
      <c r="B201" s="47"/>
      <c r="C201" s="234" t="s">
        <v>662</v>
      </c>
      <c r="D201" s="234" t="s">
        <v>218</v>
      </c>
      <c r="E201" s="235" t="s">
        <v>4053</v>
      </c>
      <c r="F201" s="236" t="s">
        <v>4047</v>
      </c>
      <c r="G201" s="237" t="s">
        <v>298</v>
      </c>
      <c r="H201" s="238">
        <v>2</v>
      </c>
      <c r="I201" s="239"/>
      <c r="J201" s="240">
        <f>ROUND(I201*H201,2)</f>
        <v>0</v>
      </c>
      <c r="K201" s="236" t="s">
        <v>3815</v>
      </c>
      <c r="L201" s="73"/>
      <c r="M201" s="241" t="s">
        <v>21</v>
      </c>
      <c r="N201" s="242" t="s">
        <v>43</v>
      </c>
      <c r="O201" s="48"/>
      <c r="P201" s="243">
        <f>O201*H201</f>
        <v>0</v>
      </c>
      <c r="Q201" s="243">
        <v>0</v>
      </c>
      <c r="R201" s="243">
        <f>Q201*H201</f>
        <v>0</v>
      </c>
      <c r="S201" s="243">
        <v>0</v>
      </c>
      <c r="T201" s="244">
        <f>S201*H201</f>
        <v>0</v>
      </c>
      <c r="AR201" s="25" t="s">
        <v>232</v>
      </c>
      <c r="AT201" s="25" t="s">
        <v>218</v>
      </c>
      <c r="AU201" s="25" t="s">
        <v>80</v>
      </c>
      <c r="AY201" s="25" t="s">
        <v>215</v>
      </c>
      <c r="BE201" s="245">
        <f>IF(N201="základní",J201,0)</f>
        <v>0</v>
      </c>
      <c r="BF201" s="245">
        <f>IF(N201="snížená",J201,0)</f>
        <v>0</v>
      </c>
      <c r="BG201" s="245">
        <f>IF(N201="zákl. přenesená",J201,0)</f>
        <v>0</v>
      </c>
      <c r="BH201" s="245">
        <f>IF(N201="sníž. přenesená",J201,0)</f>
        <v>0</v>
      </c>
      <c r="BI201" s="245">
        <f>IF(N201="nulová",J201,0)</f>
        <v>0</v>
      </c>
      <c r="BJ201" s="25" t="s">
        <v>80</v>
      </c>
      <c r="BK201" s="245">
        <f>ROUND(I201*H201,2)</f>
        <v>0</v>
      </c>
      <c r="BL201" s="25" t="s">
        <v>232</v>
      </c>
      <c r="BM201" s="25" t="s">
        <v>1799</v>
      </c>
    </row>
    <row r="202" s="1" customFormat="1">
      <c r="B202" s="47"/>
      <c r="C202" s="75"/>
      <c r="D202" s="246" t="s">
        <v>225</v>
      </c>
      <c r="E202" s="75"/>
      <c r="F202" s="247" t="s">
        <v>4054</v>
      </c>
      <c r="G202" s="75"/>
      <c r="H202" s="75"/>
      <c r="I202" s="204"/>
      <c r="J202" s="75"/>
      <c r="K202" s="75"/>
      <c r="L202" s="73"/>
      <c r="M202" s="248"/>
      <c r="N202" s="48"/>
      <c r="O202" s="48"/>
      <c r="P202" s="48"/>
      <c r="Q202" s="48"/>
      <c r="R202" s="48"/>
      <c r="S202" s="48"/>
      <c r="T202" s="96"/>
      <c r="AT202" s="25" t="s">
        <v>225</v>
      </c>
      <c r="AU202" s="25" t="s">
        <v>80</v>
      </c>
    </row>
    <row r="203" s="1" customFormat="1" ht="16.5" customHeight="1">
      <c r="B203" s="47"/>
      <c r="C203" s="234" t="s">
        <v>668</v>
      </c>
      <c r="D203" s="234" t="s">
        <v>218</v>
      </c>
      <c r="E203" s="235" t="s">
        <v>4055</v>
      </c>
      <c r="F203" s="236" t="s">
        <v>4047</v>
      </c>
      <c r="G203" s="237" t="s">
        <v>298</v>
      </c>
      <c r="H203" s="238">
        <v>2</v>
      </c>
      <c r="I203" s="239"/>
      <c r="J203" s="240">
        <f>ROUND(I203*H203,2)</f>
        <v>0</v>
      </c>
      <c r="K203" s="236" t="s">
        <v>3815</v>
      </c>
      <c r="L203" s="73"/>
      <c r="M203" s="241" t="s">
        <v>21</v>
      </c>
      <c r="N203" s="242" t="s">
        <v>43</v>
      </c>
      <c r="O203" s="48"/>
      <c r="P203" s="243">
        <f>O203*H203</f>
        <v>0</v>
      </c>
      <c r="Q203" s="243">
        <v>0</v>
      </c>
      <c r="R203" s="243">
        <f>Q203*H203</f>
        <v>0</v>
      </c>
      <c r="S203" s="243">
        <v>0</v>
      </c>
      <c r="T203" s="244">
        <f>S203*H203</f>
        <v>0</v>
      </c>
      <c r="AR203" s="25" t="s">
        <v>232</v>
      </c>
      <c r="AT203" s="25" t="s">
        <v>218</v>
      </c>
      <c r="AU203" s="25" t="s">
        <v>80</v>
      </c>
      <c r="AY203" s="25" t="s">
        <v>215</v>
      </c>
      <c r="BE203" s="245">
        <f>IF(N203="základní",J203,0)</f>
        <v>0</v>
      </c>
      <c r="BF203" s="245">
        <f>IF(N203="snížená",J203,0)</f>
        <v>0</v>
      </c>
      <c r="BG203" s="245">
        <f>IF(N203="zákl. přenesená",J203,0)</f>
        <v>0</v>
      </c>
      <c r="BH203" s="245">
        <f>IF(N203="sníž. přenesená",J203,0)</f>
        <v>0</v>
      </c>
      <c r="BI203" s="245">
        <f>IF(N203="nulová",J203,0)</f>
        <v>0</v>
      </c>
      <c r="BJ203" s="25" t="s">
        <v>80</v>
      </c>
      <c r="BK203" s="245">
        <f>ROUND(I203*H203,2)</f>
        <v>0</v>
      </c>
      <c r="BL203" s="25" t="s">
        <v>232</v>
      </c>
      <c r="BM203" s="25" t="s">
        <v>1813</v>
      </c>
    </row>
    <row r="204" s="1" customFormat="1">
      <c r="B204" s="47"/>
      <c r="C204" s="75"/>
      <c r="D204" s="246" t="s">
        <v>225</v>
      </c>
      <c r="E204" s="75"/>
      <c r="F204" s="247" t="s">
        <v>4056</v>
      </c>
      <c r="G204" s="75"/>
      <c r="H204" s="75"/>
      <c r="I204" s="204"/>
      <c r="J204" s="75"/>
      <c r="K204" s="75"/>
      <c r="L204" s="73"/>
      <c r="M204" s="248"/>
      <c r="N204" s="48"/>
      <c r="O204" s="48"/>
      <c r="P204" s="48"/>
      <c r="Q204" s="48"/>
      <c r="R204" s="48"/>
      <c r="S204" s="48"/>
      <c r="T204" s="96"/>
      <c r="AT204" s="25" t="s">
        <v>225</v>
      </c>
      <c r="AU204" s="25" t="s">
        <v>80</v>
      </c>
    </row>
    <row r="205" s="1" customFormat="1" ht="16.5" customHeight="1">
      <c r="B205" s="47"/>
      <c r="C205" s="234" t="s">
        <v>673</v>
      </c>
      <c r="D205" s="234" t="s">
        <v>218</v>
      </c>
      <c r="E205" s="235" t="s">
        <v>4057</v>
      </c>
      <c r="F205" s="236" t="s">
        <v>4047</v>
      </c>
      <c r="G205" s="237" t="s">
        <v>298</v>
      </c>
      <c r="H205" s="238">
        <v>1</v>
      </c>
      <c r="I205" s="239"/>
      <c r="J205" s="240">
        <f>ROUND(I205*H205,2)</f>
        <v>0</v>
      </c>
      <c r="K205" s="236" t="s">
        <v>3815</v>
      </c>
      <c r="L205" s="73"/>
      <c r="M205" s="241" t="s">
        <v>21</v>
      </c>
      <c r="N205" s="242" t="s">
        <v>43</v>
      </c>
      <c r="O205" s="48"/>
      <c r="P205" s="243">
        <f>O205*H205</f>
        <v>0</v>
      </c>
      <c r="Q205" s="243">
        <v>0</v>
      </c>
      <c r="R205" s="243">
        <f>Q205*H205</f>
        <v>0</v>
      </c>
      <c r="S205" s="243">
        <v>0</v>
      </c>
      <c r="T205" s="244">
        <f>S205*H205</f>
        <v>0</v>
      </c>
      <c r="AR205" s="25" t="s">
        <v>232</v>
      </c>
      <c r="AT205" s="25" t="s">
        <v>218</v>
      </c>
      <c r="AU205" s="25" t="s">
        <v>80</v>
      </c>
      <c r="AY205" s="25" t="s">
        <v>215</v>
      </c>
      <c r="BE205" s="245">
        <f>IF(N205="základní",J205,0)</f>
        <v>0</v>
      </c>
      <c r="BF205" s="245">
        <f>IF(N205="snížená",J205,0)</f>
        <v>0</v>
      </c>
      <c r="BG205" s="245">
        <f>IF(N205="zákl. přenesená",J205,0)</f>
        <v>0</v>
      </c>
      <c r="BH205" s="245">
        <f>IF(N205="sníž. přenesená",J205,0)</f>
        <v>0</v>
      </c>
      <c r="BI205" s="245">
        <f>IF(N205="nulová",J205,0)</f>
        <v>0</v>
      </c>
      <c r="BJ205" s="25" t="s">
        <v>80</v>
      </c>
      <c r="BK205" s="245">
        <f>ROUND(I205*H205,2)</f>
        <v>0</v>
      </c>
      <c r="BL205" s="25" t="s">
        <v>232</v>
      </c>
      <c r="BM205" s="25" t="s">
        <v>1826</v>
      </c>
    </row>
    <row r="206" s="1" customFormat="1">
      <c r="B206" s="47"/>
      <c r="C206" s="75"/>
      <c r="D206" s="246" t="s">
        <v>225</v>
      </c>
      <c r="E206" s="75"/>
      <c r="F206" s="247" t="s">
        <v>4058</v>
      </c>
      <c r="G206" s="75"/>
      <c r="H206" s="75"/>
      <c r="I206" s="204"/>
      <c r="J206" s="75"/>
      <c r="K206" s="75"/>
      <c r="L206" s="73"/>
      <c r="M206" s="248"/>
      <c r="N206" s="48"/>
      <c r="O206" s="48"/>
      <c r="P206" s="48"/>
      <c r="Q206" s="48"/>
      <c r="R206" s="48"/>
      <c r="S206" s="48"/>
      <c r="T206" s="96"/>
      <c r="AT206" s="25" t="s">
        <v>225</v>
      </c>
      <c r="AU206" s="25" t="s">
        <v>80</v>
      </c>
    </row>
    <row r="207" s="1" customFormat="1" ht="16.5" customHeight="1">
      <c r="B207" s="47"/>
      <c r="C207" s="234" t="s">
        <v>678</v>
      </c>
      <c r="D207" s="234" t="s">
        <v>218</v>
      </c>
      <c r="E207" s="235" t="s">
        <v>4059</v>
      </c>
      <c r="F207" s="236" t="s">
        <v>4060</v>
      </c>
      <c r="G207" s="237" t="s">
        <v>298</v>
      </c>
      <c r="H207" s="238">
        <v>195</v>
      </c>
      <c r="I207" s="239"/>
      <c r="J207" s="240">
        <f>ROUND(I207*H207,2)</f>
        <v>0</v>
      </c>
      <c r="K207" s="236" t="s">
        <v>3815</v>
      </c>
      <c r="L207" s="73"/>
      <c r="M207" s="241" t="s">
        <v>21</v>
      </c>
      <c r="N207" s="242" t="s">
        <v>43</v>
      </c>
      <c r="O207" s="48"/>
      <c r="P207" s="243">
        <f>O207*H207</f>
        <v>0</v>
      </c>
      <c r="Q207" s="243">
        <v>0</v>
      </c>
      <c r="R207" s="243">
        <f>Q207*H207</f>
        <v>0</v>
      </c>
      <c r="S207" s="243">
        <v>0</v>
      </c>
      <c r="T207" s="244">
        <f>S207*H207</f>
        <v>0</v>
      </c>
      <c r="AR207" s="25" t="s">
        <v>232</v>
      </c>
      <c r="AT207" s="25" t="s">
        <v>218</v>
      </c>
      <c r="AU207" s="25" t="s">
        <v>80</v>
      </c>
      <c r="AY207" s="25" t="s">
        <v>215</v>
      </c>
      <c r="BE207" s="245">
        <f>IF(N207="základní",J207,0)</f>
        <v>0</v>
      </c>
      <c r="BF207" s="245">
        <f>IF(N207="snížená",J207,0)</f>
        <v>0</v>
      </c>
      <c r="BG207" s="245">
        <f>IF(N207="zákl. přenesená",J207,0)</f>
        <v>0</v>
      </c>
      <c r="BH207" s="245">
        <f>IF(N207="sníž. přenesená",J207,0)</f>
        <v>0</v>
      </c>
      <c r="BI207" s="245">
        <f>IF(N207="nulová",J207,0)</f>
        <v>0</v>
      </c>
      <c r="BJ207" s="25" t="s">
        <v>80</v>
      </c>
      <c r="BK207" s="245">
        <f>ROUND(I207*H207,2)</f>
        <v>0</v>
      </c>
      <c r="BL207" s="25" t="s">
        <v>232</v>
      </c>
      <c r="BM207" s="25" t="s">
        <v>1835</v>
      </c>
    </row>
    <row r="208" s="1" customFormat="1">
      <c r="B208" s="47"/>
      <c r="C208" s="75"/>
      <c r="D208" s="246" t="s">
        <v>225</v>
      </c>
      <c r="E208" s="75"/>
      <c r="F208" s="247" t="s">
        <v>4061</v>
      </c>
      <c r="G208" s="75"/>
      <c r="H208" s="75"/>
      <c r="I208" s="204"/>
      <c r="J208" s="75"/>
      <c r="K208" s="75"/>
      <c r="L208" s="73"/>
      <c r="M208" s="248"/>
      <c r="N208" s="48"/>
      <c r="O208" s="48"/>
      <c r="P208" s="48"/>
      <c r="Q208" s="48"/>
      <c r="R208" s="48"/>
      <c r="S208" s="48"/>
      <c r="T208" s="96"/>
      <c r="AT208" s="25" t="s">
        <v>225</v>
      </c>
      <c r="AU208" s="25" t="s">
        <v>80</v>
      </c>
    </row>
    <row r="209" s="1" customFormat="1" ht="16.5" customHeight="1">
      <c r="B209" s="47"/>
      <c r="C209" s="234" t="s">
        <v>1528</v>
      </c>
      <c r="D209" s="234" t="s">
        <v>218</v>
      </c>
      <c r="E209" s="235" t="s">
        <v>4062</v>
      </c>
      <c r="F209" s="236" t="s">
        <v>4063</v>
      </c>
      <c r="G209" s="237" t="s">
        <v>298</v>
      </c>
      <c r="H209" s="238">
        <v>77</v>
      </c>
      <c r="I209" s="239"/>
      <c r="J209" s="240">
        <f>ROUND(I209*H209,2)</f>
        <v>0</v>
      </c>
      <c r="K209" s="236" t="s">
        <v>3815</v>
      </c>
      <c r="L209" s="73"/>
      <c r="M209" s="241" t="s">
        <v>21</v>
      </c>
      <c r="N209" s="242" t="s">
        <v>43</v>
      </c>
      <c r="O209" s="48"/>
      <c r="P209" s="243">
        <f>O209*H209</f>
        <v>0</v>
      </c>
      <c r="Q209" s="243">
        <v>0</v>
      </c>
      <c r="R209" s="243">
        <f>Q209*H209</f>
        <v>0</v>
      </c>
      <c r="S209" s="243">
        <v>0</v>
      </c>
      <c r="T209" s="244">
        <f>S209*H209</f>
        <v>0</v>
      </c>
      <c r="AR209" s="25" t="s">
        <v>232</v>
      </c>
      <c r="AT209" s="25" t="s">
        <v>218</v>
      </c>
      <c r="AU209" s="25" t="s">
        <v>80</v>
      </c>
      <c r="AY209" s="25" t="s">
        <v>215</v>
      </c>
      <c r="BE209" s="245">
        <f>IF(N209="základní",J209,0)</f>
        <v>0</v>
      </c>
      <c r="BF209" s="245">
        <f>IF(N209="snížená",J209,0)</f>
        <v>0</v>
      </c>
      <c r="BG209" s="245">
        <f>IF(N209="zákl. přenesená",J209,0)</f>
        <v>0</v>
      </c>
      <c r="BH209" s="245">
        <f>IF(N209="sníž. přenesená",J209,0)</f>
        <v>0</v>
      </c>
      <c r="BI209" s="245">
        <f>IF(N209="nulová",J209,0)</f>
        <v>0</v>
      </c>
      <c r="BJ209" s="25" t="s">
        <v>80</v>
      </c>
      <c r="BK209" s="245">
        <f>ROUND(I209*H209,2)</f>
        <v>0</v>
      </c>
      <c r="BL209" s="25" t="s">
        <v>232</v>
      </c>
      <c r="BM209" s="25" t="s">
        <v>1847</v>
      </c>
    </row>
    <row r="210" s="1" customFormat="1">
      <c r="B210" s="47"/>
      <c r="C210" s="75"/>
      <c r="D210" s="246" t="s">
        <v>225</v>
      </c>
      <c r="E210" s="75"/>
      <c r="F210" s="247" t="s">
        <v>4064</v>
      </c>
      <c r="G210" s="75"/>
      <c r="H210" s="75"/>
      <c r="I210" s="204"/>
      <c r="J210" s="75"/>
      <c r="K210" s="75"/>
      <c r="L210" s="73"/>
      <c r="M210" s="248"/>
      <c r="N210" s="48"/>
      <c r="O210" s="48"/>
      <c r="P210" s="48"/>
      <c r="Q210" s="48"/>
      <c r="R210" s="48"/>
      <c r="S210" s="48"/>
      <c r="T210" s="96"/>
      <c r="AT210" s="25" t="s">
        <v>225</v>
      </c>
      <c r="AU210" s="25" t="s">
        <v>80</v>
      </c>
    </row>
    <row r="211" s="1" customFormat="1" ht="16.5" customHeight="1">
      <c r="B211" s="47"/>
      <c r="C211" s="234" t="s">
        <v>1534</v>
      </c>
      <c r="D211" s="234" t="s">
        <v>218</v>
      </c>
      <c r="E211" s="235" t="s">
        <v>4065</v>
      </c>
      <c r="F211" s="236" t="s">
        <v>4066</v>
      </c>
      <c r="G211" s="237" t="s">
        <v>298</v>
      </c>
      <c r="H211" s="238">
        <v>27</v>
      </c>
      <c r="I211" s="239"/>
      <c r="J211" s="240">
        <f>ROUND(I211*H211,2)</f>
        <v>0</v>
      </c>
      <c r="K211" s="236" t="s">
        <v>3815</v>
      </c>
      <c r="L211" s="73"/>
      <c r="M211" s="241" t="s">
        <v>21</v>
      </c>
      <c r="N211" s="242" t="s">
        <v>43</v>
      </c>
      <c r="O211" s="48"/>
      <c r="P211" s="243">
        <f>O211*H211</f>
        <v>0</v>
      </c>
      <c r="Q211" s="243">
        <v>0</v>
      </c>
      <c r="R211" s="243">
        <f>Q211*H211</f>
        <v>0</v>
      </c>
      <c r="S211" s="243">
        <v>0</v>
      </c>
      <c r="T211" s="244">
        <f>S211*H211</f>
        <v>0</v>
      </c>
      <c r="AR211" s="25" t="s">
        <v>232</v>
      </c>
      <c r="AT211" s="25" t="s">
        <v>218</v>
      </c>
      <c r="AU211" s="25" t="s">
        <v>80</v>
      </c>
      <c r="AY211" s="25" t="s">
        <v>215</v>
      </c>
      <c r="BE211" s="245">
        <f>IF(N211="základní",J211,0)</f>
        <v>0</v>
      </c>
      <c r="BF211" s="245">
        <f>IF(N211="snížená",J211,0)</f>
        <v>0</v>
      </c>
      <c r="BG211" s="245">
        <f>IF(N211="zákl. přenesená",J211,0)</f>
        <v>0</v>
      </c>
      <c r="BH211" s="245">
        <f>IF(N211="sníž. přenesená",J211,0)</f>
        <v>0</v>
      </c>
      <c r="BI211" s="245">
        <f>IF(N211="nulová",J211,0)</f>
        <v>0</v>
      </c>
      <c r="BJ211" s="25" t="s">
        <v>80</v>
      </c>
      <c r="BK211" s="245">
        <f>ROUND(I211*H211,2)</f>
        <v>0</v>
      </c>
      <c r="BL211" s="25" t="s">
        <v>232</v>
      </c>
      <c r="BM211" s="25" t="s">
        <v>1859</v>
      </c>
    </row>
    <row r="212" s="1" customFormat="1">
      <c r="B212" s="47"/>
      <c r="C212" s="75"/>
      <c r="D212" s="246" t="s">
        <v>225</v>
      </c>
      <c r="E212" s="75"/>
      <c r="F212" s="247" t="s">
        <v>4067</v>
      </c>
      <c r="G212" s="75"/>
      <c r="H212" s="75"/>
      <c r="I212" s="204"/>
      <c r="J212" s="75"/>
      <c r="K212" s="75"/>
      <c r="L212" s="73"/>
      <c r="M212" s="248"/>
      <c r="N212" s="48"/>
      <c r="O212" s="48"/>
      <c r="P212" s="48"/>
      <c r="Q212" s="48"/>
      <c r="R212" s="48"/>
      <c r="S212" s="48"/>
      <c r="T212" s="96"/>
      <c r="AT212" s="25" t="s">
        <v>225</v>
      </c>
      <c r="AU212" s="25" t="s">
        <v>80</v>
      </c>
    </row>
    <row r="213" s="1" customFormat="1" ht="16.5" customHeight="1">
      <c r="B213" s="47"/>
      <c r="C213" s="234" t="s">
        <v>687</v>
      </c>
      <c r="D213" s="234" t="s">
        <v>218</v>
      </c>
      <c r="E213" s="235" t="s">
        <v>4068</v>
      </c>
      <c r="F213" s="236" t="s">
        <v>4069</v>
      </c>
      <c r="G213" s="237" t="s">
        <v>298</v>
      </c>
      <c r="H213" s="238">
        <v>3</v>
      </c>
      <c r="I213" s="239"/>
      <c r="J213" s="240">
        <f>ROUND(I213*H213,2)</f>
        <v>0</v>
      </c>
      <c r="K213" s="236" t="s">
        <v>3815</v>
      </c>
      <c r="L213" s="73"/>
      <c r="M213" s="241" t="s">
        <v>21</v>
      </c>
      <c r="N213" s="242" t="s">
        <v>43</v>
      </c>
      <c r="O213" s="48"/>
      <c r="P213" s="243">
        <f>O213*H213</f>
        <v>0</v>
      </c>
      <c r="Q213" s="243">
        <v>0</v>
      </c>
      <c r="R213" s="243">
        <f>Q213*H213</f>
        <v>0</v>
      </c>
      <c r="S213" s="243">
        <v>0</v>
      </c>
      <c r="T213" s="244">
        <f>S213*H213</f>
        <v>0</v>
      </c>
      <c r="AR213" s="25" t="s">
        <v>232</v>
      </c>
      <c r="AT213" s="25" t="s">
        <v>218</v>
      </c>
      <c r="AU213" s="25" t="s">
        <v>80</v>
      </c>
      <c r="AY213" s="25" t="s">
        <v>215</v>
      </c>
      <c r="BE213" s="245">
        <f>IF(N213="základní",J213,0)</f>
        <v>0</v>
      </c>
      <c r="BF213" s="245">
        <f>IF(N213="snížená",J213,0)</f>
        <v>0</v>
      </c>
      <c r="BG213" s="245">
        <f>IF(N213="zákl. přenesená",J213,0)</f>
        <v>0</v>
      </c>
      <c r="BH213" s="245">
        <f>IF(N213="sníž. přenesená",J213,0)</f>
        <v>0</v>
      </c>
      <c r="BI213" s="245">
        <f>IF(N213="nulová",J213,0)</f>
        <v>0</v>
      </c>
      <c r="BJ213" s="25" t="s">
        <v>80</v>
      </c>
      <c r="BK213" s="245">
        <f>ROUND(I213*H213,2)</f>
        <v>0</v>
      </c>
      <c r="BL213" s="25" t="s">
        <v>232</v>
      </c>
      <c r="BM213" s="25" t="s">
        <v>1871</v>
      </c>
    </row>
    <row r="214" s="1" customFormat="1">
      <c r="B214" s="47"/>
      <c r="C214" s="75"/>
      <c r="D214" s="246" t="s">
        <v>225</v>
      </c>
      <c r="E214" s="75"/>
      <c r="F214" s="247" t="s">
        <v>4070</v>
      </c>
      <c r="G214" s="75"/>
      <c r="H214" s="75"/>
      <c r="I214" s="204"/>
      <c r="J214" s="75"/>
      <c r="K214" s="75"/>
      <c r="L214" s="73"/>
      <c r="M214" s="248"/>
      <c r="N214" s="48"/>
      <c r="O214" s="48"/>
      <c r="P214" s="48"/>
      <c r="Q214" s="48"/>
      <c r="R214" s="48"/>
      <c r="S214" s="48"/>
      <c r="T214" s="96"/>
      <c r="AT214" s="25" t="s">
        <v>225</v>
      </c>
      <c r="AU214" s="25" t="s">
        <v>80</v>
      </c>
    </row>
    <row r="215" s="1" customFormat="1" ht="16.5" customHeight="1">
      <c r="B215" s="47"/>
      <c r="C215" s="234" t="s">
        <v>569</v>
      </c>
      <c r="D215" s="234" t="s">
        <v>218</v>
      </c>
      <c r="E215" s="235" t="s">
        <v>4071</v>
      </c>
      <c r="F215" s="236" t="s">
        <v>4069</v>
      </c>
      <c r="G215" s="237" t="s">
        <v>298</v>
      </c>
      <c r="H215" s="238">
        <v>1</v>
      </c>
      <c r="I215" s="239"/>
      <c r="J215" s="240">
        <f>ROUND(I215*H215,2)</f>
        <v>0</v>
      </c>
      <c r="K215" s="236" t="s">
        <v>3815</v>
      </c>
      <c r="L215" s="73"/>
      <c r="M215" s="241" t="s">
        <v>21</v>
      </c>
      <c r="N215" s="242" t="s">
        <v>43</v>
      </c>
      <c r="O215" s="48"/>
      <c r="P215" s="243">
        <f>O215*H215</f>
        <v>0</v>
      </c>
      <c r="Q215" s="243">
        <v>0</v>
      </c>
      <c r="R215" s="243">
        <f>Q215*H215</f>
        <v>0</v>
      </c>
      <c r="S215" s="243">
        <v>0</v>
      </c>
      <c r="T215" s="244">
        <f>S215*H215</f>
        <v>0</v>
      </c>
      <c r="AR215" s="25" t="s">
        <v>232</v>
      </c>
      <c r="AT215" s="25" t="s">
        <v>218</v>
      </c>
      <c r="AU215" s="25" t="s">
        <v>80</v>
      </c>
      <c r="AY215" s="25" t="s">
        <v>215</v>
      </c>
      <c r="BE215" s="245">
        <f>IF(N215="základní",J215,0)</f>
        <v>0</v>
      </c>
      <c r="BF215" s="245">
        <f>IF(N215="snížená",J215,0)</f>
        <v>0</v>
      </c>
      <c r="BG215" s="245">
        <f>IF(N215="zákl. přenesená",J215,0)</f>
        <v>0</v>
      </c>
      <c r="BH215" s="245">
        <f>IF(N215="sníž. přenesená",J215,0)</f>
        <v>0</v>
      </c>
      <c r="BI215" s="245">
        <f>IF(N215="nulová",J215,0)</f>
        <v>0</v>
      </c>
      <c r="BJ215" s="25" t="s">
        <v>80</v>
      </c>
      <c r="BK215" s="245">
        <f>ROUND(I215*H215,2)</f>
        <v>0</v>
      </c>
      <c r="BL215" s="25" t="s">
        <v>232</v>
      </c>
      <c r="BM215" s="25" t="s">
        <v>1881</v>
      </c>
    </row>
    <row r="216" s="1" customFormat="1">
      <c r="B216" s="47"/>
      <c r="C216" s="75"/>
      <c r="D216" s="246" t="s">
        <v>225</v>
      </c>
      <c r="E216" s="75"/>
      <c r="F216" s="247" t="s">
        <v>4072</v>
      </c>
      <c r="G216" s="75"/>
      <c r="H216" s="75"/>
      <c r="I216" s="204"/>
      <c r="J216" s="75"/>
      <c r="K216" s="75"/>
      <c r="L216" s="73"/>
      <c r="M216" s="248"/>
      <c r="N216" s="48"/>
      <c r="O216" s="48"/>
      <c r="P216" s="48"/>
      <c r="Q216" s="48"/>
      <c r="R216" s="48"/>
      <c r="S216" s="48"/>
      <c r="T216" s="96"/>
      <c r="AT216" s="25" t="s">
        <v>225</v>
      </c>
      <c r="AU216" s="25" t="s">
        <v>80</v>
      </c>
    </row>
    <row r="217" s="1" customFormat="1" ht="16.5" customHeight="1">
      <c r="B217" s="47"/>
      <c r="C217" s="234" t="s">
        <v>1547</v>
      </c>
      <c r="D217" s="234" t="s">
        <v>218</v>
      </c>
      <c r="E217" s="235" t="s">
        <v>4073</v>
      </c>
      <c r="F217" s="236" t="s">
        <v>4074</v>
      </c>
      <c r="G217" s="237" t="s">
        <v>298</v>
      </c>
      <c r="H217" s="238">
        <v>37</v>
      </c>
      <c r="I217" s="239"/>
      <c r="J217" s="240">
        <f>ROUND(I217*H217,2)</f>
        <v>0</v>
      </c>
      <c r="K217" s="236" t="s">
        <v>3815</v>
      </c>
      <c r="L217" s="73"/>
      <c r="M217" s="241" t="s">
        <v>21</v>
      </c>
      <c r="N217" s="242" t="s">
        <v>43</v>
      </c>
      <c r="O217" s="48"/>
      <c r="P217" s="243">
        <f>O217*H217</f>
        <v>0</v>
      </c>
      <c r="Q217" s="243">
        <v>0</v>
      </c>
      <c r="R217" s="243">
        <f>Q217*H217</f>
        <v>0</v>
      </c>
      <c r="S217" s="243">
        <v>0</v>
      </c>
      <c r="T217" s="244">
        <f>S217*H217</f>
        <v>0</v>
      </c>
      <c r="AR217" s="25" t="s">
        <v>232</v>
      </c>
      <c r="AT217" s="25" t="s">
        <v>218</v>
      </c>
      <c r="AU217" s="25" t="s">
        <v>80</v>
      </c>
      <c r="AY217" s="25" t="s">
        <v>215</v>
      </c>
      <c r="BE217" s="245">
        <f>IF(N217="základní",J217,0)</f>
        <v>0</v>
      </c>
      <c r="BF217" s="245">
        <f>IF(N217="snížená",J217,0)</f>
        <v>0</v>
      </c>
      <c r="BG217" s="245">
        <f>IF(N217="zákl. přenesená",J217,0)</f>
        <v>0</v>
      </c>
      <c r="BH217" s="245">
        <f>IF(N217="sníž. přenesená",J217,0)</f>
        <v>0</v>
      </c>
      <c r="BI217" s="245">
        <f>IF(N217="nulová",J217,0)</f>
        <v>0</v>
      </c>
      <c r="BJ217" s="25" t="s">
        <v>80</v>
      </c>
      <c r="BK217" s="245">
        <f>ROUND(I217*H217,2)</f>
        <v>0</v>
      </c>
      <c r="BL217" s="25" t="s">
        <v>232</v>
      </c>
      <c r="BM217" s="25" t="s">
        <v>1888</v>
      </c>
    </row>
    <row r="218" s="1" customFormat="1">
      <c r="B218" s="47"/>
      <c r="C218" s="75"/>
      <c r="D218" s="246" t="s">
        <v>225</v>
      </c>
      <c r="E218" s="75"/>
      <c r="F218" s="247" t="s">
        <v>3858</v>
      </c>
      <c r="G218" s="75"/>
      <c r="H218" s="75"/>
      <c r="I218" s="204"/>
      <c r="J218" s="75"/>
      <c r="K218" s="75"/>
      <c r="L218" s="73"/>
      <c r="M218" s="248"/>
      <c r="N218" s="48"/>
      <c r="O218" s="48"/>
      <c r="P218" s="48"/>
      <c r="Q218" s="48"/>
      <c r="R218" s="48"/>
      <c r="S218" s="48"/>
      <c r="T218" s="96"/>
      <c r="AT218" s="25" t="s">
        <v>225</v>
      </c>
      <c r="AU218" s="25" t="s">
        <v>80</v>
      </c>
    </row>
    <row r="219" s="1" customFormat="1" ht="16.5" customHeight="1">
      <c r="B219" s="47"/>
      <c r="C219" s="234" t="s">
        <v>478</v>
      </c>
      <c r="D219" s="234" t="s">
        <v>218</v>
      </c>
      <c r="E219" s="235" t="s">
        <v>4075</v>
      </c>
      <c r="F219" s="236" t="s">
        <v>4076</v>
      </c>
      <c r="G219" s="237" t="s">
        <v>298</v>
      </c>
      <c r="H219" s="238">
        <v>5</v>
      </c>
      <c r="I219" s="239"/>
      <c r="J219" s="240">
        <f>ROUND(I219*H219,2)</f>
        <v>0</v>
      </c>
      <c r="K219" s="236" t="s">
        <v>3815</v>
      </c>
      <c r="L219" s="73"/>
      <c r="M219" s="241" t="s">
        <v>21</v>
      </c>
      <c r="N219" s="242" t="s">
        <v>43</v>
      </c>
      <c r="O219" s="48"/>
      <c r="P219" s="243">
        <f>O219*H219</f>
        <v>0</v>
      </c>
      <c r="Q219" s="243">
        <v>0</v>
      </c>
      <c r="R219" s="243">
        <f>Q219*H219</f>
        <v>0</v>
      </c>
      <c r="S219" s="243">
        <v>0</v>
      </c>
      <c r="T219" s="244">
        <f>S219*H219</f>
        <v>0</v>
      </c>
      <c r="AR219" s="25" t="s">
        <v>232</v>
      </c>
      <c r="AT219" s="25" t="s">
        <v>218</v>
      </c>
      <c r="AU219" s="25" t="s">
        <v>80</v>
      </c>
      <c r="AY219" s="25" t="s">
        <v>215</v>
      </c>
      <c r="BE219" s="245">
        <f>IF(N219="základní",J219,0)</f>
        <v>0</v>
      </c>
      <c r="BF219" s="245">
        <f>IF(N219="snížená",J219,0)</f>
        <v>0</v>
      </c>
      <c r="BG219" s="245">
        <f>IF(N219="zákl. přenesená",J219,0)</f>
        <v>0</v>
      </c>
      <c r="BH219" s="245">
        <f>IF(N219="sníž. přenesená",J219,0)</f>
        <v>0</v>
      </c>
      <c r="BI219" s="245">
        <f>IF(N219="nulová",J219,0)</f>
        <v>0</v>
      </c>
      <c r="BJ219" s="25" t="s">
        <v>80</v>
      </c>
      <c r="BK219" s="245">
        <f>ROUND(I219*H219,2)</f>
        <v>0</v>
      </c>
      <c r="BL219" s="25" t="s">
        <v>232</v>
      </c>
      <c r="BM219" s="25" t="s">
        <v>1213</v>
      </c>
    </row>
    <row r="220" s="1" customFormat="1">
      <c r="B220" s="47"/>
      <c r="C220" s="75"/>
      <c r="D220" s="246" t="s">
        <v>225</v>
      </c>
      <c r="E220" s="75"/>
      <c r="F220" s="247" t="s">
        <v>3858</v>
      </c>
      <c r="G220" s="75"/>
      <c r="H220" s="75"/>
      <c r="I220" s="204"/>
      <c r="J220" s="75"/>
      <c r="K220" s="75"/>
      <c r="L220" s="73"/>
      <c r="M220" s="248"/>
      <c r="N220" s="48"/>
      <c r="O220" s="48"/>
      <c r="P220" s="48"/>
      <c r="Q220" s="48"/>
      <c r="R220" s="48"/>
      <c r="S220" s="48"/>
      <c r="T220" s="96"/>
      <c r="AT220" s="25" t="s">
        <v>225</v>
      </c>
      <c r="AU220" s="25" t="s">
        <v>80</v>
      </c>
    </row>
    <row r="221" s="1" customFormat="1" ht="16.5" customHeight="1">
      <c r="B221" s="47"/>
      <c r="C221" s="234" t="s">
        <v>455</v>
      </c>
      <c r="D221" s="234" t="s">
        <v>218</v>
      </c>
      <c r="E221" s="235" t="s">
        <v>4077</v>
      </c>
      <c r="F221" s="236" t="s">
        <v>4078</v>
      </c>
      <c r="G221" s="237" t="s">
        <v>298</v>
      </c>
      <c r="H221" s="238">
        <v>2</v>
      </c>
      <c r="I221" s="239"/>
      <c r="J221" s="240">
        <f>ROUND(I221*H221,2)</f>
        <v>0</v>
      </c>
      <c r="K221" s="236" t="s">
        <v>3815</v>
      </c>
      <c r="L221" s="73"/>
      <c r="M221" s="241" t="s">
        <v>21</v>
      </c>
      <c r="N221" s="242" t="s">
        <v>43</v>
      </c>
      <c r="O221" s="48"/>
      <c r="P221" s="243">
        <f>O221*H221</f>
        <v>0</v>
      </c>
      <c r="Q221" s="243">
        <v>0</v>
      </c>
      <c r="R221" s="243">
        <f>Q221*H221</f>
        <v>0</v>
      </c>
      <c r="S221" s="243">
        <v>0</v>
      </c>
      <c r="T221" s="244">
        <f>S221*H221</f>
        <v>0</v>
      </c>
      <c r="AR221" s="25" t="s">
        <v>232</v>
      </c>
      <c r="AT221" s="25" t="s">
        <v>218</v>
      </c>
      <c r="AU221" s="25" t="s">
        <v>80</v>
      </c>
      <c r="AY221" s="25" t="s">
        <v>215</v>
      </c>
      <c r="BE221" s="245">
        <f>IF(N221="základní",J221,0)</f>
        <v>0</v>
      </c>
      <c r="BF221" s="245">
        <f>IF(N221="snížená",J221,0)</f>
        <v>0</v>
      </c>
      <c r="BG221" s="245">
        <f>IF(N221="zákl. přenesená",J221,0)</f>
        <v>0</v>
      </c>
      <c r="BH221" s="245">
        <f>IF(N221="sníž. přenesená",J221,0)</f>
        <v>0</v>
      </c>
      <c r="BI221" s="245">
        <f>IF(N221="nulová",J221,0)</f>
        <v>0</v>
      </c>
      <c r="BJ221" s="25" t="s">
        <v>80</v>
      </c>
      <c r="BK221" s="245">
        <f>ROUND(I221*H221,2)</f>
        <v>0</v>
      </c>
      <c r="BL221" s="25" t="s">
        <v>232</v>
      </c>
      <c r="BM221" s="25" t="s">
        <v>1908</v>
      </c>
    </row>
    <row r="222" s="1" customFormat="1">
      <c r="B222" s="47"/>
      <c r="C222" s="75"/>
      <c r="D222" s="246" t="s">
        <v>225</v>
      </c>
      <c r="E222" s="75"/>
      <c r="F222" s="247" t="s">
        <v>3858</v>
      </c>
      <c r="G222" s="75"/>
      <c r="H222" s="75"/>
      <c r="I222" s="204"/>
      <c r="J222" s="75"/>
      <c r="K222" s="75"/>
      <c r="L222" s="73"/>
      <c r="M222" s="248"/>
      <c r="N222" s="48"/>
      <c r="O222" s="48"/>
      <c r="P222" s="48"/>
      <c r="Q222" s="48"/>
      <c r="R222" s="48"/>
      <c r="S222" s="48"/>
      <c r="T222" s="96"/>
      <c r="AT222" s="25" t="s">
        <v>225</v>
      </c>
      <c r="AU222" s="25" t="s">
        <v>80</v>
      </c>
    </row>
    <row r="223" s="1" customFormat="1" ht="16.5" customHeight="1">
      <c r="B223" s="47"/>
      <c r="C223" s="234" t="s">
        <v>692</v>
      </c>
      <c r="D223" s="234" t="s">
        <v>218</v>
      </c>
      <c r="E223" s="235" t="s">
        <v>4079</v>
      </c>
      <c r="F223" s="236" t="s">
        <v>4080</v>
      </c>
      <c r="G223" s="237" t="s">
        <v>298</v>
      </c>
      <c r="H223" s="238">
        <v>1</v>
      </c>
      <c r="I223" s="239"/>
      <c r="J223" s="240">
        <f>ROUND(I223*H223,2)</f>
        <v>0</v>
      </c>
      <c r="K223" s="236" t="s">
        <v>3815</v>
      </c>
      <c r="L223" s="73"/>
      <c r="M223" s="241" t="s">
        <v>21</v>
      </c>
      <c r="N223" s="242" t="s">
        <v>43</v>
      </c>
      <c r="O223" s="48"/>
      <c r="P223" s="243">
        <f>O223*H223</f>
        <v>0</v>
      </c>
      <c r="Q223" s="243">
        <v>0</v>
      </c>
      <c r="R223" s="243">
        <f>Q223*H223</f>
        <v>0</v>
      </c>
      <c r="S223" s="243">
        <v>0</v>
      </c>
      <c r="T223" s="244">
        <f>S223*H223</f>
        <v>0</v>
      </c>
      <c r="AR223" s="25" t="s">
        <v>232</v>
      </c>
      <c r="AT223" s="25" t="s">
        <v>218</v>
      </c>
      <c r="AU223" s="25" t="s">
        <v>80</v>
      </c>
      <c r="AY223" s="25" t="s">
        <v>215</v>
      </c>
      <c r="BE223" s="245">
        <f>IF(N223="základní",J223,0)</f>
        <v>0</v>
      </c>
      <c r="BF223" s="245">
        <f>IF(N223="snížená",J223,0)</f>
        <v>0</v>
      </c>
      <c r="BG223" s="245">
        <f>IF(N223="zákl. přenesená",J223,0)</f>
        <v>0</v>
      </c>
      <c r="BH223" s="245">
        <f>IF(N223="sníž. přenesená",J223,0)</f>
        <v>0</v>
      </c>
      <c r="BI223" s="245">
        <f>IF(N223="nulová",J223,0)</f>
        <v>0</v>
      </c>
      <c r="BJ223" s="25" t="s">
        <v>80</v>
      </c>
      <c r="BK223" s="245">
        <f>ROUND(I223*H223,2)</f>
        <v>0</v>
      </c>
      <c r="BL223" s="25" t="s">
        <v>232</v>
      </c>
      <c r="BM223" s="25" t="s">
        <v>1915</v>
      </c>
    </row>
    <row r="224" s="1" customFormat="1">
      <c r="B224" s="47"/>
      <c r="C224" s="75"/>
      <c r="D224" s="246" t="s">
        <v>225</v>
      </c>
      <c r="E224" s="75"/>
      <c r="F224" s="247" t="s">
        <v>3858</v>
      </c>
      <c r="G224" s="75"/>
      <c r="H224" s="75"/>
      <c r="I224" s="204"/>
      <c r="J224" s="75"/>
      <c r="K224" s="75"/>
      <c r="L224" s="73"/>
      <c r="M224" s="248"/>
      <c r="N224" s="48"/>
      <c r="O224" s="48"/>
      <c r="P224" s="48"/>
      <c r="Q224" s="48"/>
      <c r="R224" s="48"/>
      <c r="S224" s="48"/>
      <c r="T224" s="96"/>
      <c r="AT224" s="25" t="s">
        <v>225</v>
      </c>
      <c r="AU224" s="25" t="s">
        <v>80</v>
      </c>
    </row>
    <row r="225" s="1" customFormat="1" ht="16.5" customHeight="1">
      <c r="B225" s="47"/>
      <c r="C225" s="234" t="s">
        <v>515</v>
      </c>
      <c r="D225" s="234" t="s">
        <v>218</v>
      </c>
      <c r="E225" s="235" t="s">
        <v>4081</v>
      </c>
      <c r="F225" s="236" t="s">
        <v>4082</v>
      </c>
      <c r="G225" s="237" t="s">
        <v>298</v>
      </c>
      <c r="H225" s="238">
        <v>44</v>
      </c>
      <c r="I225" s="239"/>
      <c r="J225" s="240">
        <f>ROUND(I225*H225,2)</f>
        <v>0</v>
      </c>
      <c r="K225" s="236" t="s">
        <v>3815</v>
      </c>
      <c r="L225" s="73"/>
      <c r="M225" s="241" t="s">
        <v>21</v>
      </c>
      <c r="N225" s="242" t="s">
        <v>43</v>
      </c>
      <c r="O225" s="48"/>
      <c r="P225" s="243">
        <f>O225*H225</f>
        <v>0</v>
      </c>
      <c r="Q225" s="243">
        <v>0</v>
      </c>
      <c r="R225" s="243">
        <f>Q225*H225</f>
        <v>0</v>
      </c>
      <c r="S225" s="243">
        <v>0</v>
      </c>
      <c r="T225" s="244">
        <f>S225*H225</f>
        <v>0</v>
      </c>
      <c r="AR225" s="25" t="s">
        <v>232</v>
      </c>
      <c r="AT225" s="25" t="s">
        <v>218</v>
      </c>
      <c r="AU225" s="25" t="s">
        <v>80</v>
      </c>
      <c r="AY225" s="25" t="s">
        <v>215</v>
      </c>
      <c r="BE225" s="245">
        <f>IF(N225="základní",J225,0)</f>
        <v>0</v>
      </c>
      <c r="BF225" s="245">
        <f>IF(N225="snížená",J225,0)</f>
        <v>0</v>
      </c>
      <c r="BG225" s="245">
        <f>IF(N225="zákl. přenesená",J225,0)</f>
        <v>0</v>
      </c>
      <c r="BH225" s="245">
        <f>IF(N225="sníž. přenesená",J225,0)</f>
        <v>0</v>
      </c>
      <c r="BI225" s="245">
        <f>IF(N225="nulová",J225,0)</f>
        <v>0</v>
      </c>
      <c r="BJ225" s="25" t="s">
        <v>80</v>
      </c>
      <c r="BK225" s="245">
        <f>ROUND(I225*H225,2)</f>
        <v>0</v>
      </c>
      <c r="BL225" s="25" t="s">
        <v>232</v>
      </c>
      <c r="BM225" s="25" t="s">
        <v>1931</v>
      </c>
    </row>
    <row r="226" s="1" customFormat="1">
      <c r="B226" s="47"/>
      <c r="C226" s="75"/>
      <c r="D226" s="246" t="s">
        <v>225</v>
      </c>
      <c r="E226" s="75"/>
      <c r="F226" s="247" t="s">
        <v>3858</v>
      </c>
      <c r="G226" s="75"/>
      <c r="H226" s="75"/>
      <c r="I226" s="204"/>
      <c r="J226" s="75"/>
      <c r="K226" s="75"/>
      <c r="L226" s="73"/>
      <c r="M226" s="248"/>
      <c r="N226" s="48"/>
      <c r="O226" s="48"/>
      <c r="P226" s="48"/>
      <c r="Q226" s="48"/>
      <c r="R226" s="48"/>
      <c r="S226" s="48"/>
      <c r="T226" s="96"/>
      <c r="AT226" s="25" t="s">
        <v>225</v>
      </c>
      <c r="AU226" s="25" t="s">
        <v>80</v>
      </c>
    </row>
    <row r="227" s="1" customFormat="1" ht="16.5" customHeight="1">
      <c r="B227" s="47"/>
      <c r="C227" s="234" t="s">
        <v>1571</v>
      </c>
      <c r="D227" s="234" t="s">
        <v>218</v>
      </c>
      <c r="E227" s="235" t="s">
        <v>4083</v>
      </c>
      <c r="F227" s="236" t="s">
        <v>4084</v>
      </c>
      <c r="G227" s="237" t="s">
        <v>298</v>
      </c>
      <c r="H227" s="238">
        <v>88</v>
      </c>
      <c r="I227" s="239"/>
      <c r="J227" s="240">
        <f>ROUND(I227*H227,2)</f>
        <v>0</v>
      </c>
      <c r="K227" s="236" t="s">
        <v>3815</v>
      </c>
      <c r="L227" s="73"/>
      <c r="M227" s="241" t="s">
        <v>21</v>
      </c>
      <c r="N227" s="242" t="s">
        <v>43</v>
      </c>
      <c r="O227" s="48"/>
      <c r="P227" s="243">
        <f>O227*H227</f>
        <v>0</v>
      </c>
      <c r="Q227" s="243">
        <v>0</v>
      </c>
      <c r="R227" s="243">
        <f>Q227*H227</f>
        <v>0</v>
      </c>
      <c r="S227" s="243">
        <v>0</v>
      </c>
      <c r="T227" s="244">
        <f>S227*H227</f>
        <v>0</v>
      </c>
      <c r="AR227" s="25" t="s">
        <v>232</v>
      </c>
      <c r="AT227" s="25" t="s">
        <v>218</v>
      </c>
      <c r="AU227" s="25" t="s">
        <v>80</v>
      </c>
      <c r="AY227" s="25" t="s">
        <v>215</v>
      </c>
      <c r="BE227" s="245">
        <f>IF(N227="základní",J227,0)</f>
        <v>0</v>
      </c>
      <c r="BF227" s="245">
        <f>IF(N227="snížená",J227,0)</f>
        <v>0</v>
      </c>
      <c r="BG227" s="245">
        <f>IF(N227="zákl. přenesená",J227,0)</f>
        <v>0</v>
      </c>
      <c r="BH227" s="245">
        <f>IF(N227="sníž. přenesená",J227,0)</f>
        <v>0</v>
      </c>
      <c r="BI227" s="245">
        <f>IF(N227="nulová",J227,0)</f>
        <v>0</v>
      </c>
      <c r="BJ227" s="25" t="s">
        <v>80</v>
      </c>
      <c r="BK227" s="245">
        <f>ROUND(I227*H227,2)</f>
        <v>0</v>
      </c>
      <c r="BL227" s="25" t="s">
        <v>232</v>
      </c>
      <c r="BM227" s="25" t="s">
        <v>1942</v>
      </c>
    </row>
    <row r="228" s="1" customFormat="1">
      <c r="B228" s="47"/>
      <c r="C228" s="75"/>
      <c r="D228" s="246" t="s">
        <v>225</v>
      </c>
      <c r="E228" s="75"/>
      <c r="F228" s="247" t="s">
        <v>4085</v>
      </c>
      <c r="G228" s="75"/>
      <c r="H228" s="75"/>
      <c r="I228" s="204"/>
      <c r="J228" s="75"/>
      <c r="K228" s="75"/>
      <c r="L228" s="73"/>
      <c r="M228" s="248"/>
      <c r="N228" s="48"/>
      <c r="O228" s="48"/>
      <c r="P228" s="48"/>
      <c r="Q228" s="48"/>
      <c r="R228" s="48"/>
      <c r="S228" s="48"/>
      <c r="T228" s="96"/>
      <c r="AT228" s="25" t="s">
        <v>225</v>
      </c>
      <c r="AU228" s="25" t="s">
        <v>80</v>
      </c>
    </row>
    <row r="229" s="1" customFormat="1" ht="25.5" customHeight="1">
      <c r="B229" s="47"/>
      <c r="C229" s="234" t="s">
        <v>1577</v>
      </c>
      <c r="D229" s="234" t="s">
        <v>218</v>
      </c>
      <c r="E229" s="235" t="s">
        <v>4086</v>
      </c>
      <c r="F229" s="236" t="s">
        <v>4087</v>
      </c>
      <c r="G229" s="237" t="s">
        <v>452</v>
      </c>
      <c r="H229" s="238">
        <v>440</v>
      </c>
      <c r="I229" s="239"/>
      <c r="J229" s="240">
        <f>ROUND(I229*H229,2)</f>
        <v>0</v>
      </c>
      <c r="K229" s="236" t="s">
        <v>3815</v>
      </c>
      <c r="L229" s="73"/>
      <c r="M229" s="241" t="s">
        <v>21</v>
      </c>
      <c r="N229" s="242" t="s">
        <v>43</v>
      </c>
      <c r="O229" s="48"/>
      <c r="P229" s="243">
        <f>O229*H229</f>
        <v>0</v>
      </c>
      <c r="Q229" s="243">
        <v>0</v>
      </c>
      <c r="R229" s="243">
        <f>Q229*H229</f>
        <v>0</v>
      </c>
      <c r="S229" s="243">
        <v>0</v>
      </c>
      <c r="T229" s="244">
        <f>S229*H229</f>
        <v>0</v>
      </c>
      <c r="AR229" s="25" t="s">
        <v>232</v>
      </c>
      <c r="AT229" s="25" t="s">
        <v>218</v>
      </c>
      <c r="AU229" s="25" t="s">
        <v>80</v>
      </c>
      <c r="AY229" s="25" t="s">
        <v>215</v>
      </c>
      <c r="BE229" s="245">
        <f>IF(N229="základní",J229,0)</f>
        <v>0</v>
      </c>
      <c r="BF229" s="245">
        <f>IF(N229="snížená",J229,0)</f>
        <v>0</v>
      </c>
      <c r="BG229" s="245">
        <f>IF(N229="zákl. přenesená",J229,0)</f>
        <v>0</v>
      </c>
      <c r="BH229" s="245">
        <f>IF(N229="sníž. přenesená",J229,0)</f>
        <v>0</v>
      </c>
      <c r="BI229" s="245">
        <f>IF(N229="nulová",J229,0)</f>
        <v>0</v>
      </c>
      <c r="BJ229" s="25" t="s">
        <v>80</v>
      </c>
      <c r="BK229" s="245">
        <f>ROUND(I229*H229,2)</f>
        <v>0</v>
      </c>
      <c r="BL229" s="25" t="s">
        <v>232</v>
      </c>
      <c r="BM229" s="25" t="s">
        <v>1952</v>
      </c>
    </row>
    <row r="230" s="1" customFormat="1">
      <c r="B230" s="47"/>
      <c r="C230" s="75"/>
      <c r="D230" s="246" t="s">
        <v>225</v>
      </c>
      <c r="E230" s="75"/>
      <c r="F230" s="247" t="s">
        <v>4088</v>
      </c>
      <c r="G230" s="75"/>
      <c r="H230" s="75"/>
      <c r="I230" s="204"/>
      <c r="J230" s="75"/>
      <c r="K230" s="75"/>
      <c r="L230" s="73"/>
      <c r="M230" s="248"/>
      <c r="N230" s="48"/>
      <c r="O230" s="48"/>
      <c r="P230" s="48"/>
      <c r="Q230" s="48"/>
      <c r="R230" s="48"/>
      <c r="S230" s="48"/>
      <c r="T230" s="96"/>
      <c r="AT230" s="25" t="s">
        <v>225</v>
      </c>
      <c r="AU230" s="25" t="s">
        <v>80</v>
      </c>
    </row>
    <row r="231" s="1" customFormat="1" ht="16.5" customHeight="1">
      <c r="B231" s="47"/>
      <c r="C231" s="234" t="s">
        <v>1582</v>
      </c>
      <c r="D231" s="234" t="s">
        <v>218</v>
      </c>
      <c r="E231" s="235" t="s">
        <v>4089</v>
      </c>
      <c r="F231" s="236" t="s">
        <v>4090</v>
      </c>
      <c r="G231" s="237" t="s">
        <v>452</v>
      </c>
      <c r="H231" s="238">
        <v>1595</v>
      </c>
      <c r="I231" s="239"/>
      <c r="J231" s="240">
        <f>ROUND(I231*H231,2)</f>
        <v>0</v>
      </c>
      <c r="K231" s="236" t="s">
        <v>3815</v>
      </c>
      <c r="L231" s="73"/>
      <c r="M231" s="241" t="s">
        <v>21</v>
      </c>
      <c r="N231" s="242" t="s">
        <v>43</v>
      </c>
      <c r="O231" s="48"/>
      <c r="P231" s="243">
        <f>O231*H231</f>
        <v>0</v>
      </c>
      <c r="Q231" s="243">
        <v>0</v>
      </c>
      <c r="R231" s="243">
        <f>Q231*H231</f>
        <v>0</v>
      </c>
      <c r="S231" s="243">
        <v>0</v>
      </c>
      <c r="T231" s="244">
        <f>S231*H231</f>
        <v>0</v>
      </c>
      <c r="AR231" s="25" t="s">
        <v>232</v>
      </c>
      <c r="AT231" s="25" t="s">
        <v>218</v>
      </c>
      <c r="AU231" s="25" t="s">
        <v>80</v>
      </c>
      <c r="AY231" s="25" t="s">
        <v>215</v>
      </c>
      <c r="BE231" s="245">
        <f>IF(N231="základní",J231,0)</f>
        <v>0</v>
      </c>
      <c r="BF231" s="245">
        <f>IF(N231="snížená",J231,0)</f>
        <v>0</v>
      </c>
      <c r="BG231" s="245">
        <f>IF(N231="zákl. přenesená",J231,0)</f>
        <v>0</v>
      </c>
      <c r="BH231" s="245">
        <f>IF(N231="sníž. přenesená",J231,0)</f>
        <v>0</v>
      </c>
      <c r="BI231" s="245">
        <f>IF(N231="nulová",J231,0)</f>
        <v>0</v>
      </c>
      <c r="BJ231" s="25" t="s">
        <v>80</v>
      </c>
      <c r="BK231" s="245">
        <f>ROUND(I231*H231,2)</f>
        <v>0</v>
      </c>
      <c r="BL231" s="25" t="s">
        <v>232</v>
      </c>
      <c r="BM231" s="25" t="s">
        <v>1963</v>
      </c>
    </row>
    <row r="232" s="1" customFormat="1">
      <c r="B232" s="47"/>
      <c r="C232" s="75"/>
      <c r="D232" s="246" t="s">
        <v>225</v>
      </c>
      <c r="E232" s="75"/>
      <c r="F232" s="247" t="s">
        <v>4091</v>
      </c>
      <c r="G232" s="75"/>
      <c r="H232" s="75"/>
      <c r="I232" s="204"/>
      <c r="J232" s="75"/>
      <c r="K232" s="75"/>
      <c r="L232" s="73"/>
      <c r="M232" s="248"/>
      <c r="N232" s="48"/>
      <c r="O232" s="48"/>
      <c r="P232" s="48"/>
      <c r="Q232" s="48"/>
      <c r="R232" s="48"/>
      <c r="S232" s="48"/>
      <c r="T232" s="96"/>
      <c r="AT232" s="25" t="s">
        <v>225</v>
      </c>
      <c r="AU232" s="25" t="s">
        <v>80</v>
      </c>
    </row>
    <row r="233" s="1" customFormat="1" ht="16.5" customHeight="1">
      <c r="B233" s="47"/>
      <c r="C233" s="234" t="s">
        <v>1587</v>
      </c>
      <c r="D233" s="234" t="s">
        <v>218</v>
      </c>
      <c r="E233" s="235" t="s">
        <v>3886</v>
      </c>
      <c r="F233" s="236" t="s">
        <v>3887</v>
      </c>
      <c r="G233" s="237" t="s">
        <v>452</v>
      </c>
      <c r="H233" s="238">
        <v>405</v>
      </c>
      <c r="I233" s="239"/>
      <c r="J233" s="240">
        <f>ROUND(I233*H233,2)</f>
        <v>0</v>
      </c>
      <c r="K233" s="236" t="s">
        <v>3815</v>
      </c>
      <c r="L233" s="73"/>
      <c r="M233" s="241" t="s">
        <v>21</v>
      </c>
      <c r="N233" s="242" t="s">
        <v>43</v>
      </c>
      <c r="O233" s="48"/>
      <c r="P233" s="243">
        <f>O233*H233</f>
        <v>0</v>
      </c>
      <c r="Q233" s="243">
        <v>0</v>
      </c>
      <c r="R233" s="243">
        <f>Q233*H233</f>
        <v>0</v>
      </c>
      <c r="S233" s="243">
        <v>0</v>
      </c>
      <c r="T233" s="244">
        <f>S233*H233</f>
        <v>0</v>
      </c>
      <c r="AR233" s="25" t="s">
        <v>232</v>
      </c>
      <c r="AT233" s="25" t="s">
        <v>218</v>
      </c>
      <c r="AU233" s="25" t="s">
        <v>80</v>
      </c>
      <c r="AY233" s="25" t="s">
        <v>215</v>
      </c>
      <c r="BE233" s="245">
        <f>IF(N233="základní",J233,0)</f>
        <v>0</v>
      </c>
      <c r="BF233" s="245">
        <f>IF(N233="snížená",J233,0)</f>
        <v>0</v>
      </c>
      <c r="BG233" s="245">
        <f>IF(N233="zákl. přenesená",J233,0)</f>
        <v>0</v>
      </c>
      <c r="BH233" s="245">
        <f>IF(N233="sníž. přenesená",J233,0)</f>
        <v>0</v>
      </c>
      <c r="BI233" s="245">
        <f>IF(N233="nulová",J233,0)</f>
        <v>0</v>
      </c>
      <c r="BJ233" s="25" t="s">
        <v>80</v>
      </c>
      <c r="BK233" s="245">
        <f>ROUND(I233*H233,2)</f>
        <v>0</v>
      </c>
      <c r="BL233" s="25" t="s">
        <v>232</v>
      </c>
      <c r="BM233" s="25" t="s">
        <v>1972</v>
      </c>
    </row>
    <row r="234" s="1" customFormat="1">
      <c r="B234" s="47"/>
      <c r="C234" s="75"/>
      <c r="D234" s="246" t="s">
        <v>225</v>
      </c>
      <c r="E234" s="75"/>
      <c r="F234" s="247" t="s">
        <v>4092</v>
      </c>
      <c r="G234" s="75"/>
      <c r="H234" s="75"/>
      <c r="I234" s="204"/>
      <c r="J234" s="75"/>
      <c r="K234" s="75"/>
      <c r="L234" s="73"/>
      <c r="M234" s="248"/>
      <c r="N234" s="48"/>
      <c r="O234" s="48"/>
      <c r="P234" s="48"/>
      <c r="Q234" s="48"/>
      <c r="R234" s="48"/>
      <c r="S234" s="48"/>
      <c r="T234" s="96"/>
      <c r="AT234" s="25" t="s">
        <v>225</v>
      </c>
      <c r="AU234" s="25" t="s">
        <v>80</v>
      </c>
    </row>
    <row r="235" s="1" customFormat="1" ht="16.5" customHeight="1">
      <c r="B235" s="47"/>
      <c r="C235" s="234" t="s">
        <v>1593</v>
      </c>
      <c r="D235" s="234" t="s">
        <v>218</v>
      </c>
      <c r="E235" s="235" t="s">
        <v>3888</v>
      </c>
      <c r="F235" s="236" t="s">
        <v>3889</v>
      </c>
      <c r="G235" s="237" t="s">
        <v>452</v>
      </c>
      <c r="H235" s="238">
        <v>3880</v>
      </c>
      <c r="I235" s="239"/>
      <c r="J235" s="240">
        <f>ROUND(I235*H235,2)</f>
        <v>0</v>
      </c>
      <c r="K235" s="236" t="s">
        <v>3815</v>
      </c>
      <c r="L235" s="73"/>
      <c r="M235" s="241" t="s">
        <v>21</v>
      </c>
      <c r="N235" s="242" t="s">
        <v>43</v>
      </c>
      <c r="O235" s="48"/>
      <c r="P235" s="243">
        <f>O235*H235</f>
        <v>0</v>
      </c>
      <c r="Q235" s="243">
        <v>0</v>
      </c>
      <c r="R235" s="243">
        <f>Q235*H235</f>
        <v>0</v>
      </c>
      <c r="S235" s="243">
        <v>0</v>
      </c>
      <c r="T235" s="244">
        <f>S235*H235</f>
        <v>0</v>
      </c>
      <c r="AR235" s="25" t="s">
        <v>232</v>
      </c>
      <c r="AT235" s="25" t="s">
        <v>218</v>
      </c>
      <c r="AU235" s="25" t="s">
        <v>80</v>
      </c>
      <c r="AY235" s="25" t="s">
        <v>215</v>
      </c>
      <c r="BE235" s="245">
        <f>IF(N235="základní",J235,0)</f>
        <v>0</v>
      </c>
      <c r="BF235" s="245">
        <f>IF(N235="snížená",J235,0)</f>
        <v>0</v>
      </c>
      <c r="BG235" s="245">
        <f>IF(N235="zákl. přenesená",J235,0)</f>
        <v>0</v>
      </c>
      <c r="BH235" s="245">
        <f>IF(N235="sníž. přenesená",J235,0)</f>
        <v>0</v>
      </c>
      <c r="BI235" s="245">
        <f>IF(N235="nulová",J235,0)</f>
        <v>0</v>
      </c>
      <c r="BJ235" s="25" t="s">
        <v>80</v>
      </c>
      <c r="BK235" s="245">
        <f>ROUND(I235*H235,2)</f>
        <v>0</v>
      </c>
      <c r="BL235" s="25" t="s">
        <v>232</v>
      </c>
      <c r="BM235" s="25" t="s">
        <v>1984</v>
      </c>
    </row>
    <row r="236" s="1" customFormat="1">
      <c r="B236" s="47"/>
      <c r="C236" s="75"/>
      <c r="D236" s="246" t="s">
        <v>225</v>
      </c>
      <c r="E236" s="75"/>
      <c r="F236" s="247" t="s">
        <v>4093</v>
      </c>
      <c r="G236" s="75"/>
      <c r="H236" s="75"/>
      <c r="I236" s="204"/>
      <c r="J236" s="75"/>
      <c r="K236" s="75"/>
      <c r="L236" s="73"/>
      <c r="M236" s="248"/>
      <c r="N236" s="48"/>
      <c r="O236" s="48"/>
      <c r="P236" s="48"/>
      <c r="Q236" s="48"/>
      <c r="R236" s="48"/>
      <c r="S236" s="48"/>
      <c r="T236" s="96"/>
      <c r="AT236" s="25" t="s">
        <v>225</v>
      </c>
      <c r="AU236" s="25" t="s">
        <v>80</v>
      </c>
    </row>
    <row r="237" s="1" customFormat="1" ht="25.5" customHeight="1">
      <c r="B237" s="47"/>
      <c r="C237" s="234" t="s">
        <v>1603</v>
      </c>
      <c r="D237" s="234" t="s">
        <v>218</v>
      </c>
      <c r="E237" s="235" t="s">
        <v>4094</v>
      </c>
      <c r="F237" s="236" t="s">
        <v>4095</v>
      </c>
      <c r="G237" s="237" t="s">
        <v>452</v>
      </c>
      <c r="H237" s="238">
        <v>1300</v>
      </c>
      <c r="I237" s="239"/>
      <c r="J237" s="240">
        <f>ROUND(I237*H237,2)</f>
        <v>0</v>
      </c>
      <c r="K237" s="236" t="s">
        <v>3815</v>
      </c>
      <c r="L237" s="73"/>
      <c r="M237" s="241" t="s">
        <v>21</v>
      </c>
      <c r="N237" s="242" t="s">
        <v>43</v>
      </c>
      <c r="O237" s="48"/>
      <c r="P237" s="243">
        <f>O237*H237</f>
        <v>0</v>
      </c>
      <c r="Q237" s="243">
        <v>0</v>
      </c>
      <c r="R237" s="243">
        <f>Q237*H237</f>
        <v>0</v>
      </c>
      <c r="S237" s="243">
        <v>0</v>
      </c>
      <c r="T237" s="244">
        <f>S237*H237</f>
        <v>0</v>
      </c>
      <c r="AR237" s="25" t="s">
        <v>232</v>
      </c>
      <c r="AT237" s="25" t="s">
        <v>218</v>
      </c>
      <c r="AU237" s="25" t="s">
        <v>80</v>
      </c>
      <c r="AY237" s="25" t="s">
        <v>215</v>
      </c>
      <c r="BE237" s="245">
        <f>IF(N237="základní",J237,0)</f>
        <v>0</v>
      </c>
      <c r="BF237" s="245">
        <f>IF(N237="snížená",J237,0)</f>
        <v>0</v>
      </c>
      <c r="BG237" s="245">
        <f>IF(N237="zákl. přenesená",J237,0)</f>
        <v>0</v>
      </c>
      <c r="BH237" s="245">
        <f>IF(N237="sníž. přenesená",J237,0)</f>
        <v>0</v>
      </c>
      <c r="BI237" s="245">
        <f>IF(N237="nulová",J237,0)</f>
        <v>0</v>
      </c>
      <c r="BJ237" s="25" t="s">
        <v>80</v>
      </c>
      <c r="BK237" s="245">
        <f>ROUND(I237*H237,2)</f>
        <v>0</v>
      </c>
      <c r="BL237" s="25" t="s">
        <v>232</v>
      </c>
      <c r="BM237" s="25" t="s">
        <v>1992</v>
      </c>
    </row>
    <row r="238" s="1" customFormat="1">
      <c r="B238" s="47"/>
      <c r="C238" s="75"/>
      <c r="D238" s="246" t="s">
        <v>225</v>
      </c>
      <c r="E238" s="75"/>
      <c r="F238" s="247" t="s">
        <v>4096</v>
      </c>
      <c r="G238" s="75"/>
      <c r="H238" s="75"/>
      <c r="I238" s="204"/>
      <c r="J238" s="75"/>
      <c r="K238" s="75"/>
      <c r="L238" s="73"/>
      <c r="M238" s="248"/>
      <c r="N238" s="48"/>
      <c r="O238" s="48"/>
      <c r="P238" s="48"/>
      <c r="Q238" s="48"/>
      <c r="R238" s="48"/>
      <c r="S238" s="48"/>
      <c r="T238" s="96"/>
      <c r="AT238" s="25" t="s">
        <v>225</v>
      </c>
      <c r="AU238" s="25" t="s">
        <v>80</v>
      </c>
    </row>
    <row r="239" s="1" customFormat="1" ht="16.5" customHeight="1">
      <c r="B239" s="47"/>
      <c r="C239" s="234" t="s">
        <v>1609</v>
      </c>
      <c r="D239" s="234" t="s">
        <v>218</v>
      </c>
      <c r="E239" s="235" t="s">
        <v>4097</v>
      </c>
      <c r="F239" s="236" t="s">
        <v>4098</v>
      </c>
      <c r="G239" s="237" t="s">
        <v>452</v>
      </c>
      <c r="H239" s="238">
        <v>250</v>
      </c>
      <c r="I239" s="239"/>
      <c r="J239" s="240">
        <f>ROUND(I239*H239,2)</f>
        <v>0</v>
      </c>
      <c r="K239" s="236" t="s">
        <v>3815</v>
      </c>
      <c r="L239" s="73"/>
      <c r="M239" s="241" t="s">
        <v>21</v>
      </c>
      <c r="N239" s="242" t="s">
        <v>43</v>
      </c>
      <c r="O239" s="48"/>
      <c r="P239" s="243">
        <f>O239*H239</f>
        <v>0</v>
      </c>
      <c r="Q239" s="243">
        <v>0</v>
      </c>
      <c r="R239" s="243">
        <f>Q239*H239</f>
        <v>0</v>
      </c>
      <c r="S239" s="243">
        <v>0</v>
      </c>
      <c r="T239" s="244">
        <f>S239*H239</f>
        <v>0</v>
      </c>
      <c r="AR239" s="25" t="s">
        <v>232</v>
      </c>
      <c r="AT239" s="25" t="s">
        <v>218</v>
      </c>
      <c r="AU239" s="25" t="s">
        <v>80</v>
      </c>
      <c r="AY239" s="25" t="s">
        <v>215</v>
      </c>
      <c r="BE239" s="245">
        <f>IF(N239="základní",J239,0)</f>
        <v>0</v>
      </c>
      <c r="BF239" s="245">
        <f>IF(N239="snížená",J239,0)</f>
        <v>0</v>
      </c>
      <c r="BG239" s="245">
        <f>IF(N239="zákl. přenesená",J239,0)</f>
        <v>0</v>
      </c>
      <c r="BH239" s="245">
        <f>IF(N239="sníž. přenesená",J239,0)</f>
        <v>0</v>
      </c>
      <c r="BI239" s="245">
        <f>IF(N239="nulová",J239,0)</f>
        <v>0</v>
      </c>
      <c r="BJ239" s="25" t="s">
        <v>80</v>
      </c>
      <c r="BK239" s="245">
        <f>ROUND(I239*H239,2)</f>
        <v>0</v>
      </c>
      <c r="BL239" s="25" t="s">
        <v>232</v>
      </c>
      <c r="BM239" s="25" t="s">
        <v>2002</v>
      </c>
    </row>
    <row r="240" s="1" customFormat="1">
      <c r="B240" s="47"/>
      <c r="C240" s="75"/>
      <c r="D240" s="246" t="s">
        <v>225</v>
      </c>
      <c r="E240" s="75"/>
      <c r="F240" s="247" t="s">
        <v>4099</v>
      </c>
      <c r="G240" s="75"/>
      <c r="H240" s="75"/>
      <c r="I240" s="204"/>
      <c r="J240" s="75"/>
      <c r="K240" s="75"/>
      <c r="L240" s="73"/>
      <c r="M240" s="248"/>
      <c r="N240" s="48"/>
      <c r="O240" s="48"/>
      <c r="P240" s="48"/>
      <c r="Q240" s="48"/>
      <c r="R240" s="48"/>
      <c r="S240" s="48"/>
      <c r="T240" s="96"/>
      <c r="AT240" s="25" t="s">
        <v>225</v>
      </c>
      <c r="AU240" s="25" t="s">
        <v>80</v>
      </c>
    </row>
    <row r="241" s="1" customFormat="1" ht="25.5" customHeight="1">
      <c r="B241" s="47"/>
      <c r="C241" s="234" t="s">
        <v>1614</v>
      </c>
      <c r="D241" s="234" t="s">
        <v>218</v>
      </c>
      <c r="E241" s="235" t="s">
        <v>3899</v>
      </c>
      <c r="F241" s="236" t="s">
        <v>3900</v>
      </c>
      <c r="G241" s="237" t="s">
        <v>452</v>
      </c>
      <c r="H241" s="238">
        <v>155</v>
      </c>
      <c r="I241" s="239"/>
      <c r="J241" s="240">
        <f>ROUND(I241*H241,2)</f>
        <v>0</v>
      </c>
      <c r="K241" s="236" t="s">
        <v>3815</v>
      </c>
      <c r="L241" s="73"/>
      <c r="M241" s="241" t="s">
        <v>21</v>
      </c>
      <c r="N241" s="242" t="s">
        <v>43</v>
      </c>
      <c r="O241" s="48"/>
      <c r="P241" s="243">
        <f>O241*H241</f>
        <v>0</v>
      </c>
      <c r="Q241" s="243">
        <v>0</v>
      </c>
      <c r="R241" s="243">
        <f>Q241*H241</f>
        <v>0</v>
      </c>
      <c r="S241" s="243">
        <v>0</v>
      </c>
      <c r="T241" s="244">
        <f>S241*H241</f>
        <v>0</v>
      </c>
      <c r="AR241" s="25" t="s">
        <v>232</v>
      </c>
      <c r="AT241" s="25" t="s">
        <v>218</v>
      </c>
      <c r="AU241" s="25" t="s">
        <v>80</v>
      </c>
      <c r="AY241" s="25" t="s">
        <v>215</v>
      </c>
      <c r="BE241" s="245">
        <f>IF(N241="základní",J241,0)</f>
        <v>0</v>
      </c>
      <c r="BF241" s="245">
        <f>IF(N241="snížená",J241,0)</f>
        <v>0</v>
      </c>
      <c r="BG241" s="245">
        <f>IF(N241="zákl. přenesená",J241,0)</f>
        <v>0</v>
      </c>
      <c r="BH241" s="245">
        <f>IF(N241="sníž. přenesená",J241,0)</f>
        <v>0</v>
      </c>
      <c r="BI241" s="245">
        <f>IF(N241="nulová",J241,0)</f>
        <v>0</v>
      </c>
      <c r="BJ241" s="25" t="s">
        <v>80</v>
      </c>
      <c r="BK241" s="245">
        <f>ROUND(I241*H241,2)</f>
        <v>0</v>
      </c>
      <c r="BL241" s="25" t="s">
        <v>232</v>
      </c>
      <c r="BM241" s="25" t="s">
        <v>2010</v>
      </c>
    </row>
    <row r="242" s="1" customFormat="1">
      <c r="B242" s="47"/>
      <c r="C242" s="75"/>
      <c r="D242" s="246" t="s">
        <v>225</v>
      </c>
      <c r="E242" s="75"/>
      <c r="F242" s="247" t="s">
        <v>4100</v>
      </c>
      <c r="G242" s="75"/>
      <c r="H242" s="75"/>
      <c r="I242" s="204"/>
      <c r="J242" s="75"/>
      <c r="K242" s="75"/>
      <c r="L242" s="73"/>
      <c r="M242" s="248"/>
      <c r="N242" s="48"/>
      <c r="O242" s="48"/>
      <c r="P242" s="48"/>
      <c r="Q242" s="48"/>
      <c r="R242" s="48"/>
      <c r="S242" s="48"/>
      <c r="T242" s="96"/>
      <c r="AT242" s="25" t="s">
        <v>225</v>
      </c>
      <c r="AU242" s="25" t="s">
        <v>80</v>
      </c>
    </row>
    <row r="243" s="1" customFormat="1" ht="16.5" customHeight="1">
      <c r="B243" s="47"/>
      <c r="C243" s="234" t="s">
        <v>1618</v>
      </c>
      <c r="D243" s="234" t="s">
        <v>218</v>
      </c>
      <c r="E243" s="235" t="s">
        <v>3905</v>
      </c>
      <c r="F243" s="236" t="s">
        <v>3906</v>
      </c>
      <c r="G243" s="237" t="s">
        <v>298</v>
      </c>
      <c r="H243" s="238">
        <v>638</v>
      </c>
      <c r="I243" s="239"/>
      <c r="J243" s="240">
        <f>ROUND(I243*H243,2)</f>
        <v>0</v>
      </c>
      <c r="K243" s="236" t="s">
        <v>3815</v>
      </c>
      <c r="L243" s="73"/>
      <c r="M243" s="241" t="s">
        <v>21</v>
      </c>
      <c r="N243" s="242" t="s">
        <v>43</v>
      </c>
      <c r="O243" s="48"/>
      <c r="P243" s="243">
        <f>O243*H243</f>
        <v>0</v>
      </c>
      <c r="Q243" s="243">
        <v>0</v>
      </c>
      <c r="R243" s="243">
        <f>Q243*H243</f>
        <v>0</v>
      </c>
      <c r="S243" s="243">
        <v>0</v>
      </c>
      <c r="T243" s="244">
        <f>S243*H243</f>
        <v>0</v>
      </c>
      <c r="AR243" s="25" t="s">
        <v>232</v>
      </c>
      <c r="AT243" s="25" t="s">
        <v>218</v>
      </c>
      <c r="AU243" s="25" t="s">
        <v>80</v>
      </c>
      <c r="AY243" s="25" t="s">
        <v>215</v>
      </c>
      <c r="BE243" s="245">
        <f>IF(N243="základní",J243,0)</f>
        <v>0</v>
      </c>
      <c r="BF243" s="245">
        <f>IF(N243="snížená",J243,0)</f>
        <v>0</v>
      </c>
      <c r="BG243" s="245">
        <f>IF(N243="zákl. přenesená",J243,0)</f>
        <v>0</v>
      </c>
      <c r="BH243" s="245">
        <f>IF(N243="sníž. přenesená",J243,0)</f>
        <v>0</v>
      </c>
      <c r="BI243" s="245">
        <f>IF(N243="nulová",J243,0)</f>
        <v>0</v>
      </c>
      <c r="BJ243" s="25" t="s">
        <v>80</v>
      </c>
      <c r="BK243" s="245">
        <f>ROUND(I243*H243,2)</f>
        <v>0</v>
      </c>
      <c r="BL243" s="25" t="s">
        <v>232</v>
      </c>
      <c r="BM243" s="25" t="s">
        <v>3804</v>
      </c>
    </row>
    <row r="244" s="1" customFormat="1">
      <c r="B244" s="47"/>
      <c r="C244" s="75"/>
      <c r="D244" s="246" t="s">
        <v>225</v>
      </c>
      <c r="E244" s="75"/>
      <c r="F244" s="247" t="s">
        <v>4101</v>
      </c>
      <c r="G244" s="75"/>
      <c r="H244" s="75"/>
      <c r="I244" s="204"/>
      <c r="J244" s="75"/>
      <c r="K244" s="75"/>
      <c r="L244" s="73"/>
      <c r="M244" s="248"/>
      <c r="N244" s="48"/>
      <c r="O244" s="48"/>
      <c r="P244" s="48"/>
      <c r="Q244" s="48"/>
      <c r="R244" s="48"/>
      <c r="S244" s="48"/>
      <c r="T244" s="96"/>
      <c r="AT244" s="25" t="s">
        <v>225</v>
      </c>
      <c r="AU244" s="25" t="s">
        <v>80</v>
      </c>
    </row>
    <row r="245" s="1" customFormat="1" ht="16.5" customHeight="1">
      <c r="B245" s="47"/>
      <c r="C245" s="234" t="s">
        <v>1622</v>
      </c>
      <c r="D245" s="234" t="s">
        <v>218</v>
      </c>
      <c r="E245" s="235" t="s">
        <v>3914</v>
      </c>
      <c r="F245" s="236" t="s">
        <v>3915</v>
      </c>
      <c r="G245" s="237" t="s">
        <v>452</v>
      </c>
      <c r="H245" s="238">
        <v>82</v>
      </c>
      <c r="I245" s="239"/>
      <c r="J245" s="240">
        <f>ROUND(I245*H245,2)</f>
        <v>0</v>
      </c>
      <c r="K245" s="236" t="s">
        <v>3815</v>
      </c>
      <c r="L245" s="73"/>
      <c r="M245" s="241" t="s">
        <v>21</v>
      </c>
      <c r="N245" s="242" t="s">
        <v>43</v>
      </c>
      <c r="O245" s="48"/>
      <c r="P245" s="243">
        <f>O245*H245</f>
        <v>0</v>
      </c>
      <c r="Q245" s="243">
        <v>0</v>
      </c>
      <c r="R245" s="243">
        <f>Q245*H245</f>
        <v>0</v>
      </c>
      <c r="S245" s="243">
        <v>0</v>
      </c>
      <c r="T245" s="244">
        <f>S245*H245</f>
        <v>0</v>
      </c>
      <c r="AR245" s="25" t="s">
        <v>232</v>
      </c>
      <c r="AT245" s="25" t="s">
        <v>218</v>
      </c>
      <c r="AU245" s="25" t="s">
        <v>80</v>
      </c>
      <c r="AY245" s="25" t="s">
        <v>215</v>
      </c>
      <c r="BE245" s="245">
        <f>IF(N245="základní",J245,0)</f>
        <v>0</v>
      </c>
      <c r="BF245" s="245">
        <f>IF(N245="snížená",J245,0)</f>
        <v>0</v>
      </c>
      <c r="BG245" s="245">
        <f>IF(N245="zákl. přenesená",J245,0)</f>
        <v>0</v>
      </c>
      <c r="BH245" s="245">
        <f>IF(N245="sníž. přenesená",J245,0)</f>
        <v>0</v>
      </c>
      <c r="BI245" s="245">
        <f>IF(N245="nulová",J245,0)</f>
        <v>0</v>
      </c>
      <c r="BJ245" s="25" t="s">
        <v>80</v>
      </c>
      <c r="BK245" s="245">
        <f>ROUND(I245*H245,2)</f>
        <v>0</v>
      </c>
      <c r="BL245" s="25" t="s">
        <v>232</v>
      </c>
      <c r="BM245" s="25" t="s">
        <v>2021</v>
      </c>
    </row>
    <row r="246" s="1" customFormat="1">
      <c r="B246" s="47"/>
      <c r="C246" s="75"/>
      <c r="D246" s="246" t="s">
        <v>225</v>
      </c>
      <c r="E246" s="75"/>
      <c r="F246" s="247" t="s">
        <v>4102</v>
      </c>
      <c r="G246" s="75"/>
      <c r="H246" s="75"/>
      <c r="I246" s="204"/>
      <c r="J246" s="75"/>
      <c r="K246" s="75"/>
      <c r="L246" s="73"/>
      <c r="M246" s="248"/>
      <c r="N246" s="48"/>
      <c r="O246" s="48"/>
      <c r="P246" s="48"/>
      <c r="Q246" s="48"/>
      <c r="R246" s="48"/>
      <c r="S246" s="48"/>
      <c r="T246" s="96"/>
      <c r="AT246" s="25" t="s">
        <v>225</v>
      </c>
      <c r="AU246" s="25" t="s">
        <v>80</v>
      </c>
    </row>
    <row r="247" s="1" customFormat="1" ht="25.5" customHeight="1">
      <c r="B247" s="47"/>
      <c r="C247" s="234" t="s">
        <v>1629</v>
      </c>
      <c r="D247" s="234" t="s">
        <v>218</v>
      </c>
      <c r="E247" s="235" t="s">
        <v>3917</v>
      </c>
      <c r="F247" s="236" t="s">
        <v>3918</v>
      </c>
      <c r="G247" s="237" t="s">
        <v>452</v>
      </c>
      <c r="H247" s="238">
        <v>1155</v>
      </c>
      <c r="I247" s="239"/>
      <c r="J247" s="240">
        <f>ROUND(I247*H247,2)</f>
        <v>0</v>
      </c>
      <c r="K247" s="236" t="s">
        <v>3815</v>
      </c>
      <c r="L247" s="73"/>
      <c r="M247" s="241" t="s">
        <v>21</v>
      </c>
      <c r="N247" s="242" t="s">
        <v>43</v>
      </c>
      <c r="O247" s="48"/>
      <c r="P247" s="243">
        <f>O247*H247</f>
        <v>0</v>
      </c>
      <c r="Q247" s="243">
        <v>0</v>
      </c>
      <c r="R247" s="243">
        <f>Q247*H247</f>
        <v>0</v>
      </c>
      <c r="S247" s="243">
        <v>0</v>
      </c>
      <c r="T247" s="244">
        <f>S247*H247</f>
        <v>0</v>
      </c>
      <c r="AR247" s="25" t="s">
        <v>232</v>
      </c>
      <c r="AT247" s="25" t="s">
        <v>218</v>
      </c>
      <c r="AU247" s="25" t="s">
        <v>80</v>
      </c>
      <c r="AY247" s="25" t="s">
        <v>215</v>
      </c>
      <c r="BE247" s="245">
        <f>IF(N247="základní",J247,0)</f>
        <v>0</v>
      </c>
      <c r="BF247" s="245">
        <f>IF(N247="snížená",J247,0)</f>
        <v>0</v>
      </c>
      <c r="BG247" s="245">
        <f>IF(N247="zákl. přenesená",J247,0)</f>
        <v>0</v>
      </c>
      <c r="BH247" s="245">
        <f>IF(N247="sníž. přenesená",J247,0)</f>
        <v>0</v>
      </c>
      <c r="BI247" s="245">
        <f>IF(N247="nulová",J247,0)</f>
        <v>0</v>
      </c>
      <c r="BJ247" s="25" t="s">
        <v>80</v>
      </c>
      <c r="BK247" s="245">
        <f>ROUND(I247*H247,2)</f>
        <v>0</v>
      </c>
      <c r="BL247" s="25" t="s">
        <v>232</v>
      </c>
      <c r="BM247" s="25" t="s">
        <v>2034</v>
      </c>
    </row>
    <row r="248" s="1" customFormat="1">
      <c r="B248" s="47"/>
      <c r="C248" s="75"/>
      <c r="D248" s="246" t="s">
        <v>225</v>
      </c>
      <c r="E248" s="75"/>
      <c r="F248" s="247" t="s">
        <v>4103</v>
      </c>
      <c r="G248" s="75"/>
      <c r="H248" s="75"/>
      <c r="I248" s="204"/>
      <c r="J248" s="75"/>
      <c r="K248" s="75"/>
      <c r="L248" s="73"/>
      <c r="M248" s="248"/>
      <c r="N248" s="48"/>
      <c r="O248" s="48"/>
      <c r="P248" s="48"/>
      <c r="Q248" s="48"/>
      <c r="R248" s="48"/>
      <c r="S248" s="48"/>
      <c r="T248" s="96"/>
      <c r="AT248" s="25" t="s">
        <v>225</v>
      </c>
      <c r="AU248" s="25" t="s">
        <v>80</v>
      </c>
    </row>
    <row r="249" s="1" customFormat="1" ht="16.5" customHeight="1">
      <c r="B249" s="47"/>
      <c r="C249" s="234" t="s">
        <v>1634</v>
      </c>
      <c r="D249" s="234" t="s">
        <v>218</v>
      </c>
      <c r="E249" s="235" t="s">
        <v>3920</v>
      </c>
      <c r="F249" s="236" t="s">
        <v>3921</v>
      </c>
      <c r="G249" s="237" t="s">
        <v>452</v>
      </c>
      <c r="H249" s="238">
        <v>82</v>
      </c>
      <c r="I249" s="239"/>
      <c r="J249" s="240">
        <f>ROUND(I249*H249,2)</f>
        <v>0</v>
      </c>
      <c r="K249" s="236" t="s">
        <v>3815</v>
      </c>
      <c r="L249" s="73"/>
      <c r="M249" s="241" t="s">
        <v>21</v>
      </c>
      <c r="N249" s="242" t="s">
        <v>43</v>
      </c>
      <c r="O249" s="48"/>
      <c r="P249" s="243">
        <f>O249*H249</f>
        <v>0</v>
      </c>
      <c r="Q249" s="243">
        <v>0</v>
      </c>
      <c r="R249" s="243">
        <f>Q249*H249</f>
        <v>0</v>
      </c>
      <c r="S249" s="243">
        <v>0</v>
      </c>
      <c r="T249" s="244">
        <f>S249*H249</f>
        <v>0</v>
      </c>
      <c r="AR249" s="25" t="s">
        <v>232</v>
      </c>
      <c r="AT249" s="25" t="s">
        <v>218</v>
      </c>
      <c r="AU249" s="25" t="s">
        <v>80</v>
      </c>
      <c r="AY249" s="25" t="s">
        <v>215</v>
      </c>
      <c r="BE249" s="245">
        <f>IF(N249="základní",J249,0)</f>
        <v>0</v>
      </c>
      <c r="BF249" s="245">
        <f>IF(N249="snížená",J249,0)</f>
        <v>0</v>
      </c>
      <c r="BG249" s="245">
        <f>IF(N249="zákl. přenesená",J249,0)</f>
        <v>0</v>
      </c>
      <c r="BH249" s="245">
        <f>IF(N249="sníž. přenesená",J249,0)</f>
        <v>0</v>
      </c>
      <c r="BI249" s="245">
        <f>IF(N249="nulová",J249,0)</f>
        <v>0</v>
      </c>
      <c r="BJ249" s="25" t="s">
        <v>80</v>
      </c>
      <c r="BK249" s="245">
        <f>ROUND(I249*H249,2)</f>
        <v>0</v>
      </c>
      <c r="BL249" s="25" t="s">
        <v>232</v>
      </c>
      <c r="BM249" s="25" t="s">
        <v>2054</v>
      </c>
    </row>
    <row r="250" s="1" customFormat="1">
      <c r="B250" s="47"/>
      <c r="C250" s="75"/>
      <c r="D250" s="246" t="s">
        <v>225</v>
      </c>
      <c r="E250" s="75"/>
      <c r="F250" s="247" t="s">
        <v>4104</v>
      </c>
      <c r="G250" s="75"/>
      <c r="H250" s="75"/>
      <c r="I250" s="204"/>
      <c r="J250" s="75"/>
      <c r="K250" s="75"/>
      <c r="L250" s="73"/>
      <c r="M250" s="248"/>
      <c r="N250" s="48"/>
      <c r="O250" s="48"/>
      <c r="P250" s="48"/>
      <c r="Q250" s="48"/>
      <c r="R250" s="48"/>
      <c r="S250" s="48"/>
      <c r="T250" s="96"/>
      <c r="AT250" s="25" t="s">
        <v>225</v>
      </c>
      <c r="AU250" s="25" t="s">
        <v>80</v>
      </c>
    </row>
    <row r="251" s="1" customFormat="1" ht="25.5" customHeight="1">
      <c r="B251" s="47"/>
      <c r="C251" s="234" t="s">
        <v>1641</v>
      </c>
      <c r="D251" s="234" t="s">
        <v>218</v>
      </c>
      <c r="E251" s="235" t="s">
        <v>3923</v>
      </c>
      <c r="F251" s="236" t="s">
        <v>3924</v>
      </c>
      <c r="G251" s="237" t="s">
        <v>298</v>
      </c>
      <c r="H251" s="238">
        <v>1</v>
      </c>
      <c r="I251" s="239"/>
      <c r="J251" s="240">
        <f>ROUND(I251*H251,2)</f>
        <v>0</v>
      </c>
      <c r="K251" s="236" t="s">
        <v>3815</v>
      </c>
      <c r="L251" s="73"/>
      <c r="M251" s="241" t="s">
        <v>21</v>
      </c>
      <c r="N251" s="242" t="s">
        <v>43</v>
      </c>
      <c r="O251" s="48"/>
      <c r="P251" s="243">
        <f>O251*H251</f>
        <v>0</v>
      </c>
      <c r="Q251" s="243">
        <v>0</v>
      </c>
      <c r="R251" s="243">
        <f>Q251*H251</f>
        <v>0</v>
      </c>
      <c r="S251" s="243">
        <v>0</v>
      </c>
      <c r="T251" s="244">
        <f>S251*H251</f>
        <v>0</v>
      </c>
      <c r="AR251" s="25" t="s">
        <v>232</v>
      </c>
      <c r="AT251" s="25" t="s">
        <v>218</v>
      </c>
      <c r="AU251" s="25" t="s">
        <v>80</v>
      </c>
      <c r="AY251" s="25" t="s">
        <v>215</v>
      </c>
      <c r="BE251" s="245">
        <f>IF(N251="základní",J251,0)</f>
        <v>0</v>
      </c>
      <c r="BF251" s="245">
        <f>IF(N251="snížená",J251,0)</f>
        <v>0</v>
      </c>
      <c r="BG251" s="245">
        <f>IF(N251="zákl. přenesená",J251,0)</f>
        <v>0</v>
      </c>
      <c r="BH251" s="245">
        <f>IF(N251="sníž. přenesená",J251,0)</f>
        <v>0</v>
      </c>
      <c r="BI251" s="245">
        <f>IF(N251="nulová",J251,0)</f>
        <v>0</v>
      </c>
      <c r="BJ251" s="25" t="s">
        <v>80</v>
      </c>
      <c r="BK251" s="245">
        <f>ROUND(I251*H251,2)</f>
        <v>0</v>
      </c>
      <c r="BL251" s="25" t="s">
        <v>232</v>
      </c>
      <c r="BM251" s="25" t="s">
        <v>2065</v>
      </c>
    </row>
    <row r="252" s="1" customFormat="1" ht="16.5" customHeight="1">
      <c r="B252" s="47"/>
      <c r="C252" s="234" t="s">
        <v>1648</v>
      </c>
      <c r="D252" s="234" t="s">
        <v>218</v>
      </c>
      <c r="E252" s="235" t="s">
        <v>3925</v>
      </c>
      <c r="F252" s="236" t="s">
        <v>3926</v>
      </c>
      <c r="G252" s="237" t="s">
        <v>298</v>
      </c>
      <c r="H252" s="238">
        <v>1</v>
      </c>
      <c r="I252" s="239"/>
      <c r="J252" s="240">
        <f>ROUND(I252*H252,2)</f>
        <v>0</v>
      </c>
      <c r="K252" s="236" t="s">
        <v>3815</v>
      </c>
      <c r="L252" s="73"/>
      <c r="M252" s="241" t="s">
        <v>21</v>
      </c>
      <c r="N252" s="242" t="s">
        <v>43</v>
      </c>
      <c r="O252" s="48"/>
      <c r="P252" s="243">
        <f>O252*H252</f>
        <v>0</v>
      </c>
      <c r="Q252" s="243">
        <v>0</v>
      </c>
      <c r="R252" s="243">
        <f>Q252*H252</f>
        <v>0</v>
      </c>
      <c r="S252" s="243">
        <v>0</v>
      </c>
      <c r="T252" s="244">
        <f>S252*H252</f>
        <v>0</v>
      </c>
      <c r="AR252" s="25" t="s">
        <v>232</v>
      </c>
      <c r="AT252" s="25" t="s">
        <v>218</v>
      </c>
      <c r="AU252" s="25" t="s">
        <v>80</v>
      </c>
      <c r="AY252" s="25" t="s">
        <v>215</v>
      </c>
      <c r="BE252" s="245">
        <f>IF(N252="základní",J252,0)</f>
        <v>0</v>
      </c>
      <c r="BF252" s="245">
        <f>IF(N252="snížená",J252,0)</f>
        <v>0</v>
      </c>
      <c r="BG252" s="245">
        <f>IF(N252="zákl. přenesená",J252,0)</f>
        <v>0</v>
      </c>
      <c r="BH252" s="245">
        <f>IF(N252="sníž. přenesená",J252,0)</f>
        <v>0</v>
      </c>
      <c r="BI252" s="245">
        <f>IF(N252="nulová",J252,0)</f>
        <v>0</v>
      </c>
      <c r="BJ252" s="25" t="s">
        <v>80</v>
      </c>
      <c r="BK252" s="245">
        <f>ROUND(I252*H252,2)</f>
        <v>0</v>
      </c>
      <c r="BL252" s="25" t="s">
        <v>232</v>
      </c>
      <c r="BM252" s="25" t="s">
        <v>2080</v>
      </c>
    </row>
    <row r="253" s="11" customFormat="1" ht="37.44" customHeight="1">
      <c r="B253" s="218"/>
      <c r="C253" s="219"/>
      <c r="D253" s="220" t="s">
        <v>71</v>
      </c>
      <c r="E253" s="221" t="s">
        <v>3927</v>
      </c>
      <c r="F253" s="221" t="s">
        <v>3928</v>
      </c>
      <c r="G253" s="219"/>
      <c r="H253" s="219"/>
      <c r="I253" s="222"/>
      <c r="J253" s="223">
        <f>BK253</f>
        <v>0</v>
      </c>
      <c r="K253" s="219"/>
      <c r="L253" s="224"/>
      <c r="M253" s="225"/>
      <c r="N253" s="226"/>
      <c r="O253" s="226"/>
      <c r="P253" s="227">
        <f>SUM(P254:P311)</f>
        <v>0</v>
      </c>
      <c r="Q253" s="226"/>
      <c r="R253" s="227">
        <f>SUM(R254:R311)</f>
        <v>0</v>
      </c>
      <c r="S253" s="226"/>
      <c r="T253" s="228">
        <f>SUM(T254:T311)</f>
        <v>0</v>
      </c>
      <c r="AR253" s="229" t="s">
        <v>80</v>
      </c>
      <c r="AT253" s="230" t="s">
        <v>71</v>
      </c>
      <c r="AU253" s="230" t="s">
        <v>72</v>
      </c>
      <c r="AY253" s="229" t="s">
        <v>215</v>
      </c>
      <c r="BK253" s="231">
        <f>SUM(BK254:BK311)</f>
        <v>0</v>
      </c>
    </row>
    <row r="254" s="1" customFormat="1" ht="16.5" customHeight="1">
      <c r="B254" s="47"/>
      <c r="C254" s="234" t="s">
        <v>1655</v>
      </c>
      <c r="D254" s="234" t="s">
        <v>218</v>
      </c>
      <c r="E254" s="235" t="s">
        <v>4105</v>
      </c>
      <c r="F254" s="236" t="s">
        <v>4106</v>
      </c>
      <c r="G254" s="237" t="s">
        <v>4107</v>
      </c>
      <c r="H254" s="238">
        <v>1.8100000000000001</v>
      </c>
      <c r="I254" s="239"/>
      <c r="J254" s="240">
        <f>ROUND(I254*H254,2)</f>
        <v>0</v>
      </c>
      <c r="K254" s="236" t="s">
        <v>3815</v>
      </c>
      <c r="L254" s="73"/>
      <c r="M254" s="241" t="s">
        <v>21</v>
      </c>
      <c r="N254" s="242" t="s">
        <v>43</v>
      </c>
      <c r="O254" s="48"/>
      <c r="P254" s="243">
        <f>O254*H254</f>
        <v>0</v>
      </c>
      <c r="Q254" s="243">
        <v>0</v>
      </c>
      <c r="R254" s="243">
        <f>Q254*H254</f>
        <v>0</v>
      </c>
      <c r="S254" s="243">
        <v>0</v>
      </c>
      <c r="T254" s="244">
        <f>S254*H254</f>
        <v>0</v>
      </c>
      <c r="AR254" s="25" t="s">
        <v>232</v>
      </c>
      <c r="AT254" s="25" t="s">
        <v>218</v>
      </c>
      <c r="AU254" s="25" t="s">
        <v>80</v>
      </c>
      <c r="AY254" s="25" t="s">
        <v>215</v>
      </c>
      <c r="BE254" s="245">
        <f>IF(N254="základní",J254,0)</f>
        <v>0</v>
      </c>
      <c r="BF254" s="245">
        <f>IF(N254="snížená",J254,0)</f>
        <v>0</v>
      </c>
      <c r="BG254" s="245">
        <f>IF(N254="zákl. přenesená",J254,0)</f>
        <v>0</v>
      </c>
      <c r="BH254" s="245">
        <f>IF(N254="sníž. přenesená",J254,0)</f>
        <v>0</v>
      </c>
      <c r="BI254" s="245">
        <f>IF(N254="nulová",J254,0)</f>
        <v>0</v>
      </c>
      <c r="BJ254" s="25" t="s">
        <v>80</v>
      </c>
      <c r="BK254" s="245">
        <f>ROUND(I254*H254,2)</f>
        <v>0</v>
      </c>
      <c r="BL254" s="25" t="s">
        <v>232</v>
      </c>
      <c r="BM254" s="25" t="s">
        <v>2092</v>
      </c>
    </row>
    <row r="255" s="1" customFormat="1" ht="16.5" customHeight="1">
      <c r="B255" s="47"/>
      <c r="C255" s="234" t="s">
        <v>1662</v>
      </c>
      <c r="D255" s="234" t="s">
        <v>218</v>
      </c>
      <c r="E255" s="235" t="s">
        <v>4108</v>
      </c>
      <c r="F255" s="236" t="s">
        <v>4109</v>
      </c>
      <c r="G255" s="237" t="s">
        <v>376</v>
      </c>
      <c r="H255" s="238">
        <v>125.5</v>
      </c>
      <c r="I255" s="239"/>
      <c r="J255" s="240">
        <f>ROUND(I255*H255,2)</f>
        <v>0</v>
      </c>
      <c r="K255" s="236" t="s">
        <v>3815</v>
      </c>
      <c r="L255" s="73"/>
      <c r="M255" s="241" t="s">
        <v>21</v>
      </c>
      <c r="N255" s="242" t="s">
        <v>43</v>
      </c>
      <c r="O255" s="48"/>
      <c r="P255" s="243">
        <f>O255*H255</f>
        <v>0</v>
      </c>
      <c r="Q255" s="243">
        <v>0</v>
      </c>
      <c r="R255" s="243">
        <f>Q255*H255</f>
        <v>0</v>
      </c>
      <c r="S255" s="243">
        <v>0</v>
      </c>
      <c r="T255" s="244">
        <f>S255*H255</f>
        <v>0</v>
      </c>
      <c r="AR255" s="25" t="s">
        <v>232</v>
      </c>
      <c r="AT255" s="25" t="s">
        <v>218</v>
      </c>
      <c r="AU255" s="25" t="s">
        <v>80</v>
      </c>
      <c r="AY255" s="25" t="s">
        <v>215</v>
      </c>
      <c r="BE255" s="245">
        <f>IF(N255="základní",J255,0)</f>
        <v>0</v>
      </c>
      <c r="BF255" s="245">
        <f>IF(N255="snížená",J255,0)</f>
        <v>0</v>
      </c>
      <c r="BG255" s="245">
        <f>IF(N255="zákl. přenesená",J255,0)</f>
        <v>0</v>
      </c>
      <c r="BH255" s="245">
        <f>IF(N255="sníž. přenesená",J255,0)</f>
        <v>0</v>
      </c>
      <c r="BI255" s="245">
        <f>IF(N255="nulová",J255,0)</f>
        <v>0</v>
      </c>
      <c r="BJ255" s="25" t="s">
        <v>80</v>
      </c>
      <c r="BK255" s="245">
        <f>ROUND(I255*H255,2)</f>
        <v>0</v>
      </c>
      <c r="BL255" s="25" t="s">
        <v>232</v>
      </c>
      <c r="BM255" s="25" t="s">
        <v>4110</v>
      </c>
    </row>
    <row r="256" s="1" customFormat="1">
      <c r="B256" s="47"/>
      <c r="C256" s="75"/>
      <c r="D256" s="246" t="s">
        <v>225</v>
      </c>
      <c r="E256" s="75"/>
      <c r="F256" s="247" t="s">
        <v>4111</v>
      </c>
      <c r="G256" s="75"/>
      <c r="H256" s="75"/>
      <c r="I256" s="204"/>
      <c r="J256" s="75"/>
      <c r="K256" s="75"/>
      <c r="L256" s="73"/>
      <c r="M256" s="248"/>
      <c r="N256" s="48"/>
      <c r="O256" s="48"/>
      <c r="P256" s="48"/>
      <c r="Q256" s="48"/>
      <c r="R256" s="48"/>
      <c r="S256" s="48"/>
      <c r="T256" s="96"/>
      <c r="AT256" s="25" t="s">
        <v>225</v>
      </c>
      <c r="AU256" s="25" t="s">
        <v>80</v>
      </c>
    </row>
    <row r="257" s="1" customFormat="1" ht="16.5" customHeight="1">
      <c r="B257" s="47"/>
      <c r="C257" s="234" t="s">
        <v>1667</v>
      </c>
      <c r="D257" s="234" t="s">
        <v>218</v>
      </c>
      <c r="E257" s="235" t="s">
        <v>4112</v>
      </c>
      <c r="F257" s="236" t="s">
        <v>4113</v>
      </c>
      <c r="G257" s="237" t="s">
        <v>376</v>
      </c>
      <c r="H257" s="238">
        <v>22.5</v>
      </c>
      <c r="I257" s="239"/>
      <c r="J257" s="240">
        <f>ROUND(I257*H257,2)</f>
        <v>0</v>
      </c>
      <c r="K257" s="236" t="s">
        <v>3815</v>
      </c>
      <c r="L257" s="73"/>
      <c r="M257" s="241" t="s">
        <v>21</v>
      </c>
      <c r="N257" s="242" t="s">
        <v>43</v>
      </c>
      <c r="O257" s="48"/>
      <c r="P257" s="243">
        <f>O257*H257</f>
        <v>0</v>
      </c>
      <c r="Q257" s="243">
        <v>0</v>
      </c>
      <c r="R257" s="243">
        <f>Q257*H257</f>
        <v>0</v>
      </c>
      <c r="S257" s="243">
        <v>0</v>
      </c>
      <c r="T257" s="244">
        <f>S257*H257</f>
        <v>0</v>
      </c>
      <c r="AR257" s="25" t="s">
        <v>232</v>
      </c>
      <c r="AT257" s="25" t="s">
        <v>218</v>
      </c>
      <c r="AU257" s="25" t="s">
        <v>80</v>
      </c>
      <c r="AY257" s="25" t="s">
        <v>215</v>
      </c>
      <c r="BE257" s="245">
        <f>IF(N257="základní",J257,0)</f>
        <v>0</v>
      </c>
      <c r="BF257" s="245">
        <f>IF(N257="snížená",J257,0)</f>
        <v>0</v>
      </c>
      <c r="BG257" s="245">
        <f>IF(N257="zákl. přenesená",J257,0)</f>
        <v>0</v>
      </c>
      <c r="BH257" s="245">
        <f>IF(N257="sníž. přenesená",J257,0)</f>
        <v>0</v>
      </c>
      <c r="BI257" s="245">
        <f>IF(N257="nulová",J257,0)</f>
        <v>0</v>
      </c>
      <c r="BJ257" s="25" t="s">
        <v>80</v>
      </c>
      <c r="BK257" s="245">
        <f>ROUND(I257*H257,2)</f>
        <v>0</v>
      </c>
      <c r="BL257" s="25" t="s">
        <v>232</v>
      </c>
      <c r="BM257" s="25" t="s">
        <v>2119</v>
      </c>
    </row>
    <row r="258" s="1" customFormat="1">
      <c r="B258" s="47"/>
      <c r="C258" s="75"/>
      <c r="D258" s="246" t="s">
        <v>225</v>
      </c>
      <c r="E258" s="75"/>
      <c r="F258" s="247" t="s">
        <v>4114</v>
      </c>
      <c r="G258" s="75"/>
      <c r="H258" s="75"/>
      <c r="I258" s="204"/>
      <c r="J258" s="75"/>
      <c r="K258" s="75"/>
      <c r="L258" s="73"/>
      <c r="M258" s="248"/>
      <c r="N258" s="48"/>
      <c r="O258" s="48"/>
      <c r="P258" s="48"/>
      <c r="Q258" s="48"/>
      <c r="R258" s="48"/>
      <c r="S258" s="48"/>
      <c r="T258" s="96"/>
      <c r="AT258" s="25" t="s">
        <v>225</v>
      </c>
      <c r="AU258" s="25" t="s">
        <v>80</v>
      </c>
    </row>
    <row r="259" s="1" customFormat="1" ht="16.5" customHeight="1">
      <c r="B259" s="47"/>
      <c r="C259" s="234" t="s">
        <v>1672</v>
      </c>
      <c r="D259" s="234" t="s">
        <v>218</v>
      </c>
      <c r="E259" s="235" t="s">
        <v>4115</v>
      </c>
      <c r="F259" s="236" t="s">
        <v>4116</v>
      </c>
      <c r="G259" s="237" t="s">
        <v>452</v>
      </c>
      <c r="H259" s="238">
        <v>90</v>
      </c>
      <c r="I259" s="239"/>
      <c r="J259" s="240">
        <f>ROUND(I259*H259,2)</f>
        <v>0</v>
      </c>
      <c r="K259" s="236" t="s">
        <v>3815</v>
      </c>
      <c r="L259" s="73"/>
      <c r="M259" s="241" t="s">
        <v>21</v>
      </c>
      <c r="N259" s="242" t="s">
        <v>43</v>
      </c>
      <c r="O259" s="48"/>
      <c r="P259" s="243">
        <f>O259*H259</f>
        <v>0</v>
      </c>
      <c r="Q259" s="243">
        <v>0</v>
      </c>
      <c r="R259" s="243">
        <f>Q259*H259</f>
        <v>0</v>
      </c>
      <c r="S259" s="243">
        <v>0</v>
      </c>
      <c r="T259" s="244">
        <f>S259*H259</f>
        <v>0</v>
      </c>
      <c r="AR259" s="25" t="s">
        <v>232</v>
      </c>
      <c r="AT259" s="25" t="s">
        <v>218</v>
      </c>
      <c r="AU259" s="25" t="s">
        <v>80</v>
      </c>
      <c r="AY259" s="25" t="s">
        <v>215</v>
      </c>
      <c r="BE259" s="245">
        <f>IF(N259="základní",J259,0)</f>
        <v>0</v>
      </c>
      <c r="BF259" s="245">
        <f>IF(N259="snížená",J259,0)</f>
        <v>0</v>
      </c>
      <c r="BG259" s="245">
        <f>IF(N259="zákl. přenesená",J259,0)</f>
        <v>0</v>
      </c>
      <c r="BH259" s="245">
        <f>IF(N259="sníž. přenesená",J259,0)</f>
        <v>0</v>
      </c>
      <c r="BI259" s="245">
        <f>IF(N259="nulová",J259,0)</f>
        <v>0</v>
      </c>
      <c r="BJ259" s="25" t="s">
        <v>80</v>
      </c>
      <c r="BK259" s="245">
        <f>ROUND(I259*H259,2)</f>
        <v>0</v>
      </c>
      <c r="BL259" s="25" t="s">
        <v>232</v>
      </c>
      <c r="BM259" s="25" t="s">
        <v>2134</v>
      </c>
    </row>
    <row r="260" s="1" customFormat="1">
      <c r="B260" s="47"/>
      <c r="C260" s="75"/>
      <c r="D260" s="246" t="s">
        <v>225</v>
      </c>
      <c r="E260" s="75"/>
      <c r="F260" s="247" t="s">
        <v>4117</v>
      </c>
      <c r="G260" s="75"/>
      <c r="H260" s="75"/>
      <c r="I260" s="204"/>
      <c r="J260" s="75"/>
      <c r="K260" s="75"/>
      <c r="L260" s="73"/>
      <c r="M260" s="248"/>
      <c r="N260" s="48"/>
      <c r="O260" s="48"/>
      <c r="P260" s="48"/>
      <c r="Q260" s="48"/>
      <c r="R260" s="48"/>
      <c r="S260" s="48"/>
      <c r="T260" s="96"/>
      <c r="AT260" s="25" t="s">
        <v>225</v>
      </c>
      <c r="AU260" s="25" t="s">
        <v>80</v>
      </c>
    </row>
    <row r="261" s="1" customFormat="1" ht="16.5" customHeight="1">
      <c r="B261" s="47"/>
      <c r="C261" s="234" t="s">
        <v>1677</v>
      </c>
      <c r="D261" s="234" t="s">
        <v>218</v>
      </c>
      <c r="E261" s="235" t="s">
        <v>4118</v>
      </c>
      <c r="F261" s="236" t="s">
        <v>4119</v>
      </c>
      <c r="G261" s="237" t="s">
        <v>381</v>
      </c>
      <c r="H261" s="238">
        <v>151.005</v>
      </c>
      <c r="I261" s="239"/>
      <c r="J261" s="240">
        <f>ROUND(I261*H261,2)</f>
        <v>0</v>
      </c>
      <c r="K261" s="236" t="s">
        <v>3815</v>
      </c>
      <c r="L261" s="73"/>
      <c r="M261" s="241" t="s">
        <v>21</v>
      </c>
      <c r="N261" s="242" t="s">
        <v>43</v>
      </c>
      <c r="O261" s="48"/>
      <c r="P261" s="243">
        <f>O261*H261</f>
        <v>0</v>
      </c>
      <c r="Q261" s="243">
        <v>0</v>
      </c>
      <c r="R261" s="243">
        <f>Q261*H261</f>
        <v>0</v>
      </c>
      <c r="S261" s="243">
        <v>0</v>
      </c>
      <c r="T261" s="244">
        <f>S261*H261</f>
        <v>0</v>
      </c>
      <c r="AR261" s="25" t="s">
        <v>232</v>
      </c>
      <c r="AT261" s="25" t="s">
        <v>218</v>
      </c>
      <c r="AU261" s="25" t="s">
        <v>80</v>
      </c>
      <c r="AY261" s="25" t="s">
        <v>215</v>
      </c>
      <c r="BE261" s="245">
        <f>IF(N261="základní",J261,0)</f>
        <v>0</v>
      </c>
      <c r="BF261" s="245">
        <f>IF(N261="snížená",J261,0)</f>
        <v>0</v>
      </c>
      <c r="BG261" s="245">
        <f>IF(N261="zákl. přenesená",J261,0)</f>
        <v>0</v>
      </c>
      <c r="BH261" s="245">
        <f>IF(N261="sníž. přenesená",J261,0)</f>
        <v>0</v>
      </c>
      <c r="BI261" s="245">
        <f>IF(N261="nulová",J261,0)</f>
        <v>0</v>
      </c>
      <c r="BJ261" s="25" t="s">
        <v>80</v>
      </c>
      <c r="BK261" s="245">
        <f>ROUND(I261*H261,2)</f>
        <v>0</v>
      </c>
      <c r="BL261" s="25" t="s">
        <v>232</v>
      </c>
      <c r="BM261" s="25" t="s">
        <v>2143</v>
      </c>
    </row>
    <row r="262" s="1" customFormat="1">
      <c r="B262" s="47"/>
      <c r="C262" s="75"/>
      <c r="D262" s="246" t="s">
        <v>225</v>
      </c>
      <c r="E262" s="75"/>
      <c r="F262" s="247" t="s">
        <v>4120</v>
      </c>
      <c r="G262" s="75"/>
      <c r="H262" s="75"/>
      <c r="I262" s="204"/>
      <c r="J262" s="75"/>
      <c r="K262" s="75"/>
      <c r="L262" s="73"/>
      <c r="M262" s="248"/>
      <c r="N262" s="48"/>
      <c r="O262" s="48"/>
      <c r="P262" s="48"/>
      <c r="Q262" s="48"/>
      <c r="R262" s="48"/>
      <c r="S262" s="48"/>
      <c r="T262" s="96"/>
      <c r="AT262" s="25" t="s">
        <v>225</v>
      </c>
      <c r="AU262" s="25" t="s">
        <v>80</v>
      </c>
    </row>
    <row r="263" s="1" customFormat="1" ht="16.5" customHeight="1">
      <c r="B263" s="47"/>
      <c r="C263" s="234" t="s">
        <v>1682</v>
      </c>
      <c r="D263" s="234" t="s">
        <v>218</v>
      </c>
      <c r="E263" s="235" t="s">
        <v>4121</v>
      </c>
      <c r="F263" s="236" t="s">
        <v>4122</v>
      </c>
      <c r="G263" s="237" t="s">
        <v>381</v>
      </c>
      <c r="H263" s="238">
        <v>58.32</v>
      </c>
      <c r="I263" s="239"/>
      <c r="J263" s="240">
        <f>ROUND(I263*H263,2)</f>
        <v>0</v>
      </c>
      <c r="K263" s="236" t="s">
        <v>3815</v>
      </c>
      <c r="L263" s="73"/>
      <c r="M263" s="241" t="s">
        <v>21</v>
      </c>
      <c r="N263" s="242" t="s">
        <v>43</v>
      </c>
      <c r="O263" s="48"/>
      <c r="P263" s="243">
        <f>O263*H263</f>
        <v>0</v>
      </c>
      <c r="Q263" s="243">
        <v>0</v>
      </c>
      <c r="R263" s="243">
        <f>Q263*H263</f>
        <v>0</v>
      </c>
      <c r="S263" s="243">
        <v>0</v>
      </c>
      <c r="T263" s="244">
        <f>S263*H263</f>
        <v>0</v>
      </c>
      <c r="AR263" s="25" t="s">
        <v>232</v>
      </c>
      <c r="AT263" s="25" t="s">
        <v>218</v>
      </c>
      <c r="AU263" s="25" t="s">
        <v>80</v>
      </c>
      <c r="AY263" s="25" t="s">
        <v>215</v>
      </c>
      <c r="BE263" s="245">
        <f>IF(N263="základní",J263,0)</f>
        <v>0</v>
      </c>
      <c r="BF263" s="245">
        <f>IF(N263="snížená",J263,0)</f>
        <v>0</v>
      </c>
      <c r="BG263" s="245">
        <f>IF(N263="zákl. přenesená",J263,0)</f>
        <v>0</v>
      </c>
      <c r="BH263" s="245">
        <f>IF(N263="sníž. přenesená",J263,0)</f>
        <v>0</v>
      </c>
      <c r="BI263" s="245">
        <f>IF(N263="nulová",J263,0)</f>
        <v>0</v>
      </c>
      <c r="BJ263" s="25" t="s">
        <v>80</v>
      </c>
      <c r="BK263" s="245">
        <f>ROUND(I263*H263,2)</f>
        <v>0</v>
      </c>
      <c r="BL263" s="25" t="s">
        <v>232</v>
      </c>
      <c r="BM263" s="25" t="s">
        <v>2155</v>
      </c>
    </row>
    <row r="264" s="1" customFormat="1">
      <c r="B264" s="47"/>
      <c r="C264" s="75"/>
      <c r="D264" s="246" t="s">
        <v>225</v>
      </c>
      <c r="E264" s="75"/>
      <c r="F264" s="247" t="s">
        <v>4123</v>
      </c>
      <c r="G264" s="75"/>
      <c r="H264" s="75"/>
      <c r="I264" s="204"/>
      <c r="J264" s="75"/>
      <c r="K264" s="75"/>
      <c r="L264" s="73"/>
      <c r="M264" s="248"/>
      <c r="N264" s="48"/>
      <c r="O264" s="48"/>
      <c r="P264" s="48"/>
      <c r="Q264" s="48"/>
      <c r="R264" s="48"/>
      <c r="S264" s="48"/>
      <c r="T264" s="96"/>
      <c r="AT264" s="25" t="s">
        <v>225</v>
      </c>
      <c r="AU264" s="25" t="s">
        <v>80</v>
      </c>
    </row>
    <row r="265" s="1" customFormat="1" ht="16.5" customHeight="1">
      <c r="B265" s="47"/>
      <c r="C265" s="234" t="s">
        <v>1687</v>
      </c>
      <c r="D265" s="234" t="s">
        <v>218</v>
      </c>
      <c r="E265" s="235" t="s">
        <v>4124</v>
      </c>
      <c r="F265" s="236" t="s">
        <v>4125</v>
      </c>
      <c r="G265" s="237" t="s">
        <v>298</v>
      </c>
      <c r="H265" s="238">
        <v>1</v>
      </c>
      <c r="I265" s="239"/>
      <c r="J265" s="240">
        <f>ROUND(I265*H265,2)</f>
        <v>0</v>
      </c>
      <c r="K265" s="236" t="s">
        <v>3815</v>
      </c>
      <c r="L265" s="73"/>
      <c r="M265" s="241" t="s">
        <v>21</v>
      </c>
      <c r="N265" s="242" t="s">
        <v>43</v>
      </c>
      <c r="O265" s="48"/>
      <c r="P265" s="243">
        <f>O265*H265</f>
        <v>0</v>
      </c>
      <c r="Q265" s="243">
        <v>0</v>
      </c>
      <c r="R265" s="243">
        <f>Q265*H265</f>
        <v>0</v>
      </c>
      <c r="S265" s="243">
        <v>0</v>
      </c>
      <c r="T265" s="244">
        <f>S265*H265</f>
        <v>0</v>
      </c>
      <c r="AR265" s="25" t="s">
        <v>232</v>
      </c>
      <c r="AT265" s="25" t="s">
        <v>218</v>
      </c>
      <c r="AU265" s="25" t="s">
        <v>80</v>
      </c>
      <c r="AY265" s="25" t="s">
        <v>215</v>
      </c>
      <c r="BE265" s="245">
        <f>IF(N265="základní",J265,0)</f>
        <v>0</v>
      </c>
      <c r="BF265" s="245">
        <f>IF(N265="snížená",J265,0)</f>
        <v>0</v>
      </c>
      <c r="BG265" s="245">
        <f>IF(N265="zákl. přenesená",J265,0)</f>
        <v>0</v>
      </c>
      <c r="BH265" s="245">
        <f>IF(N265="sníž. přenesená",J265,0)</f>
        <v>0</v>
      </c>
      <c r="BI265" s="245">
        <f>IF(N265="nulová",J265,0)</f>
        <v>0</v>
      </c>
      <c r="BJ265" s="25" t="s">
        <v>80</v>
      </c>
      <c r="BK265" s="245">
        <f>ROUND(I265*H265,2)</f>
        <v>0</v>
      </c>
      <c r="BL265" s="25" t="s">
        <v>232</v>
      </c>
      <c r="BM265" s="25" t="s">
        <v>2168</v>
      </c>
    </row>
    <row r="266" s="1" customFormat="1" ht="16.5" customHeight="1">
      <c r="B266" s="47"/>
      <c r="C266" s="234" t="s">
        <v>1692</v>
      </c>
      <c r="D266" s="234" t="s">
        <v>218</v>
      </c>
      <c r="E266" s="235" t="s">
        <v>4126</v>
      </c>
      <c r="F266" s="236" t="s">
        <v>4127</v>
      </c>
      <c r="G266" s="237" t="s">
        <v>381</v>
      </c>
      <c r="H266" s="238">
        <v>52.584000000000003</v>
      </c>
      <c r="I266" s="239"/>
      <c r="J266" s="240">
        <f>ROUND(I266*H266,2)</f>
        <v>0</v>
      </c>
      <c r="K266" s="236" t="s">
        <v>3815</v>
      </c>
      <c r="L266" s="73"/>
      <c r="M266" s="241" t="s">
        <v>21</v>
      </c>
      <c r="N266" s="242" t="s">
        <v>43</v>
      </c>
      <c r="O266" s="48"/>
      <c r="P266" s="243">
        <f>O266*H266</f>
        <v>0</v>
      </c>
      <c r="Q266" s="243">
        <v>0</v>
      </c>
      <c r="R266" s="243">
        <f>Q266*H266</f>
        <v>0</v>
      </c>
      <c r="S266" s="243">
        <v>0</v>
      </c>
      <c r="T266" s="244">
        <f>S266*H266</f>
        <v>0</v>
      </c>
      <c r="AR266" s="25" t="s">
        <v>232</v>
      </c>
      <c r="AT266" s="25" t="s">
        <v>218</v>
      </c>
      <c r="AU266" s="25" t="s">
        <v>80</v>
      </c>
      <c r="AY266" s="25" t="s">
        <v>215</v>
      </c>
      <c r="BE266" s="245">
        <f>IF(N266="základní",J266,0)</f>
        <v>0</v>
      </c>
      <c r="BF266" s="245">
        <f>IF(N266="snížená",J266,0)</f>
        <v>0</v>
      </c>
      <c r="BG266" s="245">
        <f>IF(N266="zákl. přenesená",J266,0)</f>
        <v>0</v>
      </c>
      <c r="BH266" s="245">
        <f>IF(N266="sníž. přenesená",J266,0)</f>
        <v>0</v>
      </c>
      <c r="BI266" s="245">
        <f>IF(N266="nulová",J266,0)</f>
        <v>0</v>
      </c>
      <c r="BJ266" s="25" t="s">
        <v>80</v>
      </c>
      <c r="BK266" s="245">
        <f>ROUND(I266*H266,2)</f>
        <v>0</v>
      </c>
      <c r="BL266" s="25" t="s">
        <v>232</v>
      </c>
      <c r="BM266" s="25" t="s">
        <v>2180</v>
      </c>
    </row>
    <row r="267" s="1" customFormat="1">
      <c r="B267" s="47"/>
      <c r="C267" s="75"/>
      <c r="D267" s="246" t="s">
        <v>225</v>
      </c>
      <c r="E267" s="75"/>
      <c r="F267" s="247" t="s">
        <v>4128</v>
      </c>
      <c r="G267" s="75"/>
      <c r="H267" s="75"/>
      <c r="I267" s="204"/>
      <c r="J267" s="75"/>
      <c r="K267" s="75"/>
      <c r="L267" s="73"/>
      <c r="M267" s="248"/>
      <c r="N267" s="48"/>
      <c r="O267" s="48"/>
      <c r="P267" s="48"/>
      <c r="Q267" s="48"/>
      <c r="R267" s="48"/>
      <c r="S267" s="48"/>
      <c r="T267" s="96"/>
      <c r="AT267" s="25" t="s">
        <v>225</v>
      </c>
      <c r="AU267" s="25" t="s">
        <v>80</v>
      </c>
    </row>
    <row r="268" s="1" customFormat="1" ht="16.5" customHeight="1">
      <c r="B268" s="47"/>
      <c r="C268" s="234" t="s">
        <v>1699</v>
      </c>
      <c r="D268" s="234" t="s">
        <v>218</v>
      </c>
      <c r="E268" s="235" t="s">
        <v>4129</v>
      </c>
      <c r="F268" s="236" t="s">
        <v>4130</v>
      </c>
      <c r="G268" s="237" t="s">
        <v>452</v>
      </c>
      <c r="H268" s="238">
        <v>251</v>
      </c>
      <c r="I268" s="239"/>
      <c r="J268" s="240">
        <f>ROUND(I268*H268,2)</f>
        <v>0</v>
      </c>
      <c r="K268" s="236" t="s">
        <v>3815</v>
      </c>
      <c r="L268" s="73"/>
      <c r="M268" s="241" t="s">
        <v>21</v>
      </c>
      <c r="N268" s="242" t="s">
        <v>43</v>
      </c>
      <c r="O268" s="48"/>
      <c r="P268" s="243">
        <f>O268*H268</f>
        <v>0</v>
      </c>
      <c r="Q268" s="243">
        <v>0</v>
      </c>
      <c r="R268" s="243">
        <f>Q268*H268</f>
        <v>0</v>
      </c>
      <c r="S268" s="243">
        <v>0</v>
      </c>
      <c r="T268" s="244">
        <f>S268*H268</f>
        <v>0</v>
      </c>
      <c r="AR268" s="25" t="s">
        <v>232</v>
      </c>
      <c r="AT268" s="25" t="s">
        <v>218</v>
      </c>
      <c r="AU268" s="25" t="s">
        <v>80</v>
      </c>
      <c r="AY268" s="25" t="s">
        <v>215</v>
      </c>
      <c r="BE268" s="245">
        <f>IF(N268="základní",J268,0)</f>
        <v>0</v>
      </c>
      <c r="BF268" s="245">
        <f>IF(N268="snížená",J268,0)</f>
        <v>0</v>
      </c>
      <c r="BG268" s="245">
        <f>IF(N268="zákl. přenesená",J268,0)</f>
        <v>0</v>
      </c>
      <c r="BH268" s="245">
        <f>IF(N268="sníž. přenesená",J268,0)</f>
        <v>0</v>
      </c>
      <c r="BI268" s="245">
        <f>IF(N268="nulová",J268,0)</f>
        <v>0</v>
      </c>
      <c r="BJ268" s="25" t="s">
        <v>80</v>
      </c>
      <c r="BK268" s="245">
        <f>ROUND(I268*H268,2)</f>
        <v>0</v>
      </c>
      <c r="BL268" s="25" t="s">
        <v>232</v>
      </c>
      <c r="BM268" s="25" t="s">
        <v>2192</v>
      </c>
    </row>
    <row r="269" s="1" customFormat="1">
      <c r="B269" s="47"/>
      <c r="C269" s="75"/>
      <c r="D269" s="246" t="s">
        <v>225</v>
      </c>
      <c r="E269" s="75"/>
      <c r="F269" s="247" t="s">
        <v>4131</v>
      </c>
      <c r="G269" s="75"/>
      <c r="H269" s="75"/>
      <c r="I269" s="204"/>
      <c r="J269" s="75"/>
      <c r="K269" s="75"/>
      <c r="L269" s="73"/>
      <c r="M269" s="248"/>
      <c r="N269" s="48"/>
      <c r="O269" s="48"/>
      <c r="P269" s="48"/>
      <c r="Q269" s="48"/>
      <c r="R269" s="48"/>
      <c r="S269" s="48"/>
      <c r="T269" s="96"/>
      <c r="AT269" s="25" t="s">
        <v>225</v>
      </c>
      <c r="AU269" s="25" t="s">
        <v>80</v>
      </c>
    </row>
    <row r="270" s="1" customFormat="1" ht="16.5" customHeight="1">
      <c r="B270" s="47"/>
      <c r="C270" s="234" t="s">
        <v>1705</v>
      </c>
      <c r="D270" s="234" t="s">
        <v>218</v>
      </c>
      <c r="E270" s="235" t="s">
        <v>4132</v>
      </c>
      <c r="F270" s="236" t="s">
        <v>4133</v>
      </c>
      <c r="G270" s="237" t="s">
        <v>452</v>
      </c>
      <c r="H270" s="238">
        <v>896</v>
      </c>
      <c r="I270" s="239"/>
      <c r="J270" s="240">
        <f>ROUND(I270*H270,2)</f>
        <v>0</v>
      </c>
      <c r="K270" s="236" t="s">
        <v>3815</v>
      </c>
      <c r="L270" s="73"/>
      <c r="M270" s="241" t="s">
        <v>21</v>
      </c>
      <c r="N270" s="242" t="s">
        <v>43</v>
      </c>
      <c r="O270" s="48"/>
      <c r="P270" s="243">
        <f>O270*H270</f>
        <v>0</v>
      </c>
      <c r="Q270" s="243">
        <v>0</v>
      </c>
      <c r="R270" s="243">
        <f>Q270*H270</f>
        <v>0</v>
      </c>
      <c r="S270" s="243">
        <v>0</v>
      </c>
      <c r="T270" s="244">
        <f>S270*H270</f>
        <v>0</v>
      </c>
      <c r="AR270" s="25" t="s">
        <v>232</v>
      </c>
      <c r="AT270" s="25" t="s">
        <v>218</v>
      </c>
      <c r="AU270" s="25" t="s">
        <v>80</v>
      </c>
      <c r="AY270" s="25" t="s">
        <v>215</v>
      </c>
      <c r="BE270" s="245">
        <f>IF(N270="základní",J270,0)</f>
        <v>0</v>
      </c>
      <c r="BF270" s="245">
        <f>IF(N270="snížená",J270,0)</f>
        <v>0</v>
      </c>
      <c r="BG270" s="245">
        <f>IF(N270="zákl. přenesená",J270,0)</f>
        <v>0</v>
      </c>
      <c r="BH270" s="245">
        <f>IF(N270="sníž. přenesená",J270,0)</f>
        <v>0</v>
      </c>
      <c r="BI270" s="245">
        <f>IF(N270="nulová",J270,0)</f>
        <v>0</v>
      </c>
      <c r="BJ270" s="25" t="s">
        <v>80</v>
      </c>
      <c r="BK270" s="245">
        <f>ROUND(I270*H270,2)</f>
        <v>0</v>
      </c>
      <c r="BL270" s="25" t="s">
        <v>232</v>
      </c>
      <c r="BM270" s="25" t="s">
        <v>2203</v>
      </c>
    </row>
    <row r="271" s="1" customFormat="1">
      <c r="B271" s="47"/>
      <c r="C271" s="75"/>
      <c r="D271" s="246" t="s">
        <v>225</v>
      </c>
      <c r="E271" s="75"/>
      <c r="F271" s="247" t="s">
        <v>4134</v>
      </c>
      <c r="G271" s="75"/>
      <c r="H271" s="75"/>
      <c r="I271" s="204"/>
      <c r="J271" s="75"/>
      <c r="K271" s="75"/>
      <c r="L271" s="73"/>
      <c r="M271" s="248"/>
      <c r="N271" s="48"/>
      <c r="O271" s="48"/>
      <c r="P271" s="48"/>
      <c r="Q271" s="48"/>
      <c r="R271" s="48"/>
      <c r="S271" s="48"/>
      <c r="T271" s="96"/>
      <c r="AT271" s="25" t="s">
        <v>225</v>
      </c>
      <c r="AU271" s="25" t="s">
        <v>80</v>
      </c>
    </row>
    <row r="272" s="1" customFormat="1" ht="16.5" customHeight="1">
      <c r="B272" s="47"/>
      <c r="C272" s="234" t="s">
        <v>1711</v>
      </c>
      <c r="D272" s="234" t="s">
        <v>218</v>
      </c>
      <c r="E272" s="235" t="s">
        <v>4135</v>
      </c>
      <c r="F272" s="236" t="s">
        <v>4136</v>
      </c>
      <c r="G272" s="237" t="s">
        <v>452</v>
      </c>
      <c r="H272" s="238">
        <v>13</v>
      </c>
      <c r="I272" s="239"/>
      <c r="J272" s="240">
        <f>ROUND(I272*H272,2)</f>
        <v>0</v>
      </c>
      <c r="K272" s="236" t="s">
        <v>3815</v>
      </c>
      <c r="L272" s="73"/>
      <c r="M272" s="241" t="s">
        <v>21</v>
      </c>
      <c r="N272" s="242" t="s">
        <v>43</v>
      </c>
      <c r="O272" s="48"/>
      <c r="P272" s="243">
        <f>O272*H272</f>
        <v>0</v>
      </c>
      <c r="Q272" s="243">
        <v>0</v>
      </c>
      <c r="R272" s="243">
        <f>Q272*H272</f>
        <v>0</v>
      </c>
      <c r="S272" s="243">
        <v>0</v>
      </c>
      <c r="T272" s="244">
        <f>S272*H272</f>
        <v>0</v>
      </c>
      <c r="AR272" s="25" t="s">
        <v>232</v>
      </c>
      <c r="AT272" s="25" t="s">
        <v>218</v>
      </c>
      <c r="AU272" s="25" t="s">
        <v>80</v>
      </c>
      <c r="AY272" s="25" t="s">
        <v>215</v>
      </c>
      <c r="BE272" s="245">
        <f>IF(N272="základní",J272,0)</f>
        <v>0</v>
      </c>
      <c r="BF272" s="245">
        <f>IF(N272="snížená",J272,0)</f>
        <v>0</v>
      </c>
      <c r="BG272" s="245">
        <f>IF(N272="zákl. přenesená",J272,0)</f>
        <v>0</v>
      </c>
      <c r="BH272" s="245">
        <f>IF(N272="sníž. přenesená",J272,0)</f>
        <v>0</v>
      </c>
      <c r="BI272" s="245">
        <f>IF(N272="nulová",J272,0)</f>
        <v>0</v>
      </c>
      <c r="BJ272" s="25" t="s">
        <v>80</v>
      </c>
      <c r="BK272" s="245">
        <f>ROUND(I272*H272,2)</f>
        <v>0</v>
      </c>
      <c r="BL272" s="25" t="s">
        <v>232</v>
      </c>
      <c r="BM272" s="25" t="s">
        <v>1724</v>
      </c>
    </row>
    <row r="273" s="1" customFormat="1">
      <c r="B273" s="47"/>
      <c r="C273" s="75"/>
      <c r="D273" s="246" t="s">
        <v>225</v>
      </c>
      <c r="E273" s="75"/>
      <c r="F273" s="247" t="s">
        <v>4137</v>
      </c>
      <c r="G273" s="75"/>
      <c r="H273" s="75"/>
      <c r="I273" s="204"/>
      <c r="J273" s="75"/>
      <c r="K273" s="75"/>
      <c r="L273" s="73"/>
      <c r="M273" s="248"/>
      <c r="N273" s="48"/>
      <c r="O273" s="48"/>
      <c r="P273" s="48"/>
      <c r="Q273" s="48"/>
      <c r="R273" s="48"/>
      <c r="S273" s="48"/>
      <c r="T273" s="96"/>
      <c r="AT273" s="25" t="s">
        <v>225</v>
      </c>
      <c r="AU273" s="25" t="s">
        <v>80</v>
      </c>
    </row>
    <row r="274" s="1" customFormat="1" ht="16.5" customHeight="1">
      <c r="B274" s="47"/>
      <c r="C274" s="234" t="s">
        <v>1716</v>
      </c>
      <c r="D274" s="234" t="s">
        <v>218</v>
      </c>
      <c r="E274" s="235" t="s">
        <v>4138</v>
      </c>
      <c r="F274" s="236" t="s">
        <v>4139</v>
      </c>
      <c r="G274" s="237" t="s">
        <v>452</v>
      </c>
      <c r="H274" s="238">
        <v>297</v>
      </c>
      <c r="I274" s="239"/>
      <c r="J274" s="240">
        <f>ROUND(I274*H274,2)</f>
        <v>0</v>
      </c>
      <c r="K274" s="236" t="s">
        <v>3815</v>
      </c>
      <c r="L274" s="73"/>
      <c r="M274" s="241" t="s">
        <v>21</v>
      </c>
      <c r="N274" s="242" t="s">
        <v>43</v>
      </c>
      <c r="O274" s="48"/>
      <c r="P274" s="243">
        <f>O274*H274</f>
        <v>0</v>
      </c>
      <c r="Q274" s="243">
        <v>0</v>
      </c>
      <c r="R274" s="243">
        <f>Q274*H274</f>
        <v>0</v>
      </c>
      <c r="S274" s="243">
        <v>0</v>
      </c>
      <c r="T274" s="244">
        <f>S274*H274</f>
        <v>0</v>
      </c>
      <c r="AR274" s="25" t="s">
        <v>232</v>
      </c>
      <c r="AT274" s="25" t="s">
        <v>218</v>
      </c>
      <c r="AU274" s="25" t="s">
        <v>80</v>
      </c>
      <c r="AY274" s="25" t="s">
        <v>215</v>
      </c>
      <c r="BE274" s="245">
        <f>IF(N274="základní",J274,0)</f>
        <v>0</v>
      </c>
      <c r="BF274" s="245">
        <f>IF(N274="snížená",J274,0)</f>
        <v>0</v>
      </c>
      <c r="BG274" s="245">
        <f>IF(N274="zákl. přenesená",J274,0)</f>
        <v>0</v>
      </c>
      <c r="BH274" s="245">
        <f>IF(N274="sníž. přenesená",J274,0)</f>
        <v>0</v>
      </c>
      <c r="BI274" s="245">
        <f>IF(N274="nulová",J274,0)</f>
        <v>0</v>
      </c>
      <c r="BJ274" s="25" t="s">
        <v>80</v>
      </c>
      <c r="BK274" s="245">
        <f>ROUND(I274*H274,2)</f>
        <v>0</v>
      </c>
      <c r="BL274" s="25" t="s">
        <v>232</v>
      </c>
      <c r="BM274" s="25" t="s">
        <v>2017</v>
      </c>
    </row>
    <row r="275" s="1" customFormat="1">
      <c r="B275" s="47"/>
      <c r="C275" s="75"/>
      <c r="D275" s="246" t="s">
        <v>225</v>
      </c>
      <c r="E275" s="75"/>
      <c r="F275" s="247" t="s">
        <v>4140</v>
      </c>
      <c r="G275" s="75"/>
      <c r="H275" s="75"/>
      <c r="I275" s="204"/>
      <c r="J275" s="75"/>
      <c r="K275" s="75"/>
      <c r="L275" s="73"/>
      <c r="M275" s="248"/>
      <c r="N275" s="48"/>
      <c r="O275" s="48"/>
      <c r="P275" s="48"/>
      <c r="Q275" s="48"/>
      <c r="R275" s="48"/>
      <c r="S275" s="48"/>
      <c r="T275" s="96"/>
      <c r="AT275" s="25" t="s">
        <v>225</v>
      </c>
      <c r="AU275" s="25" t="s">
        <v>80</v>
      </c>
    </row>
    <row r="276" s="1" customFormat="1" ht="16.5" customHeight="1">
      <c r="B276" s="47"/>
      <c r="C276" s="234" t="s">
        <v>1721</v>
      </c>
      <c r="D276" s="234" t="s">
        <v>218</v>
      </c>
      <c r="E276" s="235" t="s">
        <v>4141</v>
      </c>
      <c r="F276" s="236" t="s">
        <v>4142</v>
      </c>
      <c r="G276" s="237" t="s">
        <v>452</v>
      </c>
      <c r="H276" s="238">
        <v>340</v>
      </c>
      <c r="I276" s="239"/>
      <c r="J276" s="240">
        <f>ROUND(I276*H276,2)</f>
        <v>0</v>
      </c>
      <c r="K276" s="236" t="s">
        <v>3815</v>
      </c>
      <c r="L276" s="73"/>
      <c r="M276" s="241" t="s">
        <v>21</v>
      </c>
      <c r="N276" s="242" t="s">
        <v>43</v>
      </c>
      <c r="O276" s="48"/>
      <c r="P276" s="243">
        <f>O276*H276</f>
        <v>0</v>
      </c>
      <c r="Q276" s="243">
        <v>0</v>
      </c>
      <c r="R276" s="243">
        <f>Q276*H276</f>
        <v>0</v>
      </c>
      <c r="S276" s="243">
        <v>0</v>
      </c>
      <c r="T276" s="244">
        <f>S276*H276</f>
        <v>0</v>
      </c>
      <c r="AR276" s="25" t="s">
        <v>232</v>
      </c>
      <c r="AT276" s="25" t="s">
        <v>218</v>
      </c>
      <c r="AU276" s="25" t="s">
        <v>80</v>
      </c>
      <c r="AY276" s="25" t="s">
        <v>215</v>
      </c>
      <c r="BE276" s="245">
        <f>IF(N276="základní",J276,0)</f>
        <v>0</v>
      </c>
      <c r="BF276" s="245">
        <f>IF(N276="snížená",J276,0)</f>
        <v>0</v>
      </c>
      <c r="BG276" s="245">
        <f>IF(N276="zákl. přenesená",J276,0)</f>
        <v>0</v>
      </c>
      <c r="BH276" s="245">
        <f>IF(N276="sníž. přenesená",J276,0)</f>
        <v>0</v>
      </c>
      <c r="BI276" s="245">
        <f>IF(N276="nulová",J276,0)</f>
        <v>0</v>
      </c>
      <c r="BJ276" s="25" t="s">
        <v>80</v>
      </c>
      <c r="BK276" s="245">
        <f>ROUND(I276*H276,2)</f>
        <v>0</v>
      </c>
      <c r="BL276" s="25" t="s">
        <v>232</v>
      </c>
      <c r="BM276" s="25" t="s">
        <v>4143</v>
      </c>
    </row>
    <row r="277" s="1" customFormat="1">
      <c r="B277" s="47"/>
      <c r="C277" s="75"/>
      <c r="D277" s="246" t="s">
        <v>225</v>
      </c>
      <c r="E277" s="75"/>
      <c r="F277" s="247" t="s">
        <v>4144</v>
      </c>
      <c r="G277" s="75"/>
      <c r="H277" s="75"/>
      <c r="I277" s="204"/>
      <c r="J277" s="75"/>
      <c r="K277" s="75"/>
      <c r="L277" s="73"/>
      <c r="M277" s="248"/>
      <c r="N277" s="48"/>
      <c r="O277" s="48"/>
      <c r="P277" s="48"/>
      <c r="Q277" s="48"/>
      <c r="R277" s="48"/>
      <c r="S277" s="48"/>
      <c r="T277" s="96"/>
      <c r="AT277" s="25" t="s">
        <v>225</v>
      </c>
      <c r="AU277" s="25" t="s">
        <v>80</v>
      </c>
    </row>
    <row r="278" s="1" customFormat="1" ht="16.5" customHeight="1">
      <c r="B278" s="47"/>
      <c r="C278" s="234" t="s">
        <v>1728</v>
      </c>
      <c r="D278" s="234" t="s">
        <v>218</v>
      </c>
      <c r="E278" s="235" t="s">
        <v>4145</v>
      </c>
      <c r="F278" s="236" t="s">
        <v>4146</v>
      </c>
      <c r="G278" s="237" t="s">
        <v>452</v>
      </c>
      <c r="H278" s="238">
        <v>13</v>
      </c>
      <c r="I278" s="239"/>
      <c r="J278" s="240">
        <f>ROUND(I278*H278,2)</f>
        <v>0</v>
      </c>
      <c r="K278" s="236" t="s">
        <v>3815</v>
      </c>
      <c r="L278" s="73"/>
      <c r="M278" s="241" t="s">
        <v>21</v>
      </c>
      <c r="N278" s="242" t="s">
        <v>43</v>
      </c>
      <c r="O278" s="48"/>
      <c r="P278" s="243">
        <f>O278*H278</f>
        <v>0</v>
      </c>
      <c r="Q278" s="243">
        <v>0</v>
      </c>
      <c r="R278" s="243">
        <f>Q278*H278</f>
        <v>0</v>
      </c>
      <c r="S278" s="243">
        <v>0</v>
      </c>
      <c r="T278" s="244">
        <f>S278*H278</f>
        <v>0</v>
      </c>
      <c r="AR278" s="25" t="s">
        <v>232</v>
      </c>
      <c r="AT278" s="25" t="s">
        <v>218</v>
      </c>
      <c r="AU278" s="25" t="s">
        <v>80</v>
      </c>
      <c r="AY278" s="25" t="s">
        <v>215</v>
      </c>
      <c r="BE278" s="245">
        <f>IF(N278="základní",J278,0)</f>
        <v>0</v>
      </c>
      <c r="BF278" s="245">
        <f>IF(N278="snížená",J278,0)</f>
        <v>0</v>
      </c>
      <c r="BG278" s="245">
        <f>IF(N278="zákl. přenesená",J278,0)</f>
        <v>0</v>
      </c>
      <c r="BH278" s="245">
        <f>IF(N278="sníž. přenesená",J278,0)</f>
        <v>0</v>
      </c>
      <c r="BI278" s="245">
        <f>IF(N278="nulová",J278,0)</f>
        <v>0</v>
      </c>
      <c r="BJ278" s="25" t="s">
        <v>80</v>
      </c>
      <c r="BK278" s="245">
        <f>ROUND(I278*H278,2)</f>
        <v>0</v>
      </c>
      <c r="BL278" s="25" t="s">
        <v>232</v>
      </c>
      <c r="BM278" s="25" t="s">
        <v>4147</v>
      </c>
    </row>
    <row r="279" s="1" customFormat="1">
      <c r="B279" s="47"/>
      <c r="C279" s="75"/>
      <c r="D279" s="246" t="s">
        <v>225</v>
      </c>
      <c r="E279" s="75"/>
      <c r="F279" s="247" t="s">
        <v>4148</v>
      </c>
      <c r="G279" s="75"/>
      <c r="H279" s="75"/>
      <c r="I279" s="204"/>
      <c r="J279" s="75"/>
      <c r="K279" s="75"/>
      <c r="L279" s="73"/>
      <c r="M279" s="248"/>
      <c r="N279" s="48"/>
      <c r="O279" s="48"/>
      <c r="P279" s="48"/>
      <c r="Q279" s="48"/>
      <c r="R279" s="48"/>
      <c r="S279" s="48"/>
      <c r="T279" s="96"/>
      <c r="AT279" s="25" t="s">
        <v>225</v>
      </c>
      <c r="AU279" s="25" t="s">
        <v>80</v>
      </c>
    </row>
    <row r="280" s="1" customFormat="1" ht="16.5" customHeight="1">
      <c r="B280" s="47"/>
      <c r="C280" s="234" t="s">
        <v>1730</v>
      </c>
      <c r="D280" s="234" t="s">
        <v>218</v>
      </c>
      <c r="E280" s="235" t="s">
        <v>4149</v>
      </c>
      <c r="F280" s="236" t="s">
        <v>4150</v>
      </c>
      <c r="G280" s="237" t="s">
        <v>452</v>
      </c>
      <c r="H280" s="238">
        <v>2460</v>
      </c>
      <c r="I280" s="239"/>
      <c r="J280" s="240">
        <f>ROUND(I280*H280,2)</f>
        <v>0</v>
      </c>
      <c r="K280" s="236" t="s">
        <v>3815</v>
      </c>
      <c r="L280" s="73"/>
      <c r="M280" s="241" t="s">
        <v>21</v>
      </c>
      <c r="N280" s="242" t="s">
        <v>43</v>
      </c>
      <c r="O280" s="48"/>
      <c r="P280" s="243">
        <f>O280*H280</f>
        <v>0</v>
      </c>
      <c r="Q280" s="243">
        <v>0</v>
      </c>
      <c r="R280" s="243">
        <f>Q280*H280</f>
        <v>0</v>
      </c>
      <c r="S280" s="243">
        <v>0</v>
      </c>
      <c r="T280" s="244">
        <f>S280*H280</f>
        <v>0</v>
      </c>
      <c r="AR280" s="25" t="s">
        <v>232</v>
      </c>
      <c r="AT280" s="25" t="s">
        <v>218</v>
      </c>
      <c r="AU280" s="25" t="s">
        <v>80</v>
      </c>
      <c r="AY280" s="25" t="s">
        <v>215</v>
      </c>
      <c r="BE280" s="245">
        <f>IF(N280="základní",J280,0)</f>
        <v>0</v>
      </c>
      <c r="BF280" s="245">
        <f>IF(N280="snížená",J280,0)</f>
        <v>0</v>
      </c>
      <c r="BG280" s="245">
        <f>IF(N280="zákl. přenesená",J280,0)</f>
        <v>0</v>
      </c>
      <c r="BH280" s="245">
        <f>IF(N280="sníž. přenesená",J280,0)</f>
        <v>0</v>
      </c>
      <c r="BI280" s="245">
        <f>IF(N280="nulová",J280,0)</f>
        <v>0</v>
      </c>
      <c r="BJ280" s="25" t="s">
        <v>80</v>
      </c>
      <c r="BK280" s="245">
        <f>ROUND(I280*H280,2)</f>
        <v>0</v>
      </c>
      <c r="BL280" s="25" t="s">
        <v>232</v>
      </c>
      <c r="BM280" s="25" t="s">
        <v>4151</v>
      </c>
    </row>
    <row r="281" s="14" customFormat="1">
      <c r="B281" s="288"/>
      <c r="C281" s="289"/>
      <c r="D281" s="246" t="s">
        <v>422</v>
      </c>
      <c r="E281" s="290" t="s">
        <v>21</v>
      </c>
      <c r="F281" s="291" t="s">
        <v>4152</v>
      </c>
      <c r="G281" s="289"/>
      <c r="H281" s="290" t="s">
        <v>21</v>
      </c>
      <c r="I281" s="292"/>
      <c r="J281" s="289"/>
      <c r="K281" s="289"/>
      <c r="L281" s="293"/>
      <c r="M281" s="294"/>
      <c r="N281" s="295"/>
      <c r="O281" s="295"/>
      <c r="P281" s="295"/>
      <c r="Q281" s="295"/>
      <c r="R281" s="295"/>
      <c r="S281" s="295"/>
      <c r="T281" s="296"/>
      <c r="AT281" s="297" t="s">
        <v>422</v>
      </c>
      <c r="AU281" s="297" t="s">
        <v>80</v>
      </c>
      <c r="AV281" s="14" t="s">
        <v>80</v>
      </c>
      <c r="AW281" s="14" t="s">
        <v>35</v>
      </c>
      <c r="AX281" s="14" t="s">
        <v>72</v>
      </c>
      <c r="AY281" s="297" t="s">
        <v>215</v>
      </c>
    </row>
    <row r="282" s="12" customFormat="1">
      <c r="B282" s="252"/>
      <c r="C282" s="253"/>
      <c r="D282" s="246" t="s">
        <v>422</v>
      </c>
      <c r="E282" s="254" t="s">
        <v>21</v>
      </c>
      <c r="F282" s="255" t="s">
        <v>4153</v>
      </c>
      <c r="G282" s="253"/>
      <c r="H282" s="256">
        <v>2460</v>
      </c>
      <c r="I282" s="257"/>
      <c r="J282" s="253"/>
      <c r="K282" s="253"/>
      <c r="L282" s="258"/>
      <c r="M282" s="259"/>
      <c r="N282" s="260"/>
      <c r="O282" s="260"/>
      <c r="P282" s="260"/>
      <c r="Q282" s="260"/>
      <c r="R282" s="260"/>
      <c r="S282" s="260"/>
      <c r="T282" s="261"/>
      <c r="AT282" s="262" t="s">
        <v>422</v>
      </c>
      <c r="AU282" s="262" t="s">
        <v>80</v>
      </c>
      <c r="AV282" s="12" t="s">
        <v>82</v>
      </c>
      <c r="AW282" s="12" t="s">
        <v>35</v>
      </c>
      <c r="AX282" s="12" t="s">
        <v>72</v>
      </c>
      <c r="AY282" s="262" t="s">
        <v>215</v>
      </c>
    </row>
    <row r="283" s="13" customFormat="1">
      <c r="B283" s="263"/>
      <c r="C283" s="264"/>
      <c r="D283" s="246" t="s">
        <v>422</v>
      </c>
      <c r="E283" s="265" t="s">
        <v>21</v>
      </c>
      <c r="F283" s="266" t="s">
        <v>439</v>
      </c>
      <c r="G283" s="264"/>
      <c r="H283" s="267">
        <v>2460</v>
      </c>
      <c r="I283" s="268"/>
      <c r="J283" s="264"/>
      <c r="K283" s="264"/>
      <c r="L283" s="269"/>
      <c r="M283" s="270"/>
      <c r="N283" s="271"/>
      <c r="O283" s="271"/>
      <c r="P283" s="271"/>
      <c r="Q283" s="271"/>
      <c r="R283" s="271"/>
      <c r="S283" s="271"/>
      <c r="T283" s="272"/>
      <c r="AT283" s="273" t="s">
        <v>422</v>
      </c>
      <c r="AU283" s="273" t="s">
        <v>80</v>
      </c>
      <c r="AV283" s="13" t="s">
        <v>232</v>
      </c>
      <c r="AW283" s="13" t="s">
        <v>35</v>
      </c>
      <c r="AX283" s="13" t="s">
        <v>80</v>
      </c>
      <c r="AY283" s="273" t="s">
        <v>215</v>
      </c>
    </row>
    <row r="284" s="1" customFormat="1" ht="16.5" customHeight="1">
      <c r="B284" s="47"/>
      <c r="C284" s="234" t="s">
        <v>1735</v>
      </c>
      <c r="D284" s="234" t="s">
        <v>218</v>
      </c>
      <c r="E284" s="235" t="s">
        <v>4154</v>
      </c>
      <c r="F284" s="236" t="s">
        <v>4155</v>
      </c>
      <c r="G284" s="237" t="s">
        <v>452</v>
      </c>
      <c r="H284" s="238">
        <v>4058</v>
      </c>
      <c r="I284" s="239"/>
      <c r="J284" s="240">
        <f>ROUND(I284*H284,2)</f>
        <v>0</v>
      </c>
      <c r="K284" s="236" t="s">
        <v>3815</v>
      </c>
      <c r="L284" s="73"/>
      <c r="M284" s="241" t="s">
        <v>21</v>
      </c>
      <c r="N284" s="242" t="s">
        <v>43</v>
      </c>
      <c r="O284" s="48"/>
      <c r="P284" s="243">
        <f>O284*H284</f>
        <v>0</v>
      </c>
      <c r="Q284" s="243">
        <v>0</v>
      </c>
      <c r="R284" s="243">
        <f>Q284*H284</f>
        <v>0</v>
      </c>
      <c r="S284" s="243">
        <v>0</v>
      </c>
      <c r="T284" s="244">
        <f>S284*H284</f>
        <v>0</v>
      </c>
      <c r="AR284" s="25" t="s">
        <v>232</v>
      </c>
      <c r="AT284" s="25" t="s">
        <v>218</v>
      </c>
      <c r="AU284" s="25" t="s">
        <v>80</v>
      </c>
      <c r="AY284" s="25" t="s">
        <v>215</v>
      </c>
      <c r="BE284" s="245">
        <f>IF(N284="základní",J284,0)</f>
        <v>0</v>
      </c>
      <c r="BF284" s="245">
        <f>IF(N284="snížená",J284,0)</f>
        <v>0</v>
      </c>
      <c r="BG284" s="245">
        <f>IF(N284="zákl. přenesená",J284,0)</f>
        <v>0</v>
      </c>
      <c r="BH284" s="245">
        <f>IF(N284="sníž. přenesená",J284,0)</f>
        <v>0</v>
      </c>
      <c r="BI284" s="245">
        <f>IF(N284="nulová",J284,0)</f>
        <v>0</v>
      </c>
      <c r="BJ284" s="25" t="s">
        <v>80</v>
      </c>
      <c r="BK284" s="245">
        <f>ROUND(I284*H284,2)</f>
        <v>0</v>
      </c>
      <c r="BL284" s="25" t="s">
        <v>232</v>
      </c>
      <c r="BM284" s="25" t="s">
        <v>4156</v>
      </c>
    </row>
    <row r="285" s="1" customFormat="1">
      <c r="B285" s="47"/>
      <c r="C285" s="75"/>
      <c r="D285" s="246" t="s">
        <v>225</v>
      </c>
      <c r="E285" s="75"/>
      <c r="F285" s="247" t="s">
        <v>4157</v>
      </c>
      <c r="G285" s="75"/>
      <c r="H285" s="75"/>
      <c r="I285" s="204"/>
      <c r="J285" s="75"/>
      <c r="K285" s="75"/>
      <c r="L285" s="73"/>
      <c r="M285" s="248"/>
      <c r="N285" s="48"/>
      <c r="O285" s="48"/>
      <c r="P285" s="48"/>
      <c r="Q285" s="48"/>
      <c r="R285" s="48"/>
      <c r="S285" s="48"/>
      <c r="T285" s="96"/>
      <c r="AT285" s="25" t="s">
        <v>225</v>
      </c>
      <c r="AU285" s="25" t="s">
        <v>80</v>
      </c>
    </row>
    <row r="286" s="1" customFormat="1" ht="25.5" customHeight="1">
      <c r="B286" s="47"/>
      <c r="C286" s="234" t="s">
        <v>1741</v>
      </c>
      <c r="D286" s="234" t="s">
        <v>218</v>
      </c>
      <c r="E286" s="235" t="s">
        <v>3933</v>
      </c>
      <c r="F286" s="236" t="s">
        <v>3934</v>
      </c>
      <c r="G286" s="237" t="s">
        <v>452</v>
      </c>
      <c r="H286" s="238">
        <v>5585</v>
      </c>
      <c r="I286" s="239"/>
      <c r="J286" s="240">
        <f>ROUND(I286*H286,2)</f>
        <v>0</v>
      </c>
      <c r="K286" s="236" t="s">
        <v>3815</v>
      </c>
      <c r="L286" s="73"/>
      <c r="M286" s="241" t="s">
        <v>21</v>
      </c>
      <c r="N286" s="242" t="s">
        <v>43</v>
      </c>
      <c r="O286" s="48"/>
      <c r="P286" s="243">
        <f>O286*H286</f>
        <v>0</v>
      </c>
      <c r="Q286" s="243">
        <v>0</v>
      </c>
      <c r="R286" s="243">
        <f>Q286*H286</f>
        <v>0</v>
      </c>
      <c r="S286" s="243">
        <v>0</v>
      </c>
      <c r="T286" s="244">
        <f>S286*H286</f>
        <v>0</v>
      </c>
      <c r="AR286" s="25" t="s">
        <v>232</v>
      </c>
      <c r="AT286" s="25" t="s">
        <v>218</v>
      </c>
      <c r="AU286" s="25" t="s">
        <v>80</v>
      </c>
      <c r="AY286" s="25" t="s">
        <v>215</v>
      </c>
      <c r="BE286" s="245">
        <f>IF(N286="základní",J286,0)</f>
        <v>0</v>
      </c>
      <c r="BF286" s="245">
        <f>IF(N286="snížená",J286,0)</f>
        <v>0</v>
      </c>
      <c r="BG286" s="245">
        <f>IF(N286="zákl. přenesená",J286,0)</f>
        <v>0</v>
      </c>
      <c r="BH286" s="245">
        <f>IF(N286="sníž. přenesená",J286,0)</f>
        <v>0</v>
      </c>
      <c r="BI286" s="245">
        <f>IF(N286="nulová",J286,0)</f>
        <v>0</v>
      </c>
      <c r="BJ286" s="25" t="s">
        <v>80</v>
      </c>
      <c r="BK286" s="245">
        <f>ROUND(I286*H286,2)</f>
        <v>0</v>
      </c>
      <c r="BL286" s="25" t="s">
        <v>232</v>
      </c>
      <c r="BM286" s="25" t="s">
        <v>4158</v>
      </c>
    </row>
    <row r="287" s="1" customFormat="1">
      <c r="B287" s="47"/>
      <c r="C287" s="75"/>
      <c r="D287" s="246" t="s">
        <v>225</v>
      </c>
      <c r="E287" s="75"/>
      <c r="F287" s="247" t="s">
        <v>4159</v>
      </c>
      <c r="G287" s="75"/>
      <c r="H287" s="75"/>
      <c r="I287" s="204"/>
      <c r="J287" s="75"/>
      <c r="K287" s="75"/>
      <c r="L287" s="73"/>
      <c r="M287" s="248"/>
      <c r="N287" s="48"/>
      <c r="O287" s="48"/>
      <c r="P287" s="48"/>
      <c r="Q287" s="48"/>
      <c r="R287" s="48"/>
      <c r="S287" s="48"/>
      <c r="T287" s="96"/>
      <c r="AT287" s="25" t="s">
        <v>225</v>
      </c>
      <c r="AU287" s="25" t="s">
        <v>80</v>
      </c>
    </row>
    <row r="288" s="14" customFormat="1">
      <c r="B288" s="288"/>
      <c r="C288" s="289"/>
      <c r="D288" s="246" t="s">
        <v>422</v>
      </c>
      <c r="E288" s="290" t="s">
        <v>21</v>
      </c>
      <c r="F288" s="291" t="s">
        <v>4160</v>
      </c>
      <c r="G288" s="289"/>
      <c r="H288" s="290" t="s">
        <v>21</v>
      </c>
      <c r="I288" s="292"/>
      <c r="J288" s="289"/>
      <c r="K288" s="289"/>
      <c r="L288" s="293"/>
      <c r="M288" s="294"/>
      <c r="N288" s="295"/>
      <c r="O288" s="295"/>
      <c r="P288" s="295"/>
      <c r="Q288" s="295"/>
      <c r="R288" s="295"/>
      <c r="S288" s="295"/>
      <c r="T288" s="296"/>
      <c r="AT288" s="297" t="s">
        <v>422</v>
      </c>
      <c r="AU288" s="297" t="s">
        <v>80</v>
      </c>
      <c r="AV288" s="14" t="s">
        <v>80</v>
      </c>
      <c r="AW288" s="14" t="s">
        <v>35</v>
      </c>
      <c r="AX288" s="14" t="s">
        <v>72</v>
      </c>
      <c r="AY288" s="297" t="s">
        <v>215</v>
      </c>
    </row>
    <row r="289" s="12" customFormat="1">
      <c r="B289" s="252"/>
      <c r="C289" s="253"/>
      <c r="D289" s="246" t="s">
        <v>422</v>
      </c>
      <c r="E289" s="254" t="s">
        <v>21</v>
      </c>
      <c r="F289" s="255" t="s">
        <v>4161</v>
      </c>
      <c r="G289" s="253"/>
      <c r="H289" s="256">
        <v>5585</v>
      </c>
      <c r="I289" s="257"/>
      <c r="J289" s="253"/>
      <c r="K289" s="253"/>
      <c r="L289" s="258"/>
      <c r="M289" s="259"/>
      <c r="N289" s="260"/>
      <c r="O289" s="260"/>
      <c r="P289" s="260"/>
      <c r="Q289" s="260"/>
      <c r="R289" s="260"/>
      <c r="S289" s="260"/>
      <c r="T289" s="261"/>
      <c r="AT289" s="262" t="s">
        <v>422</v>
      </c>
      <c r="AU289" s="262" t="s">
        <v>80</v>
      </c>
      <c r="AV289" s="12" t="s">
        <v>82</v>
      </c>
      <c r="AW289" s="12" t="s">
        <v>35</v>
      </c>
      <c r="AX289" s="12" t="s">
        <v>72</v>
      </c>
      <c r="AY289" s="262" t="s">
        <v>215</v>
      </c>
    </row>
    <row r="290" s="13" customFormat="1">
      <c r="B290" s="263"/>
      <c r="C290" s="264"/>
      <c r="D290" s="246" t="s">
        <v>422</v>
      </c>
      <c r="E290" s="265" t="s">
        <v>21</v>
      </c>
      <c r="F290" s="266" t="s">
        <v>439</v>
      </c>
      <c r="G290" s="264"/>
      <c r="H290" s="267">
        <v>5585</v>
      </c>
      <c r="I290" s="268"/>
      <c r="J290" s="264"/>
      <c r="K290" s="264"/>
      <c r="L290" s="269"/>
      <c r="M290" s="270"/>
      <c r="N290" s="271"/>
      <c r="O290" s="271"/>
      <c r="P290" s="271"/>
      <c r="Q290" s="271"/>
      <c r="R290" s="271"/>
      <c r="S290" s="271"/>
      <c r="T290" s="272"/>
      <c r="AT290" s="273" t="s">
        <v>422</v>
      </c>
      <c r="AU290" s="273" t="s">
        <v>80</v>
      </c>
      <c r="AV290" s="13" t="s">
        <v>232</v>
      </c>
      <c r="AW290" s="13" t="s">
        <v>35</v>
      </c>
      <c r="AX290" s="13" t="s">
        <v>80</v>
      </c>
      <c r="AY290" s="273" t="s">
        <v>215</v>
      </c>
    </row>
    <row r="291" s="1" customFormat="1" ht="25.5" customHeight="1">
      <c r="B291" s="47"/>
      <c r="C291" s="234" t="s">
        <v>1744</v>
      </c>
      <c r="D291" s="234" t="s">
        <v>218</v>
      </c>
      <c r="E291" s="235" t="s">
        <v>3936</v>
      </c>
      <c r="F291" s="236" t="s">
        <v>3937</v>
      </c>
      <c r="G291" s="237" t="s">
        <v>452</v>
      </c>
      <c r="H291" s="238">
        <v>405</v>
      </c>
      <c r="I291" s="239"/>
      <c r="J291" s="240">
        <f>ROUND(I291*H291,2)</f>
        <v>0</v>
      </c>
      <c r="K291" s="236" t="s">
        <v>3815</v>
      </c>
      <c r="L291" s="73"/>
      <c r="M291" s="241" t="s">
        <v>21</v>
      </c>
      <c r="N291" s="242" t="s">
        <v>43</v>
      </c>
      <c r="O291" s="48"/>
      <c r="P291" s="243">
        <f>O291*H291</f>
        <v>0</v>
      </c>
      <c r="Q291" s="243">
        <v>0</v>
      </c>
      <c r="R291" s="243">
        <f>Q291*H291</f>
        <v>0</v>
      </c>
      <c r="S291" s="243">
        <v>0</v>
      </c>
      <c r="T291" s="244">
        <f>S291*H291</f>
        <v>0</v>
      </c>
      <c r="AR291" s="25" t="s">
        <v>232</v>
      </c>
      <c r="AT291" s="25" t="s">
        <v>218</v>
      </c>
      <c r="AU291" s="25" t="s">
        <v>80</v>
      </c>
      <c r="AY291" s="25" t="s">
        <v>215</v>
      </c>
      <c r="BE291" s="245">
        <f>IF(N291="základní",J291,0)</f>
        <v>0</v>
      </c>
      <c r="BF291" s="245">
        <f>IF(N291="snížená",J291,0)</f>
        <v>0</v>
      </c>
      <c r="BG291" s="245">
        <f>IF(N291="zákl. přenesená",J291,0)</f>
        <v>0</v>
      </c>
      <c r="BH291" s="245">
        <f>IF(N291="sníž. přenesená",J291,0)</f>
        <v>0</v>
      </c>
      <c r="BI291" s="245">
        <f>IF(N291="nulová",J291,0)</f>
        <v>0</v>
      </c>
      <c r="BJ291" s="25" t="s">
        <v>80</v>
      </c>
      <c r="BK291" s="245">
        <f>ROUND(I291*H291,2)</f>
        <v>0</v>
      </c>
      <c r="BL291" s="25" t="s">
        <v>232</v>
      </c>
      <c r="BM291" s="25" t="s">
        <v>4162</v>
      </c>
    </row>
    <row r="292" s="1" customFormat="1">
      <c r="B292" s="47"/>
      <c r="C292" s="75"/>
      <c r="D292" s="246" t="s">
        <v>225</v>
      </c>
      <c r="E292" s="75"/>
      <c r="F292" s="247" t="s">
        <v>4163</v>
      </c>
      <c r="G292" s="75"/>
      <c r="H292" s="75"/>
      <c r="I292" s="204"/>
      <c r="J292" s="75"/>
      <c r="K292" s="75"/>
      <c r="L292" s="73"/>
      <c r="M292" s="248"/>
      <c r="N292" s="48"/>
      <c r="O292" s="48"/>
      <c r="P292" s="48"/>
      <c r="Q292" s="48"/>
      <c r="R292" s="48"/>
      <c r="S292" s="48"/>
      <c r="T292" s="96"/>
      <c r="AT292" s="25" t="s">
        <v>225</v>
      </c>
      <c r="AU292" s="25" t="s">
        <v>80</v>
      </c>
    </row>
    <row r="293" s="1" customFormat="1" ht="16.5" customHeight="1">
      <c r="B293" s="47"/>
      <c r="C293" s="234" t="s">
        <v>1749</v>
      </c>
      <c r="D293" s="234" t="s">
        <v>218</v>
      </c>
      <c r="E293" s="235" t="s">
        <v>4164</v>
      </c>
      <c r="F293" s="236" t="s">
        <v>4165</v>
      </c>
      <c r="G293" s="237" t="s">
        <v>452</v>
      </c>
      <c r="H293" s="238">
        <v>26</v>
      </c>
      <c r="I293" s="239"/>
      <c r="J293" s="240">
        <f>ROUND(I293*H293,2)</f>
        <v>0</v>
      </c>
      <c r="K293" s="236" t="s">
        <v>3815</v>
      </c>
      <c r="L293" s="73"/>
      <c r="M293" s="241" t="s">
        <v>21</v>
      </c>
      <c r="N293" s="242" t="s">
        <v>43</v>
      </c>
      <c r="O293" s="48"/>
      <c r="P293" s="243">
        <f>O293*H293</f>
        <v>0</v>
      </c>
      <c r="Q293" s="243">
        <v>0</v>
      </c>
      <c r="R293" s="243">
        <f>Q293*H293</f>
        <v>0</v>
      </c>
      <c r="S293" s="243">
        <v>0</v>
      </c>
      <c r="T293" s="244">
        <f>S293*H293</f>
        <v>0</v>
      </c>
      <c r="AR293" s="25" t="s">
        <v>232</v>
      </c>
      <c r="AT293" s="25" t="s">
        <v>218</v>
      </c>
      <c r="AU293" s="25" t="s">
        <v>80</v>
      </c>
      <c r="AY293" s="25" t="s">
        <v>215</v>
      </c>
      <c r="BE293" s="245">
        <f>IF(N293="základní",J293,0)</f>
        <v>0</v>
      </c>
      <c r="BF293" s="245">
        <f>IF(N293="snížená",J293,0)</f>
        <v>0</v>
      </c>
      <c r="BG293" s="245">
        <f>IF(N293="zákl. přenesená",J293,0)</f>
        <v>0</v>
      </c>
      <c r="BH293" s="245">
        <f>IF(N293="sníž. přenesená",J293,0)</f>
        <v>0</v>
      </c>
      <c r="BI293" s="245">
        <f>IF(N293="nulová",J293,0)</f>
        <v>0</v>
      </c>
      <c r="BJ293" s="25" t="s">
        <v>80</v>
      </c>
      <c r="BK293" s="245">
        <f>ROUND(I293*H293,2)</f>
        <v>0</v>
      </c>
      <c r="BL293" s="25" t="s">
        <v>232</v>
      </c>
      <c r="BM293" s="25" t="s">
        <v>4166</v>
      </c>
    </row>
    <row r="294" s="1" customFormat="1">
      <c r="B294" s="47"/>
      <c r="C294" s="75"/>
      <c r="D294" s="246" t="s">
        <v>225</v>
      </c>
      <c r="E294" s="75"/>
      <c r="F294" s="247" t="s">
        <v>4167</v>
      </c>
      <c r="G294" s="75"/>
      <c r="H294" s="75"/>
      <c r="I294" s="204"/>
      <c r="J294" s="75"/>
      <c r="K294" s="75"/>
      <c r="L294" s="73"/>
      <c r="M294" s="248"/>
      <c r="N294" s="48"/>
      <c r="O294" s="48"/>
      <c r="P294" s="48"/>
      <c r="Q294" s="48"/>
      <c r="R294" s="48"/>
      <c r="S294" s="48"/>
      <c r="T294" s="96"/>
      <c r="AT294" s="25" t="s">
        <v>225</v>
      </c>
      <c r="AU294" s="25" t="s">
        <v>80</v>
      </c>
    </row>
    <row r="295" s="1" customFormat="1" ht="16.5" customHeight="1">
      <c r="B295" s="47"/>
      <c r="C295" s="234" t="s">
        <v>1753</v>
      </c>
      <c r="D295" s="234" t="s">
        <v>218</v>
      </c>
      <c r="E295" s="235" t="s">
        <v>4168</v>
      </c>
      <c r="F295" s="236" t="s">
        <v>4169</v>
      </c>
      <c r="G295" s="237" t="s">
        <v>381</v>
      </c>
      <c r="H295" s="238">
        <v>2.0150000000000001</v>
      </c>
      <c r="I295" s="239"/>
      <c r="J295" s="240">
        <f>ROUND(I295*H295,2)</f>
        <v>0</v>
      </c>
      <c r="K295" s="236" t="s">
        <v>3815</v>
      </c>
      <c r="L295" s="73"/>
      <c r="M295" s="241" t="s">
        <v>21</v>
      </c>
      <c r="N295" s="242" t="s">
        <v>43</v>
      </c>
      <c r="O295" s="48"/>
      <c r="P295" s="243">
        <f>O295*H295</f>
        <v>0</v>
      </c>
      <c r="Q295" s="243">
        <v>0</v>
      </c>
      <c r="R295" s="243">
        <f>Q295*H295</f>
        <v>0</v>
      </c>
      <c r="S295" s="243">
        <v>0</v>
      </c>
      <c r="T295" s="244">
        <f>S295*H295</f>
        <v>0</v>
      </c>
      <c r="AR295" s="25" t="s">
        <v>232</v>
      </c>
      <c r="AT295" s="25" t="s">
        <v>218</v>
      </c>
      <c r="AU295" s="25" t="s">
        <v>80</v>
      </c>
      <c r="AY295" s="25" t="s">
        <v>215</v>
      </c>
      <c r="BE295" s="245">
        <f>IF(N295="základní",J295,0)</f>
        <v>0</v>
      </c>
      <c r="BF295" s="245">
        <f>IF(N295="snížená",J295,0)</f>
        <v>0</v>
      </c>
      <c r="BG295" s="245">
        <f>IF(N295="zákl. přenesená",J295,0)</f>
        <v>0</v>
      </c>
      <c r="BH295" s="245">
        <f>IF(N295="sníž. přenesená",J295,0)</f>
        <v>0</v>
      </c>
      <c r="BI295" s="245">
        <f>IF(N295="nulová",J295,0)</f>
        <v>0</v>
      </c>
      <c r="BJ295" s="25" t="s">
        <v>80</v>
      </c>
      <c r="BK295" s="245">
        <f>ROUND(I295*H295,2)</f>
        <v>0</v>
      </c>
      <c r="BL295" s="25" t="s">
        <v>232</v>
      </c>
      <c r="BM295" s="25" t="s">
        <v>4170</v>
      </c>
    </row>
    <row r="296" s="1" customFormat="1">
      <c r="B296" s="47"/>
      <c r="C296" s="75"/>
      <c r="D296" s="246" t="s">
        <v>225</v>
      </c>
      <c r="E296" s="75"/>
      <c r="F296" s="247" t="s">
        <v>4171</v>
      </c>
      <c r="G296" s="75"/>
      <c r="H296" s="75"/>
      <c r="I296" s="204"/>
      <c r="J296" s="75"/>
      <c r="K296" s="75"/>
      <c r="L296" s="73"/>
      <c r="M296" s="248"/>
      <c r="N296" s="48"/>
      <c r="O296" s="48"/>
      <c r="P296" s="48"/>
      <c r="Q296" s="48"/>
      <c r="R296" s="48"/>
      <c r="S296" s="48"/>
      <c r="T296" s="96"/>
      <c r="AT296" s="25" t="s">
        <v>225</v>
      </c>
      <c r="AU296" s="25" t="s">
        <v>80</v>
      </c>
    </row>
    <row r="297" s="1" customFormat="1" ht="16.5" customHeight="1">
      <c r="B297" s="47"/>
      <c r="C297" s="234" t="s">
        <v>1758</v>
      </c>
      <c r="D297" s="234" t="s">
        <v>218</v>
      </c>
      <c r="E297" s="235" t="s">
        <v>4172</v>
      </c>
      <c r="F297" s="236" t="s">
        <v>4173</v>
      </c>
      <c r="G297" s="237" t="s">
        <v>381</v>
      </c>
      <c r="H297" s="238">
        <v>281.18799999999999</v>
      </c>
      <c r="I297" s="239"/>
      <c r="J297" s="240">
        <f>ROUND(I297*H297,2)</f>
        <v>0</v>
      </c>
      <c r="K297" s="236" t="s">
        <v>3815</v>
      </c>
      <c r="L297" s="73"/>
      <c r="M297" s="241" t="s">
        <v>21</v>
      </c>
      <c r="N297" s="242" t="s">
        <v>43</v>
      </c>
      <c r="O297" s="48"/>
      <c r="P297" s="243">
        <f>O297*H297</f>
        <v>0</v>
      </c>
      <c r="Q297" s="243">
        <v>0</v>
      </c>
      <c r="R297" s="243">
        <f>Q297*H297</f>
        <v>0</v>
      </c>
      <c r="S297" s="243">
        <v>0</v>
      </c>
      <c r="T297" s="244">
        <f>S297*H297</f>
        <v>0</v>
      </c>
      <c r="AR297" s="25" t="s">
        <v>232</v>
      </c>
      <c r="AT297" s="25" t="s">
        <v>218</v>
      </c>
      <c r="AU297" s="25" t="s">
        <v>80</v>
      </c>
      <c r="AY297" s="25" t="s">
        <v>215</v>
      </c>
      <c r="BE297" s="245">
        <f>IF(N297="základní",J297,0)</f>
        <v>0</v>
      </c>
      <c r="BF297" s="245">
        <f>IF(N297="snížená",J297,0)</f>
        <v>0</v>
      </c>
      <c r="BG297" s="245">
        <f>IF(N297="zákl. přenesená",J297,0)</f>
        <v>0</v>
      </c>
      <c r="BH297" s="245">
        <f>IF(N297="sníž. přenesená",J297,0)</f>
        <v>0</v>
      </c>
      <c r="BI297" s="245">
        <f>IF(N297="nulová",J297,0)</f>
        <v>0</v>
      </c>
      <c r="BJ297" s="25" t="s">
        <v>80</v>
      </c>
      <c r="BK297" s="245">
        <f>ROUND(I297*H297,2)</f>
        <v>0</v>
      </c>
      <c r="BL297" s="25" t="s">
        <v>232</v>
      </c>
      <c r="BM297" s="25" t="s">
        <v>4174</v>
      </c>
    </row>
    <row r="298" s="1" customFormat="1">
      <c r="B298" s="47"/>
      <c r="C298" s="75"/>
      <c r="D298" s="246" t="s">
        <v>225</v>
      </c>
      <c r="E298" s="75"/>
      <c r="F298" s="247" t="s">
        <v>4175</v>
      </c>
      <c r="G298" s="75"/>
      <c r="H298" s="75"/>
      <c r="I298" s="204"/>
      <c r="J298" s="75"/>
      <c r="K298" s="75"/>
      <c r="L298" s="73"/>
      <c r="M298" s="248"/>
      <c r="N298" s="48"/>
      <c r="O298" s="48"/>
      <c r="P298" s="48"/>
      <c r="Q298" s="48"/>
      <c r="R298" s="48"/>
      <c r="S298" s="48"/>
      <c r="T298" s="96"/>
      <c r="AT298" s="25" t="s">
        <v>225</v>
      </c>
      <c r="AU298" s="25" t="s">
        <v>80</v>
      </c>
    </row>
    <row r="299" s="1" customFormat="1" ht="16.5" customHeight="1">
      <c r="B299" s="47"/>
      <c r="C299" s="234" t="s">
        <v>1763</v>
      </c>
      <c r="D299" s="234" t="s">
        <v>218</v>
      </c>
      <c r="E299" s="235" t="s">
        <v>4176</v>
      </c>
      <c r="F299" s="236" t="s">
        <v>4177</v>
      </c>
      <c r="G299" s="237" t="s">
        <v>452</v>
      </c>
      <c r="H299" s="238">
        <v>251</v>
      </c>
      <c r="I299" s="239"/>
      <c r="J299" s="240">
        <f>ROUND(I299*H299,2)</f>
        <v>0</v>
      </c>
      <c r="K299" s="236" t="s">
        <v>3815</v>
      </c>
      <c r="L299" s="73"/>
      <c r="M299" s="241" t="s">
        <v>21</v>
      </c>
      <c r="N299" s="242" t="s">
        <v>43</v>
      </c>
      <c r="O299" s="48"/>
      <c r="P299" s="243">
        <f>O299*H299</f>
        <v>0</v>
      </c>
      <c r="Q299" s="243">
        <v>0</v>
      </c>
      <c r="R299" s="243">
        <f>Q299*H299</f>
        <v>0</v>
      </c>
      <c r="S299" s="243">
        <v>0</v>
      </c>
      <c r="T299" s="244">
        <f>S299*H299</f>
        <v>0</v>
      </c>
      <c r="AR299" s="25" t="s">
        <v>232</v>
      </c>
      <c r="AT299" s="25" t="s">
        <v>218</v>
      </c>
      <c r="AU299" s="25" t="s">
        <v>80</v>
      </c>
      <c r="AY299" s="25" t="s">
        <v>215</v>
      </c>
      <c r="BE299" s="245">
        <f>IF(N299="základní",J299,0)</f>
        <v>0</v>
      </c>
      <c r="BF299" s="245">
        <f>IF(N299="snížená",J299,0)</f>
        <v>0</v>
      </c>
      <c r="BG299" s="245">
        <f>IF(N299="zákl. přenesená",J299,0)</f>
        <v>0</v>
      </c>
      <c r="BH299" s="245">
        <f>IF(N299="sníž. přenesená",J299,0)</f>
        <v>0</v>
      </c>
      <c r="BI299" s="245">
        <f>IF(N299="nulová",J299,0)</f>
        <v>0</v>
      </c>
      <c r="BJ299" s="25" t="s">
        <v>80</v>
      </c>
      <c r="BK299" s="245">
        <f>ROUND(I299*H299,2)</f>
        <v>0</v>
      </c>
      <c r="BL299" s="25" t="s">
        <v>232</v>
      </c>
      <c r="BM299" s="25" t="s">
        <v>4178</v>
      </c>
    </row>
    <row r="300" s="1" customFormat="1">
      <c r="B300" s="47"/>
      <c r="C300" s="75"/>
      <c r="D300" s="246" t="s">
        <v>225</v>
      </c>
      <c r="E300" s="75"/>
      <c r="F300" s="247" t="s">
        <v>4179</v>
      </c>
      <c r="G300" s="75"/>
      <c r="H300" s="75"/>
      <c r="I300" s="204"/>
      <c r="J300" s="75"/>
      <c r="K300" s="75"/>
      <c r="L300" s="73"/>
      <c r="M300" s="248"/>
      <c r="N300" s="48"/>
      <c r="O300" s="48"/>
      <c r="P300" s="48"/>
      <c r="Q300" s="48"/>
      <c r="R300" s="48"/>
      <c r="S300" s="48"/>
      <c r="T300" s="96"/>
      <c r="AT300" s="25" t="s">
        <v>225</v>
      </c>
      <c r="AU300" s="25" t="s">
        <v>80</v>
      </c>
    </row>
    <row r="301" s="1" customFormat="1" ht="16.5" customHeight="1">
      <c r="B301" s="47"/>
      <c r="C301" s="234" t="s">
        <v>1770</v>
      </c>
      <c r="D301" s="234" t="s">
        <v>218</v>
      </c>
      <c r="E301" s="235" t="s">
        <v>4180</v>
      </c>
      <c r="F301" s="236" t="s">
        <v>4181</v>
      </c>
      <c r="G301" s="237" t="s">
        <v>452</v>
      </c>
      <c r="H301" s="238">
        <v>896</v>
      </c>
      <c r="I301" s="239"/>
      <c r="J301" s="240">
        <f>ROUND(I301*H301,2)</f>
        <v>0</v>
      </c>
      <c r="K301" s="236" t="s">
        <v>3815</v>
      </c>
      <c r="L301" s="73"/>
      <c r="M301" s="241" t="s">
        <v>21</v>
      </c>
      <c r="N301" s="242" t="s">
        <v>43</v>
      </c>
      <c r="O301" s="48"/>
      <c r="P301" s="243">
        <f>O301*H301</f>
        <v>0</v>
      </c>
      <c r="Q301" s="243">
        <v>0</v>
      </c>
      <c r="R301" s="243">
        <f>Q301*H301</f>
        <v>0</v>
      </c>
      <c r="S301" s="243">
        <v>0</v>
      </c>
      <c r="T301" s="244">
        <f>S301*H301</f>
        <v>0</v>
      </c>
      <c r="AR301" s="25" t="s">
        <v>232</v>
      </c>
      <c r="AT301" s="25" t="s">
        <v>218</v>
      </c>
      <c r="AU301" s="25" t="s">
        <v>80</v>
      </c>
      <c r="AY301" s="25" t="s">
        <v>215</v>
      </c>
      <c r="BE301" s="245">
        <f>IF(N301="základní",J301,0)</f>
        <v>0</v>
      </c>
      <c r="BF301" s="245">
        <f>IF(N301="snížená",J301,0)</f>
        <v>0</v>
      </c>
      <c r="BG301" s="245">
        <f>IF(N301="zákl. přenesená",J301,0)</f>
        <v>0</v>
      </c>
      <c r="BH301" s="245">
        <f>IF(N301="sníž. přenesená",J301,0)</f>
        <v>0</v>
      </c>
      <c r="BI301" s="245">
        <f>IF(N301="nulová",J301,0)</f>
        <v>0</v>
      </c>
      <c r="BJ301" s="25" t="s">
        <v>80</v>
      </c>
      <c r="BK301" s="245">
        <f>ROUND(I301*H301,2)</f>
        <v>0</v>
      </c>
      <c r="BL301" s="25" t="s">
        <v>232</v>
      </c>
      <c r="BM301" s="25" t="s">
        <v>4182</v>
      </c>
    </row>
    <row r="302" s="1" customFormat="1">
      <c r="B302" s="47"/>
      <c r="C302" s="75"/>
      <c r="D302" s="246" t="s">
        <v>225</v>
      </c>
      <c r="E302" s="75"/>
      <c r="F302" s="247" t="s">
        <v>4183</v>
      </c>
      <c r="G302" s="75"/>
      <c r="H302" s="75"/>
      <c r="I302" s="204"/>
      <c r="J302" s="75"/>
      <c r="K302" s="75"/>
      <c r="L302" s="73"/>
      <c r="M302" s="248"/>
      <c r="N302" s="48"/>
      <c r="O302" s="48"/>
      <c r="P302" s="48"/>
      <c r="Q302" s="48"/>
      <c r="R302" s="48"/>
      <c r="S302" s="48"/>
      <c r="T302" s="96"/>
      <c r="AT302" s="25" t="s">
        <v>225</v>
      </c>
      <c r="AU302" s="25" t="s">
        <v>80</v>
      </c>
    </row>
    <row r="303" s="1" customFormat="1" ht="16.5" customHeight="1">
      <c r="B303" s="47"/>
      <c r="C303" s="234" t="s">
        <v>1775</v>
      </c>
      <c r="D303" s="234" t="s">
        <v>218</v>
      </c>
      <c r="E303" s="235" t="s">
        <v>4184</v>
      </c>
      <c r="F303" s="236" t="s">
        <v>4185</v>
      </c>
      <c r="G303" s="237" t="s">
        <v>452</v>
      </c>
      <c r="H303" s="238">
        <v>297</v>
      </c>
      <c r="I303" s="239"/>
      <c r="J303" s="240">
        <f>ROUND(I303*H303,2)</f>
        <v>0</v>
      </c>
      <c r="K303" s="236" t="s">
        <v>3815</v>
      </c>
      <c r="L303" s="73"/>
      <c r="M303" s="241" t="s">
        <v>21</v>
      </c>
      <c r="N303" s="242" t="s">
        <v>43</v>
      </c>
      <c r="O303" s="48"/>
      <c r="P303" s="243">
        <f>O303*H303</f>
        <v>0</v>
      </c>
      <c r="Q303" s="243">
        <v>0</v>
      </c>
      <c r="R303" s="243">
        <f>Q303*H303</f>
        <v>0</v>
      </c>
      <c r="S303" s="243">
        <v>0</v>
      </c>
      <c r="T303" s="244">
        <f>S303*H303</f>
        <v>0</v>
      </c>
      <c r="AR303" s="25" t="s">
        <v>232</v>
      </c>
      <c r="AT303" s="25" t="s">
        <v>218</v>
      </c>
      <c r="AU303" s="25" t="s">
        <v>80</v>
      </c>
      <c r="AY303" s="25" t="s">
        <v>215</v>
      </c>
      <c r="BE303" s="245">
        <f>IF(N303="základní",J303,0)</f>
        <v>0</v>
      </c>
      <c r="BF303" s="245">
        <f>IF(N303="snížená",J303,0)</f>
        <v>0</v>
      </c>
      <c r="BG303" s="245">
        <f>IF(N303="zákl. přenesená",J303,0)</f>
        <v>0</v>
      </c>
      <c r="BH303" s="245">
        <f>IF(N303="sníž. přenesená",J303,0)</f>
        <v>0</v>
      </c>
      <c r="BI303" s="245">
        <f>IF(N303="nulová",J303,0)</f>
        <v>0</v>
      </c>
      <c r="BJ303" s="25" t="s">
        <v>80</v>
      </c>
      <c r="BK303" s="245">
        <f>ROUND(I303*H303,2)</f>
        <v>0</v>
      </c>
      <c r="BL303" s="25" t="s">
        <v>232</v>
      </c>
      <c r="BM303" s="25" t="s">
        <v>4186</v>
      </c>
    </row>
    <row r="304" s="1" customFormat="1">
      <c r="B304" s="47"/>
      <c r="C304" s="75"/>
      <c r="D304" s="246" t="s">
        <v>225</v>
      </c>
      <c r="E304" s="75"/>
      <c r="F304" s="247" t="s">
        <v>4187</v>
      </c>
      <c r="G304" s="75"/>
      <c r="H304" s="75"/>
      <c r="I304" s="204"/>
      <c r="J304" s="75"/>
      <c r="K304" s="75"/>
      <c r="L304" s="73"/>
      <c r="M304" s="248"/>
      <c r="N304" s="48"/>
      <c r="O304" s="48"/>
      <c r="P304" s="48"/>
      <c r="Q304" s="48"/>
      <c r="R304" s="48"/>
      <c r="S304" s="48"/>
      <c r="T304" s="96"/>
      <c r="AT304" s="25" t="s">
        <v>225</v>
      </c>
      <c r="AU304" s="25" t="s">
        <v>80</v>
      </c>
    </row>
    <row r="305" s="1" customFormat="1" ht="16.5" customHeight="1">
      <c r="B305" s="47"/>
      <c r="C305" s="234" t="s">
        <v>1780</v>
      </c>
      <c r="D305" s="234" t="s">
        <v>218</v>
      </c>
      <c r="E305" s="235" t="s">
        <v>4188</v>
      </c>
      <c r="F305" s="236" t="s">
        <v>4189</v>
      </c>
      <c r="G305" s="237" t="s">
        <v>452</v>
      </c>
      <c r="H305" s="238">
        <v>13</v>
      </c>
      <c r="I305" s="239"/>
      <c r="J305" s="240">
        <f>ROUND(I305*H305,2)</f>
        <v>0</v>
      </c>
      <c r="K305" s="236" t="s">
        <v>3815</v>
      </c>
      <c r="L305" s="73"/>
      <c r="M305" s="241" t="s">
        <v>21</v>
      </c>
      <c r="N305" s="242" t="s">
        <v>43</v>
      </c>
      <c r="O305" s="48"/>
      <c r="P305" s="243">
        <f>O305*H305</f>
        <v>0</v>
      </c>
      <c r="Q305" s="243">
        <v>0</v>
      </c>
      <c r="R305" s="243">
        <f>Q305*H305</f>
        <v>0</v>
      </c>
      <c r="S305" s="243">
        <v>0</v>
      </c>
      <c r="T305" s="244">
        <f>S305*H305</f>
        <v>0</v>
      </c>
      <c r="AR305" s="25" t="s">
        <v>232</v>
      </c>
      <c r="AT305" s="25" t="s">
        <v>218</v>
      </c>
      <c r="AU305" s="25" t="s">
        <v>80</v>
      </c>
      <c r="AY305" s="25" t="s">
        <v>215</v>
      </c>
      <c r="BE305" s="245">
        <f>IF(N305="základní",J305,0)</f>
        <v>0</v>
      </c>
      <c r="BF305" s="245">
        <f>IF(N305="snížená",J305,0)</f>
        <v>0</v>
      </c>
      <c r="BG305" s="245">
        <f>IF(N305="zákl. přenesená",J305,0)</f>
        <v>0</v>
      </c>
      <c r="BH305" s="245">
        <f>IF(N305="sníž. přenesená",J305,0)</f>
        <v>0</v>
      </c>
      <c r="BI305" s="245">
        <f>IF(N305="nulová",J305,0)</f>
        <v>0</v>
      </c>
      <c r="BJ305" s="25" t="s">
        <v>80</v>
      </c>
      <c r="BK305" s="245">
        <f>ROUND(I305*H305,2)</f>
        <v>0</v>
      </c>
      <c r="BL305" s="25" t="s">
        <v>232</v>
      </c>
      <c r="BM305" s="25" t="s">
        <v>4190</v>
      </c>
    </row>
    <row r="306" s="1" customFormat="1">
      <c r="B306" s="47"/>
      <c r="C306" s="75"/>
      <c r="D306" s="246" t="s">
        <v>225</v>
      </c>
      <c r="E306" s="75"/>
      <c r="F306" s="247" t="s">
        <v>4191</v>
      </c>
      <c r="G306" s="75"/>
      <c r="H306" s="75"/>
      <c r="I306" s="204"/>
      <c r="J306" s="75"/>
      <c r="K306" s="75"/>
      <c r="L306" s="73"/>
      <c r="M306" s="248"/>
      <c r="N306" s="48"/>
      <c r="O306" s="48"/>
      <c r="P306" s="48"/>
      <c r="Q306" s="48"/>
      <c r="R306" s="48"/>
      <c r="S306" s="48"/>
      <c r="T306" s="96"/>
      <c r="AT306" s="25" t="s">
        <v>225</v>
      </c>
      <c r="AU306" s="25" t="s">
        <v>80</v>
      </c>
    </row>
    <row r="307" s="1" customFormat="1" ht="16.5" customHeight="1">
      <c r="B307" s="47"/>
      <c r="C307" s="234" t="s">
        <v>1785</v>
      </c>
      <c r="D307" s="234" t="s">
        <v>218</v>
      </c>
      <c r="E307" s="235" t="s">
        <v>4192</v>
      </c>
      <c r="F307" s="236" t="s">
        <v>4193</v>
      </c>
      <c r="G307" s="237" t="s">
        <v>452</v>
      </c>
      <c r="H307" s="238">
        <v>340</v>
      </c>
      <c r="I307" s="239"/>
      <c r="J307" s="240">
        <f>ROUND(I307*H307,2)</f>
        <v>0</v>
      </c>
      <c r="K307" s="236" t="s">
        <v>3815</v>
      </c>
      <c r="L307" s="73"/>
      <c r="M307" s="241" t="s">
        <v>21</v>
      </c>
      <c r="N307" s="242" t="s">
        <v>43</v>
      </c>
      <c r="O307" s="48"/>
      <c r="P307" s="243">
        <f>O307*H307</f>
        <v>0</v>
      </c>
      <c r="Q307" s="243">
        <v>0</v>
      </c>
      <c r="R307" s="243">
        <f>Q307*H307</f>
        <v>0</v>
      </c>
      <c r="S307" s="243">
        <v>0</v>
      </c>
      <c r="T307" s="244">
        <f>S307*H307</f>
        <v>0</v>
      </c>
      <c r="AR307" s="25" t="s">
        <v>232</v>
      </c>
      <c r="AT307" s="25" t="s">
        <v>218</v>
      </c>
      <c r="AU307" s="25" t="s">
        <v>80</v>
      </c>
      <c r="AY307" s="25" t="s">
        <v>215</v>
      </c>
      <c r="BE307" s="245">
        <f>IF(N307="základní",J307,0)</f>
        <v>0</v>
      </c>
      <c r="BF307" s="245">
        <f>IF(N307="snížená",J307,0)</f>
        <v>0</v>
      </c>
      <c r="BG307" s="245">
        <f>IF(N307="zákl. přenesená",J307,0)</f>
        <v>0</v>
      </c>
      <c r="BH307" s="245">
        <f>IF(N307="sníž. přenesená",J307,0)</f>
        <v>0</v>
      </c>
      <c r="BI307" s="245">
        <f>IF(N307="nulová",J307,0)</f>
        <v>0</v>
      </c>
      <c r="BJ307" s="25" t="s">
        <v>80</v>
      </c>
      <c r="BK307" s="245">
        <f>ROUND(I307*H307,2)</f>
        <v>0</v>
      </c>
      <c r="BL307" s="25" t="s">
        <v>232</v>
      </c>
      <c r="BM307" s="25" t="s">
        <v>4194</v>
      </c>
    </row>
    <row r="308" s="1" customFormat="1">
      <c r="B308" s="47"/>
      <c r="C308" s="75"/>
      <c r="D308" s="246" t="s">
        <v>225</v>
      </c>
      <c r="E308" s="75"/>
      <c r="F308" s="247" t="s">
        <v>4195</v>
      </c>
      <c r="G308" s="75"/>
      <c r="H308" s="75"/>
      <c r="I308" s="204"/>
      <c r="J308" s="75"/>
      <c r="K308" s="75"/>
      <c r="L308" s="73"/>
      <c r="M308" s="248"/>
      <c r="N308" s="48"/>
      <c r="O308" s="48"/>
      <c r="P308" s="48"/>
      <c r="Q308" s="48"/>
      <c r="R308" s="48"/>
      <c r="S308" s="48"/>
      <c r="T308" s="96"/>
      <c r="AT308" s="25" t="s">
        <v>225</v>
      </c>
      <c r="AU308" s="25" t="s">
        <v>80</v>
      </c>
    </row>
    <row r="309" s="1" customFormat="1" ht="16.5" customHeight="1">
      <c r="B309" s="47"/>
      <c r="C309" s="234" t="s">
        <v>1790</v>
      </c>
      <c r="D309" s="234" t="s">
        <v>218</v>
      </c>
      <c r="E309" s="235" t="s">
        <v>4196</v>
      </c>
      <c r="F309" s="236" t="s">
        <v>4197</v>
      </c>
      <c r="G309" s="237" t="s">
        <v>452</v>
      </c>
      <c r="H309" s="238">
        <v>13</v>
      </c>
      <c r="I309" s="239"/>
      <c r="J309" s="240">
        <f>ROUND(I309*H309,2)</f>
        <v>0</v>
      </c>
      <c r="K309" s="236" t="s">
        <v>3815</v>
      </c>
      <c r="L309" s="73"/>
      <c r="M309" s="241" t="s">
        <v>21</v>
      </c>
      <c r="N309" s="242" t="s">
        <v>43</v>
      </c>
      <c r="O309" s="48"/>
      <c r="P309" s="243">
        <f>O309*H309</f>
        <v>0</v>
      </c>
      <c r="Q309" s="243">
        <v>0</v>
      </c>
      <c r="R309" s="243">
        <f>Q309*H309</f>
        <v>0</v>
      </c>
      <c r="S309" s="243">
        <v>0</v>
      </c>
      <c r="T309" s="244">
        <f>S309*H309</f>
        <v>0</v>
      </c>
      <c r="AR309" s="25" t="s">
        <v>232</v>
      </c>
      <c r="AT309" s="25" t="s">
        <v>218</v>
      </c>
      <c r="AU309" s="25" t="s">
        <v>80</v>
      </c>
      <c r="AY309" s="25" t="s">
        <v>215</v>
      </c>
      <c r="BE309" s="245">
        <f>IF(N309="základní",J309,0)</f>
        <v>0</v>
      </c>
      <c r="BF309" s="245">
        <f>IF(N309="snížená",J309,0)</f>
        <v>0</v>
      </c>
      <c r="BG309" s="245">
        <f>IF(N309="zákl. přenesená",J309,0)</f>
        <v>0</v>
      </c>
      <c r="BH309" s="245">
        <f>IF(N309="sníž. přenesená",J309,0)</f>
        <v>0</v>
      </c>
      <c r="BI309" s="245">
        <f>IF(N309="nulová",J309,0)</f>
        <v>0</v>
      </c>
      <c r="BJ309" s="25" t="s">
        <v>80</v>
      </c>
      <c r="BK309" s="245">
        <f>ROUND(I309*H309,2)</f>
        <v>0</v>
      </c>
      <c r="BL309" s="25" t="s">
        <v>232</v>
      </c>
      <c r="BM309" s="25" t="s">
        <v>4198</v>
      </c>
    </row>
    <row r="310" s="1" customFormat="1">
      <c r="B310" s="47"/>
      <c r="C310" s="75"/>
      <c r="D310" s="246" t="s">
        <v>225</v>
      </c>
      <c r="E310" s="75"/>
      <c r="F310" s="247" t="s">
        <v>4191</v>
      </c>
      <c r="G310" s="75"/>
      <c r="H310" s="75"/>
      <c r="I310" s="204"/>
      <c r="J310" s="75"/>
      <c r="K310" s="75"/>
      <c r="L310" s="73"/>
      <c r="M310" s="248"/>
      <c r="N310" s="48"/>
      <c r="O310" s="48"/>
      <c r="P310" s="48"/>
      <c r="Q310" s="48"/>
      <c r="R310" s="48"/>
      <c r="S310" s="48"/>
      <c r="T310" s="96"/>
      <c r="AT310" s="25" t="s">
        <v>225</v>
      </c>
      <c r="AU310" s="25" t="s">
        <v>80</v>
      </c>
    </row>
    <row r="311" s="1" customFormat="1" ht="16.5" customHeight="1">
      <c r="B311" s="47"/>
      <c r="C311" s="234" t="s">
        <v>1795</v>
      </c>
      <c r="D311" s="234" t="s">
        <v>218</v>
      </c>
      <c r="E311" s="235" t="s">
        <v>4199</v>
      </c>
      <c r="F311" s="236" t="s">
        <v>4200</v>
      </c>
      <c r="G311" s="237" t="s">
        <v>376</v>
      </c>
      <c r="H311" s="238">
        <v>345</v>
      </c>
      <c r="I311" s="239"/>
      <c r="J311" s="240">
        <f>ROUND(I311*H311,2)</f>
        <v>0</v>
      </c>
      <c r="K311" s="236" t="s">
        <v>3815</v>
      </c>
      <c r="L311" s="73"/>
      <c r="M311" s="241" t="s">
        <v>21</v>
      </c>
      <c r="N311" s="301" t="s">
        <v>43</v>
      </c>
      <c r="O311" s="250"/>
      <c r="P311" s="302">
        <f>O311*H311</f>
        <v>0</v>
      </c>
      <c r="Q311" s="302">
        <v>0</v>
      </c>
      <c r="R311" s="302">
        <f>Q311*H311</f>
        <v>0</v>
      </c>
      <c r="S311" s="302">
        <v>0</v>
      </c>
      <c r="T311" s="303">
        <f>S311*H311</f>
        <v>0</v>
      </c>
      <c r="AR311" s="25" t="s">
        <v>232</v>
      </c>
      <c r="AT311" s="25" t="s">
        <v>218</v>
      </c>
      <c r="AU311" s="25" t="s">
        <v>80</v>
      </c>
      <c r="AY311" s="25" t="s">
        <v>215</v>
      </c>
      <c r="BE311" s="245">
        <f>IF(N311="základní",J311,0)</f>
        <v>0</v>
      </c>
      <c r="BF311" s="245">
        <f>IF(N311="snížená",J311,0)</f>
        <v>0</v>
      </c>
      <c r="BG311" s="245">
        <f>IF(N311="zákl. přenesená",J311,0)</f>
        <v>0</v>
      </c>
      <c r="BH311" s="245">
        <f>IF(N311="sníž. přenesená",J311,0)</f>
        <v>0</v>
      </c>
      <c r="BI311" s="245">
        <f>IF(N311="nulová",J311,0)</f>
        <v>0</v>
      </c>
      <c r="BJ311" s="25" t="s">
        <v>80</v>
      </c>
      <c r="BK311" s="245">
        <f>ROUND(I311*H311,2)</f>
        <v>0</v>
      </c>
      <c r="BL311" s="25" t="s">
        <v>232</v>
      </c>
      <c r="BM311" s="25" t="s">
        <v>4201</v>
      </c>
    </row>
    <row r="312" s="1" customFormat="1" ht="6.96" customHeight="1">
      <c r="B312" s="68"/>
      <c r="C312" s="69"/>
      <c r="D312" s="69"/>
      <c r="E312" s="69"/>
      <c r="F312" s="69"/>
      <c r="G312" s="69"/>
      <c r="H312" s="69"/>
      <c r="I312" s="179"/>
      <c r="J312" s="69"/>
      <c r="K312" s="69"/>
      <c r="L312" s="73"/>
    </row>
  </sheetData>
  <sheetProtection sheet="1" autoFilter="0" formatColumns="0" formatRows="0" objects="1" scenarios="1" spinCount="100000" saltValue="DfU5bYoQkQdXgwfl0wqdthczL4p/P7VCLacfuK4ZyN2Ag46Okd8sB88rLGoTe5czzT46EnfzlteSCxm5l2T+AQ==" hashValue="gKlJkR2pKOIVC6Js6nH26ckvT4/HJuMjFuz8gesp5xM3QWjdgTPoontEYhxybfHi/vl0mr4XRDhJY9RXZDrNZw==" algorithmName="SHA-512" password="CC35"/>
  <autoFilter ref="C81:K311"/>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146</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4202</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ROUND(J80,2)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ROUND(SUM(BE80:BE126), 2)</f>
        <v>0</v>
      </c>
      <c r="G30" s="48"/>
      <c r="H30" s="48"/>
      <c r="I30" s="171">
        <v>0.20999999999999999</v>
      </c>
      <c r="J30" s="170">
        <f>ROUND(ROUND((SUM(BE80:BE126)), 2)*I30, 2)</f>
        <v>0</v>
      </c>
      <c r="K30" s="52"/>
    </row>
    <row r="31" s="1" customFormat="1" ht="14.4" customHeight="1">
      <c r="B31" s="47"/>
      <c r="C31" s="48"/>
      <c r="D31" s="48"/>
      <c r="E31" s="56" t="s">
        <v>44</v>
      </c>
      <c r="F31" s="170">
        <f>ROUND(SUM(BF80:BF126), 2)</f>
        <v>0</v>
      </c>
      <c r="G31" s="48"/>
      <c r="H31" s="48"/>
      <c r="I31" s="171">
        <v>0.14999999999999999</v>
      </c>
      <c r="J31" s="170">
        <f>ROUND(ROUND((SUM(BF80:BF126)), 2)*I31, 2)</f>
        <v>0</v>
      </c>
      <c r="K31" s="52"/>
    </row>
    <row r="32" hidden="1" s="1" customFormat="1" ht="14.4" customHeight="1">
      <c r="B32" s="47"/>
      <c r="C32" s="48"/>
      <c r="D32" s="48"/>
      <c r="E32" s="56" t="s">
        <v>45</v>
      </c>
      <c r="F32" s="170">
        <f>ROUND(SUM(BG80:BG126), 2)</f>
        <v>0</v>
      </c>
      <c r="G32" s="48"/>
      <c r="H32" s="48"/>
      <c r="I32" s="171">
        <v>0.20999999999999999</v>
      </c>
      <c r="J32" s="170">
        <v>0</v>
      </c>
      <c r="K32" s="52"/>
    </row>
    <row r="33" hidden="1" s="1" customFormat="1" ht="14.4" customHeight="1">
      <c r="B33" s="47"/>
      <c r="C33" s="48"/>
      <c r="D33" s="48"/>
      <c r="E33" s="56" t="s">
        <v>46</v>
      </c>
      <c r="F33" s="170">
        <f>ROUND(SUM(BH80:BH126), 2)</f>
        <v>0</v>
      </c>
      <c r="G33" s="48"/>
      <c r="H33" s="48"/>
      <c r="I33" s="171">
        <v>0.14999999999999999</v>
      </c>
      <c r="J33" s="170">
        <v>0</v>
      </c>
      <c r="K33" s="52"/>
    </row>
    <row r="34" hidden="1" s="1" customFormat="1" ht="14.4" customHeight="1">
      <c r="B34" s="47"/>
      <c r="C34" s="48"/>
      <c r="D34" s="48"/>
      <c r="E34" s="56" t="s">
        <v>47</v>
      </c>
      <c r="F34" s="170">
        <f>ROUND(SUM(BI80:BI126),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471 - Ozvučení náměstí</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J80</f>
        <v>0</v>
      </c>
      <c r="K56" s="52"/>
      <c r="AU56" s="25" t="s">
        <v>193</v>
      </c>
    </row>
    <row r="57" s="8" customFormat="1" ht="24.96" customHeight="1">
      <c r="B57" s="190"/>
      <c r="C57" s="191"/>
      <c r="D57" s="192" t="s">
        <v>3808</v>
      </c>
      <c r="E57" s="193"/>
      <c r="F57" s="193"/>
      <c r="G57" s="193"/>
      <c r="H57" s="193"/>
      <c r="I57" s="194"/>
      <c r="J57" s="195">
        <f>J81</f>
        <v>0</v>
      </c>
      <c r="K57" s="196"/>
    </row>
    <row r="58" s="8" customFormat="1" ht="24.96" customHeight="1">
      <c r="B58" s="190"/>
      <c r="C58" s="191"/>
      <c r="D58" s="192" t="s">
        <v>3809</v>
      </c>
      <c r="E58" s="193"/>
      <c r="F58" s="193"/>
      <c r="G58" s="193"/>
      <c r="H58" s="193"/>
      <c r="I58" s="194"/>
      <c r="J58" s="195">
        <f>J102</f>
        <v>0</v>
      </c>
      <c r="K58" s="196"/>
    </row>
    <row r="59" s="8" customFormat="1" ht="24.96" customHeight="1">
      <c r="B59" s="190"/>
      <c r="C59" s="191"/>
      <c r="D59" s="192" t="s">
        <v>4203</v>
      </c>
      <c r="E59" s="193"/>
      <c r="F59" s="193"/>
      <c r="G59" s="193"/>
      <c r="H59" s="193"/>
      <c r="I59" s="194"/>
      <c r="J59" s="195">
        <f>J109</f>
        <v>0</v>
      </c>
      <c r="K59" s="196"/>
    </row>
    <row r="60" s="8" customFormat="1" ht="24.96" customHeight="1">
      <c r="B60" s="190"/>
      <c r="C60" s="191"/>
      <c r="D60" s="192" t="s">
        <v>3810</v>
      </c>
      <c r="E60" s="193"/>
      <c r="F60" s="193"/>
      <c r="G60" s="193"/>
      <c r="H60" s="193"/>
      <c r="I60" s="194"/>
      <c r="J60" s="195">
        <f>J122</f>
        <v>0</v>
      </c>
      <c r="K60" s="196"/>
    </row>
    <row r="61" s="1" customFormat="1" ht="21.84" customHeight="1">
      <c r="B61" s="47"/>
      <c r="C61" s="48"/>
      <c r="D61" s="48"/>
      <c r="E61" s="48"/>
      <c r="F61" s="48"/>
      <c r="G61" s="48"/>
      <c r="H61" s="48"/>
      <c r="I61" s="157"/>
      <c r="J61" s="48"/>
      <c r="K61" s="52"/>
    </row>
    <row r="62" s="1" customFormat="1" ht="6.96" customHeight="1">
      <c r="B62" s="68"/>
      <c r="C62" s="69"/>
      <c r="D62" s="69"/>
      <c r="E62" s="69"/>
      <c r="F62" s="69"/>
      <c r="G62" s="69"/>
      <c r="H62" s="69"/>
      <c r="I62" s="179"/>
      <c r="J62" s="69"/>
      <c r="K62" s="70"/>
    </row>
    <row r="66" s="1" customFormat="1" ht="6.96" customHeight="1">
      <c r="B66" s="71"/>
      <c r="C66" s="72"/>
      <c r="D66" s="72"/>
      <c r="E66" s="72"/>
      <c r="F66" s="72"/>
      <c r="G66" s="72"/>
      <c r="H66" s="72"/>
      <c r="I66" s="182"/>
      <c r="J66" s="72"/>
      <c r="K66" s="72"/>
      <c r="L66" s="73"/>
    </row>
    <row r="67" s="1" customFormat="1" ht="36.96" customHeight="1">
      <c r="B67" s="47"/>
      <c r="C67" s="74" t="s">
        <v>199</v>
      </c>
      <c r="D67" s="75"/>
      <c r="E67" s="75"/>
      <c r="F67" s="75"/>
      <c r="G67" s="75"/>
      <c r="H67" s="75"/>
      <c r="I67" s="204"/>
      <c r="J67" s="75"/>
      <c r="K67" s="75"/>
      <c r="L67" s="73"/>
    </row>
    <row r="68" s="1" customFormat="1" ht="6.96" customHeight="1">
      <c r="B68" s="47"/>
      <c r="C68" s="75"/>
      <c r="D68" s="75"/>
      <c r="E68" s="75"/>
      <c r="F68" s="75"/>
      <c r="G68" s="75"/>
      <c r="H68" s="75"/>
      <c r="I68" s="204"/>
      <c r="J68" s="75"/>
      <c r="K68" s="75"/>
      <c r="L68" s="73"/>
    </row>
    <row r="69" s="1" customFormat="1" ht="14.4" customHeight="1">
      <c r="B69" s="47"/>
      <c r="C69" s="77" t="s">
        <v>18</v>
      </c>
      <c r="D69" s="75"/>
      <c r="E69" s="75"/>
      <c r="F69" s="75"/>
      <c r="G69" s="75"/>
      <c r="H69" s="75"/>
      <c r="I69" s="204"/>
      <c r="J69" s="75"/>
      <c r="K69" s="75"/>
      <c r="L69" s="73"/>
    </row>
    <row r="70" s="1" customFormat="1" ht="16.5" customHeight="1">
      <c r="B70" s="47"/>
      <c r="C70" s="75"/>
      <c r="D70" s="75"/>
      <c r="E70" s="205" t="str">
        <f>E7</f>
        <v>Revitalizace centra města Kopřivnice - projektová dokumentace II.</v>
      </c>
      <c r="F70" s="77"/>
      <c r="G70" s="77"/>
      <c r="H70" s="77"/>
      <c r="I70" s="204"/>
      <c r="J70" s="75"/>
      <c r="K70" s="75"/>
      <c r="L70" s="73"/>
    </row>
    <row r="71" s="1" customFormat="1" ht="14.4" customHeight="1">
      <c r="B71" s="47"/>
      <c r="C71" s="77" t="s">
        <v>186</v>
      </c>
      <c r="D71" s="75"/>
      <c r="E71" s="75"/>
      <c r="F71" s="75"/>
      <c r="G71" s="75"/>
      <c r="H71" s="75"/>
      <c r="I71" s="204"/>
      <c r="J71" s="75"/>
      <c r="K71" s="75"/>
      <c r="L71" s="73"/>
    </row>
    <row r="72" s="1" customFormat="1" ht="17.25" customHeight="1">
      <c r="B72" s="47"/>
      <c r="C72" s="75"/>
      <c r="D72" s="75"/>
      <c r="E72" s="83" t="str">
        <f>E9</f>
        <v>SO 471 - Ozvučení náměstí</v>
      </c>
      <c r="F72" s="75"/>
      <c r="G72" s="75"/>
      <c r="H72" s="75"/>
      <c r="I72" s="204"/>
      <c r="J72" s="75"/>
      <c r="K72" s="75"/>
      <c r="L72" s="73"/>
    </row>
    <row r="73" s="1" customFormat="1" ht="6.96" customHeight="1">
      <c r="B73" s="47"/>
      <c r="C73" s="75"/>
      <c r="D73" s="75"/>
      <c r="E73" s="75"/>
      <c r="F73" s="75"/>
      <c r="G73" s="75"/>
      <c r="H73" s="75"/>
      <c r="I73" s="204"/>
      <c r="J73" s="75"/>
      <c r="K73" s="75"/>
      <c r="L73" s="73"/>
    </row>
    <row r="74" s="1" customFormat="1" ht="18" customHeight="1">
      <c r="B74" s="47"/>
      <c r="C74" s="77" t="s">
        <v>23</v>
      </c>
      <c r="D74" s="75"/>
      <c r="E74" s="75"/>
      <c r="F74" s="206" t="str">
        <f>F12</f>
        <v xml:space="preserve"> </v>
      </c>
      <c r="G74" s="75"/>
      <c r="H74" s="75"/>
      <c r="I74" s="207" t="s">
        <v>25</v>
      </c>
      <c r="J74" s="86" t="str">
        <f>IF(J12="","",J12)</f>
        <v>14. 1. 2019</v>
      </c>
      <c r="K74" s="75"/>
      <c r="L74" s="73"/>
    </row>
    <row r="75" s="1" customFormat="1" ht="6.96" customHeight="1">
      <c r="B75" s="47"/>
      <c r="C75" s="75"/>
      <c r="D75" s="75"/>
      <c r="E75" s="75"/>
      <c r="F75" s="75"/>
      <c r="G75" s="75"/>
      <c r="H75" s="75"/>
      <c r="I75" s="204"/>
      <c r="J75" s="75"/>
      <c r="K75" s="75"/>
      <c r="L75" s="73"/>
    </row>
    <row r="76" s="1" customFormat="1">
      <c r="B76" s="47"/>
      <c r="C76" s="77" t="s">
        <v>27</v>
      </c>
      <c r="D76" s="75"/>
      <c r="E76" s="75"/>
      <c r="F76" s="206" t="str">
        <f>E15</f>
        <v>Město Kopřivnice</v>
      </c>
      <c r="G76" s="75"/>
      <c r="H76" s="75"/>
      <c r="I76" s="207" t="s">
        <v>33</v>
      </c>
      <c r="J76" s="206" t="str">
        <f>E21</f>
        <v>Dopravoprojekt Ostrava a.s.</v>
      </c>
      <c r="K76" s="75"/>
      <c r="L76" s="73"/>
    </row>
    <row r="77" s="1" customFormat="1" ht="14.4" customHeight="1">
      <c r="B77" s="47"/>
      <c r="C77" s="77" t="s">
        <v>31</v>
      </c>
      <c r="D77" s="75"/>
      <c r="E77" s="75"/>
      <c r="F77" s="206" t="str">
        <f>IF(E18="","",E18)</f>
        <v/>
      </c>
      <c r="G77" s="75"/>
      <c r="H77" s="75"/>
      <c r="I77" s="204"/>
      <c r="J77" s="75"/>
      <c r="K77" s="75"/>
      <c r="L77" s="73"/>
    </row>
    <row r="78" s="1" customFormat="1" ht="10.32" customHeight="1">
      <c r="B78" s="47"/>
      <c r="C78" s="75"/>
      <c r="D78" s="75"/>
      <c r="E78" s="75"/>
      <c r="F78" s="75"/>
      <c r="G78" s="75"/>
      <c r="H78" s="75"/>
      <c r="I78" s="204"/>
      <c r="J78" s="75"/>
      <c r="K78" s="75"/>
      <c r="L78" s="73"/>
    </row>
    <row r="79" s="10" customFormat="1" ht="29.28" customHeight="1">
      <c r="B79" s="208"/>
      <c r="C79" s="209" t="s">
        <v>200</v>
      </c>
      <c r="D79" s="210" t="s">
        <v>57</v>
      </c>
      <c r="E79" s="210" t="s">
        <v>53</v>
      </c>
      <c r="F79" s="210" t="s">
        <v>201</v>
      </c>
      <c r="G79" s="210" t="s">
        <v>202</v>
      </c>
      <c r="H79" s="210" t="s">
        <v>203</v>
      </c>
      <c r="I79" s="211" t="s">
        <v>204</v>
      </c>
      <c r="J79" s="210" t="s">
        <v>191</v>
      </c>
      <c r="K79" s="212" t="s">
        <v>205</v>
      </c>
      <c r="L79" s="213"/>
      <c r="M79" s="103" t="s">
        <v>206</v>
      </c>
      <c r="N79" s="104" t="s">
        <v>42</v>
      </c>
      <c r="O79" s="104" t="s">
        <v>207</v>
      </c>
      <c r="P79" s="104" t="s">
        <v>208</v>
      </c>
      <c r="Q79" s="104" t="s">
        <v>209</v>
      </c>
      <c r="R79" s="104" t="s">
        <v>210</v>
      </c>
      <c r="S79" s="104" t="s">
        <v>211</v>
      </c>
      <c r="T79" s="105" t="s">
        <v>212</v>
      </c>
    </row>
    <row r="80" s="1" customFormat="1" ht="29.28" customHeight="1">
      <c r="B80" s="47"/>
      <c r="C80" s="109" t="s">
        <v>192</v>
      </c>
      <c r="D80" s="75"/>
      <c r="E80" s="75"/>
      <c r="F80" s="75"/>
      <c r="G80" s="75"/>
      <c r="H80" s="75"/>
      <c r="I80" s="204"/>
      <c r="J80" s="214">
        <f>BK80</f>
        <v>0</v>
      </c>
      <c r="K80" s="75"/>
      <c r="L80" s="73"/>
      <c r="M80" s="106"/>
      <c r="N80" s="107"/>
      <c r="O80" s="107"/>
      <c r="P80" s="215">
        <f>P81+P102+P109+P122</f>
        <v>0</v>
      </c>
      <c r="Q80" s="107"/>
      <c r="R80" s="215">
        <f>R81+R102+R109+R122</f>
        <v>0</v>
      </c>
      <c r="S80" s="107"/>
      <c r="T80" s="216">
        <f>T81+T102+T109+T122</f>
        <v>0</v>
      </c>
      <c r="AT80" s="25" t="s">
        <v>71</v>
      </c>
      <c r="AU80" s="25" t="s">
        <v>193</v>
      </c>
      <c r="BK80" s="217">
        <f>BK81+BK102+BK109+BK122</f>
        <v>0</v>
      </c>
    </row>
    <row r="81" s="11" customFormat="1" ht="37.44" customHeight="1">
      <c r="B81" s="218"/>
      <c r="C81" s="219"/>
      <c r="D81" s="220" t="s">
        <v>71</v>
      </c>
      <c r="E81" s="221" t="s">
        <v>1699</v>
      </c>
      <c r="F81" s="221" t="s">
        <v>3811</v>
      </c>
      <c r="G81" s="219"/>
      <c r="H81" s="219"/>
      <c r="I81" s="222"/>
      <c r="J81" s="223">
        <f>BK81</f>
        <v>0</v>
      </c>
      <c r="K81" s="219"/>
      <c r="L81" s="224"/>
      <c r="M81" s="225"/>
      <c r="N81" s="226"/>
      <c r="O81" s="226"/>
      <c r="P81" s="227">
        <f>SUM(P82:P101)</f>
        <v>0</v>
      </c>
      <c r="Q81" s="226"/>
      <c r="R81" s="227">
        <f>SUM(R82:R101)</f>
        <v>0</v>
      </c>
      <c r="S81" s="226"/>
      <c r="T81" s="228">
        <f>SUM(T82:T101)</f>
        <v>0</v>
      </c>
      <c r="AR81" s="229" t="s">
        <v>80</v>
      </c>
      <c r="AT81" s="230" t="s">
        <v>71</v>
      </c>
      <c r="AU81" s="230" t="s">
        <v>72</v>
      </c>
      <c r="AY81" s="229" t="s">
        <v>215</v>
      </c>
      <c r="BK81" s="231">
        <f>SUM(BK82:BK101)</f>
        <v>0</v>
      </c>
    </row>
    <row r="82" s="1" customFormat="1" ht="16.5" customHeight="1">
      <c r="B82" s="47"/>
      <c r="C82" s="234" t="s">
        <v>80</v>
      </c>
      <c r="D82" s="234" t="s">
        <v>218</v>
      </c>
      <c r="E82" s="235" t="s">
        <v>3812</v>
      </c>
      <c r="F82" s="236" t="s">
        <v>3813</v>
      </c>
      <c r="G82" s="237" t="s">
        <v>3814</v>
      </c>
      <c r="H82" s="238">
        <v>24</v>
      </c>
      <c r="I82" s="239"/>
      <c r="J82" s="240">
        <f>ROUND(I82*H82,2)</f>
        <v>0</v>
      </c>
      <c r="K82" s="236" t="s">
        <v>3815</v>
      </c>
      <c r="L82" s="73"/>
      <c r="M82" s="241" t="s">
        <v>21</v>
      </c>
      <c r="N82" s="242" t="s">
        <v>43</v>
      </c>
      <c r="O82" s="48"/>
      <c r="P82" s="243">
        <f>O82*H82</f>
        <v>0</v>
      </c>
      <c r="Q82" s="243">
        <v>0</v>
      </c>
      <c r="R82" s="243">
        <f>Q82*H82</f>
        <v>0</v>
      </c>
      <c r="S82" s="243">
        <v>0</v>
      </c>
      <c r="T82" s="244">
        <f>S82*H82</f>
        <v>0</v>
      </c>
      <c r="AR82" s="25" t="s">
        <v>232</v>
      </c>
      <c r="AT82" s="25" t="s">
        <v>218</v>
      </c>
      <c r="AU82" s="25" t="s">
        <v>80</v>
      </c>
      <c r="AY82" s="25" t="s">
        <v>215</v>
      </c>
      <c r="BE82" s="245">
        <f>IF(N82="základní",J82,0)</f>
        <v>0</v>
      </c>
      <c r="BF82" s="245">
        <f>IF(N82="snížená",J82,0)</f>
        <v>0</v>
      </c>
      <c r="BG82" s="245">
        <f>IF(N82="zákl. přenesená",J82,0)</f>
        <v>0</v>
      </c>
      <c r="BH82" s="245">
        <f>IF(N82="sníž. přenesená",J82,0)</f>
        <v>0</v>
      </c>
      <c r="BI82" s="245">
        <f>IF(N82="nulová",J82,0)</f>
        <v>0</v>
      </c>
      <c r="BJ82" s="25" t="s">
        <v>80</v>
      </c>
      <c r="BK82" s="245">
        <f>ROUND(I82*H82,2)</f>
        <v>0</v>
      </c>
      <c r="BL82" s="25" t="s">
        <v>232</v>
      </c>
      <c r="BM82" s="25" t="s">
        <v>82</v>
      </c>
    </row>
    <row r="83" s="1" customFormat="1">
      <c r="B83" s="47"/>
      <c r="C83" s="75"/>
      <c r="D83" s="246" t="s">
        <v>225</v>
      </c>
      <c r="E83" s="75"/>
      <c r="F83" s="247" t="s">
        <v>3944</v>
      </c>
      <c r="G83" s="75"/>
      <c r="H83" s="75"/>
      <c r="I83" s="204"/>
      <c r="J83" s="75"/>
      <c r="K83" s="75"/>
      <c r="L83" s="73"/>
      <c r="M83" s="248"/>
      <c r="N83" s="48"/>
      <c r="O83" s="48"/>
      <c r="P83" s="48"/>
      <c r="Q83" s="48"/>
      <c r="R83" s="48"/>
      <c r="S83" s="48"/>
      <c r="T83" s="96"/>
      <c r="AT83" s="25" t="s">
        <v>225</v>
      </c>
      <c r="AU83" s="25" t="s">
        <v>80</v>
      </c>
    </row>
    <row r="84" s="1" customFormat="1" ht="16.5" customHeight="1">
      <c r="B84" s="47"/>
      <c r="C84" s="234" t="s">
        <v>82</v>
      </c>
      <c r="D84" s="234" t="s">
        <v>218</v>
      </c>
      <c r="E84" s="235" t="s">
        <v>3817</v>
      </c>
      <c r="F84" s="236" t="s">
        <v>3818</v>
      </c>
      <c r="G84" s="237" t="s">
        <v>3814</v>
      </c>
      <c r="H84" s="238">
        <v>24</v>
      </c>
      <c r="I84" s="239"/>
      <c r="J84" s="240">
        <f>ROUND(I84*H84,2)</f>
        <v>0</v>
      </c>
      <c r="K84" s="236" t="s">
        <v>3815</v>
      </c>
      <c r="L84" s="73"/>
      <c r="M84" s="241" t="s">
        <v>21</v>
      </c>
      <c r="N84" s="242" t="s">
        <v>43</v>
      </c>
      <c r="O84" s="48"/>
      <c r="P84" s="243">
        <f>O84*H84</f>
        <v>0</v>
      </c>
      <c r="Q84" s="243">
        <v>0</v>
      </c>
      <c r="R84" s="243">
        <f>Q84*H84</f>
        <v>0</v>
      </c>
      <c r="S84" s="243">
        <v>0</v>
      </c>
      <c r="T84" s="244">
        <f>S84*H84</f>
        <v>0</v>
      </c>
      <c r="AR84" s="25" t="s">
        <v>232</v>
      </c>
      <c r="AT84" s="25" t="s">
        <v>218</v>
      </c>
      <c r="AU84" s="25" t="s">
        <v>80</v>
      </c>
      <c r="AY84" s="25" t="s">
        <v>215</v>
      </c>
      <c r="BE84" s="245">
        <f>IF(N84="základní",J84,0)</f>
        <v>0</v>
      </c>
      <c r="BF84" s="245">
        <f>IF(N84="snížená",J84,0)</f>
        <v>0</v>
      </c>
      <c r="BG84" s="245">
        <f>IF(N84="zákl. přenesená",J84,0)</f>
        <v>0</v>
      </c>
      <c r="BH84" s="245">
        <f>IF(N84="sníž. přenesená",J84,0)</f>
        <v>0</v>
      </c>
      <c r="BI84" s="245">
        <f>IF(N84="nulová",J84,0)</f>
        <v>0</v>
      </c>
      <c r="BJ84" s="25" t="s">
        <v>80</v>
      </c>
      <c r="BK84" s="245">
        <f>ROUND(I84*H84,2)</f>
        <v>0</v>
      </c>
      <c r="BL84" s="25" t="s">
        <v>232</v>
      </c>
      <c r="BM84" s="25" t="s">
        <v>232</v>
      </c>
    </row>
    <row r="85" s="1" customFormat="1">
      <c r="B85" s="47"/>
      <c r="C85" s="75"/>
      <c r="D85" s="246" t="s">
        <v>225</v>
      </c>
      <c r="E85" s="75"/>
      <c r="F85" s="247" t="s">
        <v>4204</v>
      </c>
      <c r="G85" s="75"/>
      <c r="H85" s="75"/>
      <c r="I85" s="204"/>
      <c r="J85" s="75"/>
      <c r="K85" s="75"/>
      <c r="L85" s="73"/>
      <c r="M85" s="248"/>
      <c r="N85" s="48"/>
      <c r="O85" s="48"/>
      <c r="P85" s="48"/>
      <c r="Q85" s="48"/>
      <c r="R85" s="48"/>
      <c r="S85" s="48"/>
      <c r="T85" s="96"/>
      <c r="AT85" s="25" t="s">
        <v>225</v>
      </c>
      <c r="AU85" s="25" t="s">
        <v>80</v>
      </c>
    </row>
    <row r="86" s="1" customFormat="1" ht="16.5" customHeight="1">
      <c r="B86" s="47"/>
      <c r="C86" s="234" t="s">
        <v>227</v>
      </c>
      <c r="D86" s="234" t="s">
        <v>218</v>
      </c>
      <c r="E86" s="235" t="s">
        <v>3823</v>
      </c>
      <c r="F86" s="236" t="s">
        <v>3824</v>
      </c>
      <c r="G86" s="237" t="s">
        <v>3814</v>
      </c>
      <c r="H86" s="238">
        <v>24</v>
      </c>
      <c r="I86" s="239"/>
      <c r="J86" s="240">
        <f>ROUND(I86*H86,2)</f>
        <v>0</v>
      </c>
      <c r="K86" s="236" t="s">
        <v>3815</v>
      </c>
      <c r="L86" s="73"/>
      <c r="M86" s="241" t="s">
        <v>21</v>
      </c>
      <c r="N86" s="242" t="s">
        <v>43</v>
      </c>
      <c r="O86" s="48"/>
      <c r="P86" s="243">
        <f>O86*H86</f>
        <v>0</v>
      </c>
      <c r="Q86" s="243">
        <v>0</v>
      </c>
      <c r="R86" s="243">
        <f>Q86*H86</f>
        <v>0</v>
      </c>
      <c r="S86" s="243">
        <v>0</v>
      </c>
      <c r="T86" s="244">
        <f>S86*H86</f>
        <v>0</v>
      </c>
      <c r="AR86" s="25" t="s">
        <v>232</v>
      </c>
      <c r="AT86" s="25" t="s">
        <v>218</v>
      </c>
      <c r="AU86" s="25" t="s">
        <v>80</v>
      </c>
      <c r="AY86" s="25" t="s">
        <v>215</v>
      </c>
      <c r="BE86" s="245">
        <f>IF(N86="základní",J86,0)</f>
        <v>0</v>
      </c>
      <c r="BF86" s="245">
        <f>IF(N86="snížená",J86,0)</f>
        <v>0</v>
      </c>
      <c r="BG86" s="245">
        <f>IF(N86="zákl. přenesená",J86,0)</f>
        <v>0</v>
      </c>
      <c r="BH86" s="245">
        <f>IF(N86="sníž. přenesená",J86,0)</f>
        <v>0</v>
      </c>
      <c r="BI86" s="245">
        <f>IF(N86="nulová",J86,0)</f>
        <v>0</v>
      </c>
      <c r="BJ86" s="25" t="s">
        <v>80</v>
      </c>
      <c r="BK86" s="245">
        <f>ROUND(I86*H86,2)</f>
        <v>0</v>
      </c>
      <c r="BL86" s="25" t="s">
        <v>232</v>
      </c>
      <c r="BM86" s="25" t="s">
        <v>241</v>
      </c>
    </row>
    <row r="87" s="1" customFormat="1">
      <c r="B87" s="47"/>
      <c r="C87" s="75"/>
      <c r="D87" s="246" t="s">
        <v>225</v>
      </c>
      <c r="E87" s="75"/>
      <c r="F87" s="247" t="s">
        <v>4205</v>
      </c>
      <c r="G87" s="75"/>
      <c r="H87" s="75"/>
      <c r="I87" s="204"/>
      <c r="J87" s="75"/>
      <c r="K87" s="75"/>
      <c r="L87" s="73"/>
      <c r="M87" s="248"/>
      <c r="N87" s="48"/>
      <c r="O87" s="48"/>
      <c r="P87" s="48"/>
      <c r="Q87" s="48"/>
      <c r="R87" s="48"/>
      <c r="S87" s="48"/>
      <c r="T87" s="96"/>
      <c r="AT87" s="25" t="s">
        <v>225</v>
      </c>
      <c r="AU87" s="25" t="s">
        <v>80</v>
      </c>
    </row>
    <row r="88" s="1" customFormat="1" ht="16.5" customHeight="1">
      <c r="B88" s="47"/>
      <c r="C88" s="234" t="s">
        <v>232</v>
      </c>
      <c r="D88" s="234" t="s">
        <v>218</v>
      </c>
      <c r="E88" s="235" t="s">
        <v>3826</v>
      </c>
      <c r="F88" s="236" t="s">
        <v>3827</v>
      </c>
      <c r="G88" s="237" t="s">
        <v>3814</v>
      </c>
      <c r="H88" s="238">
        <v>8</v>
      </c>
      <c r="I88" s="239"/>
      <c r="J88" s="240">
        <f>ROUND(I88*H88,2)</f>
        <v>0</v>
      </c>
      <c r="K88" s="236" t="s">
        <v>3815</v>
      </c>
      <c r="L88" s="73"/>
      <c r="M88" s="241" t="s">
        <v>21</v>
      </c>
      <c r="N88" s="242" t="s">
        <v>43</v>
      </c>
      <c r="O88" s="48"/>
      <c r="P88" s="243">
        <f>O88*H88</f>
        <v>0</v>
      </c>
      <c r="Q88" s="243">
        <v>0</v>
      </c>
      <c r="R88" s="243">
        <f>Q88*H88</f>
        <v>0</v>
      </c>
      <c r="S88" s="243">
        <v>0</v>
      </c>
      <c r="T88" s="244">
        <f>S88*H88</f>
        <v>0</v>
      </c>
      <c r="AR88" s="25" t="s">
        <v>232</v>
      </c>
      <c r="AT88" s="25" t="s">
        <v>218</v>
      </c>
      <c r="AU88" s="25" t="s">
        <v>80</v>
      </c>
      <c r="AY88" s="25" t="s">
        <v>215</v>
      </c>
      <c r="BE88" s="245">
        <f>IF(N88="základní",J88,0)</f>
        <v>0</v>
      </c>
      <c r="BF88" s="245">
        <f>IF(N88="snížená",J88,0)</f>
        <v>0</v>
      </c>
      <c r="BG88" s="245">
        <f>IF(N88="zákl. přenesená",J88,0)</f>
        <v>0</v>
      </c>
      <c r="BH88" s="245">
        <f>IF(N88="sníž. přenesená",J88,0)</f>
        <v>0</v>
      </c>
      <c r="BI88" s="245">
        <f>IF(N88="nulová",J88,0)</f>
        <v>0</v>
      </c>
      <c r="BJ88" s="25" t="s">
        <v>80</v>
      </c>
      <c r="BK88" s="245">
        <f>ROUND(I88*H88,2)</f>
        <v>0</v>
      </c>
      <c r="BL88" s="25" t="s">
        <v>232</v>
      </c>
      <c r="BM88" s="25" t="s">
        <v>405</v>
      </c>
    </row>
    <row r="89" s="1" customFormat="1">
      <c r="B89" s="47"/>
      <c r="C89" s="75"/>
      <c r="D89" s="246" t="s">
        <v>225</v>
      </c>
      <c r="E89" s="75"/>
      <c r="F89" s="247" t="s">
        <v>4206</v>
      </c>
      <c r="G89" s="75"/>
      <c r="H89" s="75"/>
      <c r="I89" s="204"/>
      <c r="J89" s="75"/>
      <c r="K89" s="75"/>
      <c r="L89" s="73"/>
      <c r="M89" s="248"/>
      <c r="N89" s="48"/>
      <c r="O89" s="48"/>
      <c r="P89" s="48"/>
      <c r="Q89" s="48"/>
      <c r="R89" s="48"/>
      <c r="S89" s="48"/>
      <c r="T89" s="96"/>
      <c r="AT89" s="25" t="s">
        <v>225</v>
      </c>
      <c r="AU89" s="25" t="s">
        <v>80</v>
      </c>
    </row>
    <row r="90" s="1" customFormat="1" ht="16.5" customHeight="1">
      <c r="B90" s="47"/>
      <c r="C90" s="234" t="s">
        <v>214</v>
      </c>
      <c r="D90" s="234" t="s">
        <v>218</v>
      </c>
      <c r="E90" s="235" t="s">
        <v>3828</v>
      </c>
      <c r="F90" s="236" t="s">
        <v>3829</v>
      </c>
      <c r="G90" s="237" t="s">
        <v>3814</v>
      </c>
      <c r="H90" s="238">
        <v>12</v>
      </c>
      <c r="I90" s="239"/>
      <c r="J90" s="240">
        <f>ROUND(I90*H90,2)</f>
        <v>0</v>
      </c>
      <c r="K90" s="236" t="s">
        <v>3815</v>
      </c>
      <c r="L90" s="73"/>
      <c r="M90" s="241" t="s">
        <v>21</v>
      </c>
      <c r="N90" s="242" t="s">
        <v>43</v>
      </c>
      <c r="O90" s="48"/>
      <c r="P90" s="243">
        <f>O90*H90</f>
        <v>0</v>
      </c>
      <c r="Q90" s="243">
        <v>0</v>
      </c>
      <c r="R90" s="243">
        <f>Q90*H90</f>
        <v>0</v>
      </c>
      <c r="S90" s="243">
        <v>0</v>
      </c>
      <c r="T90" s="244">
        <f>S90*H90</f>
        <v>0</v>
      </c>
      <c r="AR90" s="25" t="s">
        <v>232</v>
      </c>
      <c r="AT90" s="25" t="s">
        <v>218</v>
      </c>
      <c r="AU90" s="25" t="s">
        <v>80</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256</v>
      </c>
    </row>
    <row r="91" s="1" customFormat="1">
      <c r="B91" s="47"/>
      <c r="C91" s="75"/>
      <c r="D91" s="246" t="s">
        <v>225</v>
      </c>
      <c r="E91" s="75"/>
      <c r="F91" s="247" t="s">
        <v>4207</v>
      </c>
      <c r="G91" s="75"/>
      <c r="H91" s="75"/>
      <c r="I91" s="204"/>
      <c r="J91" s="75"/>
      <c r="K91" s="75"/>
      <c r="L91" s="73"/>
      <c r="M91" s="248"/>
      <c r="N91" s="48"/>
      <c r="O91" s="48"/>
      <c r="P91" s="48"/>
      <c r="Q91" s="48"/>
      <c r="R91" s="48"/>
      <c r="S91" s="48"/>
      <c r="T91" s="96"/>
      <c r="AT91" s="25" t="s">
        <v>225</v>
      </c>
      <c r="AU91" s="25" t="s">
        <v>80</v>
      </c>
    </row>
    <row r="92" s="1" customFormat="1" ht="16.5" customHeight="1">
      <c r="B92" s="47"/>
      <c r="C92" s="234" t="s">
        <v>241</v>
      </c>
      <c r="D92" s="234" t="s">
        <v>218</v>
      </c>
      <c r="E92" s="235" t="s">
        <v>4208</v>
      </c>
      <c r="F92" s="236" t="s">
        <v>4209</v>
      </c>
      <c r="G92" s="237" t="s">
        <v>3814</v>
      </c>
      <c r="H92" s="238">
        <v>8</v>
      </c>
      <c r="I92" s="239"/>
      <c r="J92" s="240">
        <f>ROUND(I92*H92,2)</f>
        <v>0</v>
      </c>
      <c r="K92" s="236" t="s">
        <v>3815</v>
      </c>
      <c r="L92" s="73"/>
      <c r="M92" s="241" t="s">
        <v>21</v>
      </c>
      <c r="N92" s="242" t="s">
        <v>43</v>
      </c>
      <c r="O92" s="48"/>
      <c r="P92" s="243">
        <f>O92*H92</f>
        <v>0</v>
      </c>
      <c r="Q92" s="243">
        <v>0</v>
      </c>
      <c r="R92" s="243">
        <f>Q92*H92</f>
        <v>0</v>
      </c>
      <c r="S92" s="243">
        <v>0</v>
      </c>
      <c r="T92" s="244">
        <f>S92*H92</f>
        <v>0</v>
      </c>
      <c r="AR92" s="25" t="s">
        <v>232</v>
      </c>
      <c r="AT92" s="25" t="s">
        <v>218</v>
      </c>
      <c r="AU92" s="25" t="s">
        <v>80</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267</v>
      </c>
    </row>
    <row r="93" s="1" customFormat="1">
      <c r="B93" s="47"/>
      <c r="C93" s="75"/>
      <c r="D93" s="246" t="s">
        <v>225</v>
      </c>
      <c r="E93" s="75"/>
      <c r="F93" s="247" t="s">
        <v>4206</v>
      </c>
      <c r="G93" s="75"/>
      <c r="H93" s="75"/>
      <c r="I93" s="204"/>
      <c r="J93" s="75"/>
      <c r="K93" s="75"/>
      <c r="L93" s="73"/>
      <c r="M93" s="248"/>
      <c r="N93" s="48"/>
      <c r="O93" s="48"/>
      <c r="P93" s="48"/>
      <c r="Q93" s="48"/>
      <c r="R93" s="48"/>
      <c r="S93" s="48"/>
      <c r="T93" s="96"/>
      <c r="AT93" s="25" t="s">
        <v>225</v>
      </c>
      <c r="AU93" s="25" t="s">
        <v>80</v>
      </c>
    </row>
    <row r="94" s="1" customFormat="1" ht="16.5" customHeight="1">
      <c r="B94" s="47"/>
      <c r="C94" s="234" t="s">
        <v>246</v>
      </c>
      <c r="D94" s="234" t="s">
        <v>218</v>
      </c>
      <c r="E94" s="235" t="s">
        <v>3831</v>
      </c>
      <c r="F94" s="236" t="s">
        <v>3832</v>
      </c>
      <c r="G94" s="237" t="s">
        <v>3783</v>
      </c>
      <c r="H94" s="238">
        <v>1</v>
      </c>
      <c r="I94" s="239"/>
      <c r="J94" s="240">
        <f>ROUND(I94*H94,2)</f>
        <v>0</v>
      </c>
      <c r="K94" s="236" t="s">
        <v>3815</v>
      </c>
      <c r="L94" s="73"/>
      <c r="M94" s="241" t="s">
        <v>21</v>
      </c>
      <c r="N94" s="242" t="s">
        <v>43</v>
      </c>
      <c r="O94" s="48"/>
      <c r="P94" s="243">
        <f>O94*H94</f>
        <v>0</v>
      </c>
      <c r="Q94" s="243">
        <v>0</v>
      </c>
      <c r="R94" s="243">
        <f>Q94*H94</f>
        <v>0</v>
      </c>
      <c r="S94" s="243">
        <v>0</v>
      </c>
      <c r="T94" s="244">
        <f>S94*H94</f>
        <v>0</v>
      </c>
      <c r="AR94" s="25" t="s">
        <v>232</v>
      </c>
      <c r="AT94" s="25" t="s">
        <v>218</v>
      </c>
      <c r="AU94" s="25" t="s">
        <v>80</v>
      </c>
      <c r="AY94" s="25" t="s">
        <v>215</v>
      </c>
      <c r="BE94" s="245">
        <f>IF(N94="základní",J94,0)</f>
        <v>0</v>
      </c>
      <c r="BF94" s="245">
        <f>IF(N94="snížená",J94,0)</f>
        <v>0</v>
      </c>
      <c r="BG94" s="245">
        <f>IF(N94="zákl. přenesená",J94,0)</f>
        <v>0</v>
      </c>
      <c r="BH94" s="245">
        <f>IF(N94="sníž. přenesená",J94,0)</f>
        <v>0</v>
      </c>
      <c r="BI94" s="245">
        <f>IF(N94="nulová",J94,0)</f>
        <v>0</v>
      </c>
      <c r="BJ94" s="25" t="s">
        <v>80</v>
      </c>
      <c r="BK94" s="245">
        <f>ROUND(I94*H94,2)</f>
        <v>0</v>
      </c>
      <c r="BL94" s="25" t="s">
        <v>232</v>
      </c>
      <c r="BM94" s="25" t="s">
        <v>277</v>
      </c>
    </row>
    <row r="95" s="1" customFormat="1">
      <c r="B95" s="47"/>
      <c r="C95" s="75"/>
      <c r="D95" s="246" t="s">
        <v>225</v>
      </c>
      <c r="E95" s="75"/>
      <c r="F95" s="247" t="s">
        <v>4210</v>
      </c>
      <c r="G95" s="75"/>
      <c r="H95" s="75"/>
      <c r="I95" s="204"/>
      <c r="J95" s="75"/>
      <c r="K95" s="75"/>
      <c r="L95" s="73"/>
      <c r="M95" s="248"/>
      <c r="N95" s="48"/>
      <c r="O95" s="48"/>
      <c r="P95" s="48"/>
      <c r="Q95" s="48"/>
      <c r="R95" s="48"/>
      <c r="S95" s="48"/>
      <c r="T95" s="96"/>
      <c r="AT95" s="25" t="s">
        <v>225</v>
      </c>
      <c r="AU95" s="25" t="s">
        <v>80</v>
      </c>
    </row>
    <row r="96" s="1" customFormat="1" ht="16.5" customHeight="1">
      <c r="B96" s="47"/>
      <c r="C96" s="234" t="s">
        <v>405</v>
      </c>
      <c r="D96" s="234" t="s">
        <v>218</v>
      </c>
      <c r="E96" s="235" t="s">
        <v>3834</v>
      </c>
      <c r="F96" s="236" t="s">
        <v>3835</v>
      </c>
      <c r="G96" s="237" t="s">
        <v>3783</v>
      </c>
      <c r="H96" s="238">
        <v>1</v>
      </c>
      <c r="I96" s="239"/>
      <c r="J96" s="240">
        <f>ROUND(I96*H96,2)</f>
        <v>0</v>
      </c>
      <c r="K96" s="236" t="s">
        <v>3815</v>
      </c>
      <c r="L96" s="73"/>
      <c r="M96" s="241" t="s">
        <v>21</v>
      </c>
      <c r="N96" s="242" t="s">
        <v>43</v>
      </c>
      <c r="O96" s="48"/>
      <c r="P96" s="243">
        <f>O96*H96</f>
        <v>0</v>
      </c>
      <c r="Q96" s="243">
        <v>0</v>
      </c>
      <c r="R96" s="243">
        <f>Q96*H96</f>
        <v>0</v>
      </c>
      <c r="S96" s="243">
        <v>0</v>
      </c>
      <c r="T96" s="244">
        <f>S96*H96</f>
        <v>0</v>
      </c>
      <c r="AR96" s="25" t="s">
        <v>232</v>
      </c>
      <c r="AT96" s="25" t="s">
        <v>218</v>
      </c>
      <c r="AU96" s="25" t="s">
        <v>80</v>
      </c>
      <c r="AY96" s="25" t="s">
        <v>215</v>
      </c>
      <c r="BE96" s="245">
        <f>IF(N96="základní",J96,0)</f>
        <v>0</v>
      </c>
      <c r="BF96" s="245">
        <f>IF(N96="snížená",J96,0)</f>
        <v>0</v>
      </c>
      <c r="BG96" s="245">
        <f>IF(N96="zákl. přenesená",J96,0)</f>
        <v>0</v>
      </c>
      <c r="BH96" s="245">
        <f>IF(N96="sníž. přenesená",J96,0)</f>
        <v>0</v>
      </c>
      <c r="BI96" s="245">
        <f>IF(N96="nulová",J96,0)</f>
        <v>0</v>
      </c>
      <c r="BJ96" s="25" t="s">
        <v>80</v>
      </c>
      <c r="BK96" s="245">
        <f>ROUND(I96*H96,2)</f>
        <v>0</v>
      </c>
      <c r="BL96" s="25" t="s">
        <v>232</v>
      </c>
      <c r="BM96" s="25" t="s">
        <v>286</v>
      </c>
    </row>
    <row r="97" s="1" customFormat="1">
      <c r="B97" s="47"/>
      <c r="C97" s="75"/>
      <c r="D97" s="246" t="s">
        <v>225</v>
      </c>
      <c r="E97" s="75"/>
      <c r="F97" s="247" t="s">
        <v>3950</v>
      </c>
      <c r="G97" s="75"/>
      <c r="H97" s="75"/>
      <c r="I97" s="204"/>
      <c r="J97" s="75"/>
      <c r="K97" s="75"/>
      <c r="L97" s="73"/>
      <c r="M97" s="248"/>
      <c r="N97" s="48"/>
      <c r="O97" s="48"/>
      <c r="P97" s="48"/>
      <c r="Q97" s="48"/>
      <c r="R97" s="48"/>
      <c r="S97" s="48"/>
      <c r="T97" s="96"/>
      <c r="AT97" s="25" t="s">
        <v>225</v>
      </c>
      <c r="AU97" s="25" t="s">
        <v>80</v>
      </c>
    </row>
    <row r="98" s="1" customFormat="1" ht="16.5" customHeight="1">
      <c r="B98" s="47"/>
      <c r="C98" s="234" t="s">
        <v>251</v>
      </c>
      <c r="D98" s="234" t="s">
        <v>218</v>
      </c>
      <c r="E98" s="235" t="s">
        <v>3837</v>
      </c>
      <c r="F98" s="236" t="s">
        <v>3838</v>
      </c>
      <c r="G98" s="237" t="s">
        <v>3783</v>
      </c>
      <c r="H98" s="238">
        <v>1</v>
      </c>
      <c r="I98" s="239"/>
      <c r="J98" s="240">
        <f>ROUND(I98*H98,2)</f>
        <v>0</v>
      </c>
      <c r="K98" s="236" t="s">
        <v>3815</v>
      </c>
      <c r="L98" s="73"/>
      <c r="M98" s="241" t="s">
        <v>21</v>
      </c>
      <c r="N98" s="242" t="s">
        <v>43</v>
      </c>
      <c r="O98" s="48"/>
      <c r="P98" s="243">
        <f>O98*H98</f>
        <v>0</v>
      </c>
      <c r="Q98" s="243">
        <v>0</v>
      </c>
      <c r="R98" s="243">
        <f>Q98*H98</f>
        <v>0</v>
      </c>
      <c r="S98" s="243">
        <v>0</v>
      </c>
      <c r="T98" s="244">
        <f>S98*H98</f>
        <v>0</v>
      </c>
      <c r="AR98" s="25" t="s">
        <v>232</v>
      </c>
      <c r="AT98" s="25" t="s">
        <v>218</v>
      </c>
      <c r="AU98" s="25" t="s">
        <v>80</v>
      </c>
      <c r="AY98" s="25" t="s">
        <v>215</v>
      </c>
      <c r="BE98" s="245">
        <f>IF(N98="základní",J98,0)</f>
        <v>0</v>
      </c>
      <c r="BF98" s="245">
        <f>IF(N98="snížená",J98,0)</f>
        <v>0</v>
      </c>
      <c r="BG98" s="245">
        <f>IF(N98="zákl. přenesená",J98,0)</f>
        <v>0</v>
      </c>
      <c r="BH98" s="245">
        <f>IF(N98="sníž. přenesená",J98,0)</f>
        <v>0</v>
      </c>
      <c r="BI98" s="245">
        <f>IF(N98="nulová",J98,0)</f>
        <v>0</v>
      </c>
      <c r="BJ98" s="25" t="s">
        <v>80</v>
      </c>
      <c r="BK98" s="245">
        <f>ROUND(I98*H98,2)</f>
        <v>0</v>
      </c>
      <c r="BL98" s="25" t="s">
        <v>232</v>
      </c>
      <c r="BM98" s="25" t="s">
        <v>295</v>
      </c>
    </row>
    <row r="99" s="1" customFormat="1">
      <c r="B99" s="47"/>
      <c r="C99" s="75"/>
      <c r="D99" s="246" t="s">
        <v>225</v>
      </c>
      <c r="E99" s="75"/>
      <c r="F99" s="247" t="s">
        <v>3951</v>
      </c>
      <c r="G99" s="75"/>
      <c r="H99" s="75"/>
      <c r="I99" s="204"/>
      <c r="J99" s="75"/>
      <c r="K99" s="75"/>
      <c r="L99" s="73"/>
      <c r="M99" s="248"/>
      <c r="N99" s="48"/>
      <c r="O99" s="48"/>
      <c r="P99" s="48"/>
      <c r="Q99" s="48"/>
      <c r="R99" s="48"/>
      <c r="S99" s="48"/>
      <c r="T99" s="96"/>
      <c r="AT99" s="25" t="s">
        <v>225</v>
      </c>
      <c r="AU99" s="25" t="s">
        <v>80</v>
      </c>
    </row>
    <row r="100" s="1" customFormat="1" ht="16.5" customHeight="1">
      <c r="B100" s="47"/>
      <c r="C100" s="234" t="s">
        <v>256</v>
      </c>
      <c r="D100" s="234" t="s">
        <v>218</v>
      </c>
      <c r="E100" s="235" t="s">
        <v>3840</v>
      </c>
      <c r="F100" s="236" t="s">
        <v>3841</v>
      </c>
      <c r="G100" s="237" t="s">
        <v>3783</v>
      </c>
      <c r="H100" s="238">
        <v>1</v>
      </c>
      <c r="I100" s="239"/>
      <c r="J100" s="240">
        <f>ROUND(I100*H100,2)</f>
        <v>0</v>
      </c>
      <c r="K100" s="236" t="s">
        <v>3815</v>
      </c>
      <c r="L100" s="73"/>
      <c r="M100" s="241" t="s">
        <v>21</v>
      </c>
      <c r="N100" s="242" t="s">
        <v>43</v>
      </c>
      <c r="O100" s="48"/>
      <c r="P100" s="243">
        <f>O100*H100</f>
        <v>0</v>
      </c>
      <c r="Q100" s="243">
        <v>0</v>
      </c>
      <c r="R100" s="243">
        <f>Q100*H100</f>
        <v>0</v>
      </c>
      <c r="S100" s="243">
        <v>0</v>
      </c>
      <c r="T100" s="244">
        <f>S100*H100</f>
        <v>0</v>
      </c>
      <c r="AR100" s="25" t="s">
        <v>232</v>
      </c>
      <c r="AT100" s="25" t="s">
        <v>218</v>
      </c>
      <c r="AU100" s="25" t="s">
        <v>80</v>
      </c>
      <c r="AY100" s="25" t="s">
        <v>215</v>
      </c>
      <c r="BE100" s="245">
        <f>IF(N100="základní",J100,0)</f>
        <v>0</v>
      </c>
      <c r="BF100" s="245">
        <f>IF(N100="snížená",J100,0)</f>
        <v>0</v>
      </c>
      <c r="BG100" s="245">
        <f>IF(N100="zákl. přenesená",J100,0)</f>
        <v>0</v>
      </c>
      <c r="BH100" s="245">
        <f>IF(N100="sníž. přenesená",J100,0)</f>
        <v>0</v>
      </c>
      <c r="BI100" s="245">
        <f>IF(N100="nulová",J100,0)</f>
        <v>0</v>
      </c>
      <c r="BJ100" s="25" t="s">
        <v>80</v>
      </c>
      <c r="BK100" s="245">
        <f>ROUND(I100*H100,2)</f>
        <v>0</v>
      </c>
      <c r="BL100" s="25" t="s">
        <v>232</v>
      </c>
      <c r="BM100" s="25" t="s">
        <v>305</v>
      </c>
    </row>
    <row r="101" s="1" customFormat="1">
      <c r="B101" s="47"/>
      <c r="C101" s="75"/>
      <c r="D101" s="246" t="s">
        <v>225</v>
      </c>
      <c r="E101" s="75"/>
      <c r="F101" s="247" t="s">
        <v>3952</v>
      </c>
      <c r="G101" s="75"/>
      <c r="H101" s="75"/>
      <c r="I101" s="204"/>
      <c r="J101" s="75"/>
      <c r="K101" s="75"/>
      <c r="L101" s="73"/>
      <c r="M101" s="248"/>
      <c r="N101" s="48"/>
      <c r="O101" s="48"/>
      <c r="P101" s="48"/>
      <c r="Q101" s="48"/>
      <c r="R101" s="48"/>
      <c r="S101" s="48"/>
      <c r="T101" s="96"/>
      <c r="AT101" s="25" t="s">
        <v>225</v>
      </c>
      <c r="AU101" s="25" t="s">
        <v>80</v>
      </c>
    </row>
    <row r="102" s="11" customFormat="1" ht="37.44" customHeight="1">
      <c r="B102" s="218"/>
      <c r="C102" s="219"/>
      <c r="D102" s="220" t="s">
        <v>71</v>
      </c>
      <c r="E102" s="221" t="s">
        <v>3843</v>
      </c>
      <c r="F102" s="221" t="s">
        <v>935</v>
      </c>
      <c r="G102" s="219"/>
      <c r="H102" s="219"/>
      <c r="I102" s="222"/>
      <c r="J102" s="223">
        <f>BK102</f>
        <v>0</v>
      </c>
      <c r="K102" s="219"/>
      <c r="L102" s="224"/>
      <c r="M102" s="225"/>
      <c r="N102" s="226"/>
      <c r="O102" s="226"/>
      <c r="P102" s="227">
        <f>SUM(P103:P108)</f>
        <v>0</v>
      </c>
      <c r="Q102" s="226"/>
      <c r="R102" s="227">
        <f>SUM(R103:R108)</f>
        <v>0</v>
      </c>
      <c r="S102" s="226"/>
      <c r="T102" s="228">
        <f>SUM(T103:T108)</f>
        <v>0</v>
      </c>
      <c r="AR102" s="229" t="s">
        <v>80</v>
      </c>
      <c r="AT102" s="230" t="s">
        <v>71</v>
      </c>
      <c r="AU102" s="230" t="s">
        <v>72</v>
      </c>
      <c r="AY102" s="229" t="s">
        <v>215</v>
      </c>
      <c r="BK102" s="231">
        <f>SUM(BK103:BK108)</f>
        <v>0</v>
      </c>
    </row>
    <row r="103" s="1" customFormat="1" ht="16.5" customHeight="1">
      <c r="B103" s="47"/>
      <c r="C103" s="234" t="s">
        <v>260</v>
      </c>
      <c r="D103" s="234" t="s">
        <v>218</v>
      </c>
      <c r="E103" s="235" t="s">
        <v>3910</v>
      </c>
      <c r="F103" s="236" t="s">
        <v>3911</v>
      </c>
      <c r="G103" s="237" t="s">
        <v>298</v>
      </c>
      <c r="H103" s="238">
        <v>30</v>
      </c>
      <c r="I103" s="239"/>
      <c r="J103" s="240">
        <f>ROUND(I103*H103,2)</f>
        <v>0</v>
      </c>
      <c r="K103" s="236" t="s">
        <v>3815</v>
      </c>
      <c r="L103" s="73"/>
      <c r="M103" s="241" t="s">
        <v>21</v>
      </c>
      <c r="N103" s="242" t="s">
        <v>43</v>
      </c>
      <c r="O103" s="48"/>
      <c r="P103" s="243">
        <f>O103*H103</f>
        <v>0</v>
      </c>
      <c r="Q103" s="243">
        <v>0</v>
      </c>
      <c r="R103" s="243">
        <f>Q103*H103</f>
        <v>0</v>
      </c>
      <c r="S103" s="243">
        <v>0</v>
      </c>
      <c r="T103" s="244">
        <f>S103*H103</f>
        <v>0</v>
      </c>
      <c r="AR103" s="25" t="s">
        <v>232</v>
      </c>
      <c r="AT103" s="25" t="s">
        <v>218</v>
      </c>
      <c r="AU103" s="25" t="s">
        <v>80</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316</v>
      </c>
    </row>
    <row r="104" s="1" customFormat="1">
      <c r="B104" s="47"/>
      <c r="C104" s="75"/>
      <c r="D104" s="246" t="s">
        <v>225</v>
      </c>
      <c r="E104" s="75"/>
      <c r="F104" s="247" t="s">
        <v>4211</v>
      </c>
      <c r="G104" s="75"/>
      <c r="H104" s="75"/>
      <c r="I104" s="204"/>
      <c r="J104" s="75"/>
      <c r="K104" s="75"/>
      <c r="L104" s="73"/>
      <c r="M104" s="248"/>
      <c r="N104" s="48"/>
      <c r="O104" s="48"/>
      <c r="P104" s="48"/>
      <c r="Q104" s="48"/>
      <c r="R104" s="48"/>
      <c r="S104" s="48"/>
      <c r="T104" s="96"/>
      <c r="AT104" s="25" t="s">
        <v>225</v>
      </c>
      <c r="AU104" s="25" t="s">
        <v>80</v>
      </c>
    </row>
    <row r="105" s="1" customFormat="1" ht="16.5" customHeight="1">
      <c r="B105" s="47"/>
      <c r="C105" s="234" t="s">
        <v>267</v>
      </c>
      <c r="D105" s="234" t="s">
        <v>218</v>
      </c>
      <c r="E105" s="235" t="s">
        <v>4212</v>
      </c>
      <c r="F105" s="236" t="s">
        <v>4213</v>
      </c>
      <c r="G105" s="237" t="s">
        <v>452</v>
      </c>
      <c r="H105" s="238">
        <v>595</v>
      </c>
      <c r="I105" s="239"/>
      <c r="J105" s="240">
        <f>ROUND(I105*H105,2)</f>
        <v>0</v>
      </c>
      <c r="K105" s="236" t="s">
        <v>3815</v>
      </c>
      <c r="L105" s="73"/>
      <c r="M105" s="241" t="s">
        <v>21</v>
      </c>
      <c r="N105" s="242" t="s">
        <v>43</v>
      </c>
      <c r="O105" s="48"/>
      <c r="P105" s="243">
        <f>O105*H105</f>
        <v>0</v>
      </c>
      <c r="Q105" s="243">
        <v>0</v>
      </c>
      <c r="R105" s="243">
        <f>Q105*H105</f>
        <v>0</v>
      </c>
      <c r="S105" s="243">
        <v>0</v>
      </c>
      <c r="T105" s="244">
        <f>S105*H105</f>
        <v>0</v>
      </c>
      <c r="AR105" s="25" t="s">
        <v>232</v>
      </c>
      <c r="AT105" s="25" t="s">
        <v>218</v>
      </c>
      <c r="AU105" s="25" t="s">
        <v>80</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326</v>
      </c>
    </row>
    <row r="106" s="1" customFormat="1">
      <c r="B106" s="47"/>
      <c r="C106" s="75"/>
      <c r="D106" s="246" t="s">
        <v>225</v>
      </c>
      <c r="E106" s="75"/>
      <c r="F106" s="247" t="s">
        <v>4214</v>
      </c>
      <c r="G106" s="75"/>
      <c r="H106" s="75"/>
      <c r="I106" s="204"/>
      <c r="J106" s="75"/>
      <c r="K106" s="75"/>
      <c r="L106" s="73"/>
      <c r="M106" s="248"/>
      <c r="N106" s="48"/>
      <c r="O106" s="48"/>
      <c r="P106" s="48"/>
      <c r="Q106" s="48"/>
      <c r="R106" s="48"/>
      <c r="S106" s="48"/>
      <c r="T106" s="96"/>
      <c r="AT106" s="25" t="s">
        <v>225</v>
      </c>
      <c r="AU106" s="25" t="s">
        <v>80</v>
      </c>
    </row>
    <row r="107" s="1" customFormat="1" ht="16.5" customHeight="1">
      <c r="B107" s="47"/>
      <c r="C107" s="234" t="s">
        <v>272</v>
      </c>
      <c r="D107" s="234" t="s">
        <v>218</v>
      </c>
      <c r="E107" s="235" t="s">
        <v>4215</v>
      </c>
      <c r="F107" s="236" t="s">
        <v>4216</v>
      </c>
      <c r="G107" s="237" t="s">
        <v>298</v>
      </c>
      <c r="H107" s="238">
        <v>1</v>
      </c>
      <c r="I107" s="239"/>
      <c r="J107" s="240">
        <f>ROUND(I107*H107,2)</f>
        <v>0</v>
      </c>
      <c r="K107" s="236" t="s">
        <v>3815</v>
      </c>
      <c r="L107" s="73"/>
      <c r="M107" s="241" t="s">
        <v>21</v>
      </c>
      <c r="N107" s="242" t="s">
        <v>43</v>
      </c>
      <c r="O107" s="48"/>
      <c r="P107" s="243">
        <f>O107*H107</f>
        <v>0</v>
      </c>
      <c r="Q107" s="243">
        <v>0</v>
      </c>
      <c r="R107" s="243">
        <f>Q107*H107</f>
        <v>0</v>
      </c>
      <c r="S107" s="243">
        <v>0</v>
      </c>
      <c r="T107" s="244">
        <f>S107*H107</f>
        <v>0</v>
      </c>
      <c r="AR107" s="25" t="s">
        <v>232</v>
      </c>
      <c r="AT107" s="25" t="s">
        <v>218</v>
      </c>
      <c r="AU107" s="25" t="s">
        <v>80</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499</v>
      </c>
    </row>
    <row r="108" s="1" customFormat="1">
      <c r="B108" s="47"/>
      <c r="C108" s="75"/>
      <c r="D108" s="246" t="s">
        <v>225</v>
      </c>
      <c r="E108" s="75"/>
      <c r="F108" s="247" t="s">
        <v>4217</v>
      </c>
      <c r="G108" s="75"/>
      <c r="H108" s="75"/>
      <c r="I108" s="204"/>
      <c r="J108" s="75"/>
      <c r="K108" s="75"/>
      <c r="L108" s="73"/>
      <c r="M108" s="248"/>
      <c r="N108" s="48"/>
      <c r="O108" s="48"/>
      <c r="P108" s="48"/>
      <c r="Q108" s="48"/>
      <c r="R108" s="48"/>
      <c r="S108" s="48"/>
      <c r="T108" s="96"/>
      <c r="AT108" s="25" t="s">
        <v>225</v>
      </c>
      <c r="AU108" s="25" t="s">
        <v>80</v>
      </c>
    </row>
    <row r="109" s="11" customFormat="1" ht="37.44" customHeight="1">
      <c r="B109" s="218"/>
      <c r="C109" s="219"/>
      <c r="D109" s="220" t="s">
        <v>71</v>
      </c>
      <c r="E109" s="221" t="s">
        <v>4218</v>
      </c>
      <c r="F109" s="221" t="s">
        <v>4219</v>
      </c>
      <c r="G109" s="219"/>
      <c r="H109" s="219"/>
      <c r="I109" s="222"/>
      <c r="J109" s="223">
        <f>BK109</f>
        <v>0</v>
      </c>
      <c r="K109" s="219"/>
      <c r="L109" s="224"/>
      <c r="M109" s="225"/>
      <c r="N109" s="226"/>
      <c r="O109" s="226"/>
      <c r="P109" s="227">
        <f>SUM(P110:P121)</f>
        <v>0</v>
      </c>
      <c r="Q109" s="226"/>
      <c r="R109" s="227">
        <f>SUM(R110:R121)</f>
        <v>0</v>
      </c>
      <c r="S109" s="226"/>
      <c r="T109" s="228">
        <f>SUM(T110:T121)</f>
        <v>0</v>
      </c>
      <c r="AR109" s="229" t="s">
        <v>80</v>
      </c>
      <c r="AT109" s="230" t="s">
        <v>71</v>
      </c>
      <c r="AU109" s="230" t="s">
        <v>72</v>
      </c>
      <c r="AY109" s="229" t="s">
        <v>215</v>
      </c>
      <c r="BK109" s="231">
        <f>SUM(BK110:BK121)</f>
        <v>0</v>
      </c>
    </row>
    <row r="110" s="1" customFormat="1" ht="16.5" customHeight="1">
      <c r="B110" s="47"/>
      <c r="C110" s="234" t="s">
        <v>277</v>
      </c>
      <c r="D110" s="234" t="s">
        <v>218</v>
      </c>
      <c r="E110" s="235" t="s">
        <v>4220</v>
      </c>
      <c r="F110" s="236" t="s">
        <v>4221</v>
      </c>
      <c r="G110" s="237" t="s">
        <v>298</v>
      </c>
      <c r="H110" s="238">
        <v>1</v>
      </c>
      <c r="I110" s="239"/>
      <c r="J110" s="240">
        <f>ROUND(I110*H110,2)</f>
        <v>0</v>
      </c>
      <c r="K110" s="236" t="s">
        <v>3815</v>
      </c>
      <c r="L110" s="73"/>
      <c r="M110" s="241" t="s">
        <v>21</v>
      </c>
      <c r="N110" s="242" t="s">
        <v>43</v>
      </c>
      <c r="O110" s="48"/>
      <c r="P110" s="243">
        <f>O110*H110</f>
        <v>0</v>
      </c>
      <c r="Q110" s="243">
        <v>0</v>
      </c>
      <c r="R110" s="243">
        <f>Q110*H110</f>
        <v>0</v>
      </c>
      <c r="S110" s="243">
        <v>0</v>
      </c>
      <c r="T110" s="244">
        <f>S110*H110</f>
        <v>0</v>
      </c>
      <c r="AR110" s="25" t="s">
        <v>232</v>
      </c>
      <c r="AT110" s="25" t="s">
        <v>218</v>
      </c>
      <c r="AU110" s="25" t="s">
        <v>80</v>
      </c>
      <c r="AY110" s="25" t="s">
        <v>215</v>
      </c>
      <c r="BE110" s="245">
        <f>IF(N110="základní",J110,0)</f>
        <v>0</v>
      </c>
      <c r="BF110" s="245">
        <f>IF(N110="snížená",J110,0)</f>
        <v>0</v>
      </c>
      <c r="BG110" s="245">
        <f>IF(N110="zákl. přenesená",J110,0)</f>
        <v>0</v>
      </c>
      <c r="BH110" s="245">
        <f>IF(N110="sníž. přenesená",J110,0)</f>
        <v>0</v>
      </c>
      <c r="BI110" s="245">
        <f>IF(N110="nulová",J110,0)</f>
        <v>0</v>
      </c>
      <c r="BJ110" s="25" t="s">
        <v>80</v>
      </c>
      <c r="BK110" s="245">
        <f>ROUND(I110*H110,2)</f>
        <v>0</v>
      </c>
      <c r="BL110" s="25" t="s">
        <v>232</v>
      </c>
      <c r="BM110" s="25" t="s">
        <v>338</v>
      </c>
    </row>
    <row r="111" s="1" customFormat="1">
      <c r="B111" s="47"/>
      <c r="C111" s="75"/>
      <c r="D111" s="246" t="s">
        <v>225</v>
      </c>
      <c r="E111" s="75"/>
      <c r="F111" s="247" t="s">
        <v>4222</v>
      </c>
      <c r="G111" s="75"/>
      <c r="H111" s="75"/>
      <c r="I111" s="204"/>
      <c r="J111" s="75"/>
      <c r="K111" s="75"/>
      <c r="L111" s="73"/>
      <c r="M111" s="248"/>
      <c r="N111" s="48"/>
      <c r="O111" s="48"/>
      <c r="P111" s="48"/>
      <c r="Q111" s="48"/>
      <c r="R111" s="48"/>
      <c r="S111" s="48"/>
      <c r="T111" s="96"/>
      <c r="AT111" s="25" t="s">
        <v>225</v>
      </c>
      <c r="AU111" s="25" t="s">
        <v>80</v>
      </c>
    </row>
    <row r="112" s="1" customFormat="1" ht="16.5" customHeight="1">
      <c r="B112" s="47"/>
      <c r="C112" s="234" t="s">
        <v>10</v>
      </c>
      <c r="D112" s="234" t="s">
        <v>218</v>
      </c>
      <c r="E112" s="235" t="s">
        <v>4223</v>
      </c>
      <c r="F112" s="236" t="s">
        <v>4224</v>
      </c>
      <c r="G112" s="237" t="s">
        <v>298</v>
      </c>
      <c r="H112" s="238">
        <v>1</v>
      </c>
      <c r="I112" s="239"/>
      <c r="J112" s="240">
        <f>ROUND(I112*H112,2)</f>
        <v>0</v>
      </c>
      <c r="K112" s="236" t="s">
        <v>3815</v>
      </c>
      <c r="L112" s="73"/>
      <c r="M112" s="241" t="s">
        <v>21</v>
      </c>
      <c r="N112" s="242" t="s">
        <v>43</v>
      </c>
      <c r="O112" s="48"/>
      <c r="P112" s="243">
        <f>O112*H112</f>
        <v>0</v>
      </c>
      <c r="Q112" s="243">
        <v>0</v>
      </c>
      <c r="R112" s="243">
        <f>Q112*H112</f>
        <v>0</v>
      </c>
      <c r="S112" s="243">
        <v>0</v>
      </c>
      <c r="T112" s="244">
        <f>S112*H112</f>
        <v>0</v>
      </c>
      <c r="AR112" s="25" t="s">
        <v>232</v>
      </c>
      <c r="AT112" s="25" t="s">
        <v>218</v>
      </c>
      <c r="AU112" s="25" t="s">
        <v>80</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348</v>
      </c>
    </row>
    <row r="113" s="1" customFormat="1">
      <c r="B113" s="47"/>
      <c r="C113" s="75"/>
      <c r="D113" s="246" t="s">
        <v>225</v>
      </c>
      <c r="E113" s="75"/>
      <c r="F113" s="247" t="s">
        <v>4225</v>
      </c>
      <c r="G113" s="75"/>
      <c r="H113" s="75"/>
      <c r="I113" s="204"/>
      <c r="J113" s="75"/>
      <c r="K113" s="75"/>
      <c r="L113" s="73"/>
      <c r="M113" s="248"/>
      <c r="N113" s="48"/>
      <c r="O113" s="48"/>
      <c r="P113" s="48"/>
      <c r="Q113" s="48"/>
      <c r="R113" s="48"/>
      <c r="S113" s="48"/>
      <c r="T113" s="96"/>
      <c r="AT113" s="25" t="s">
        <v>225</v>
      </c>
      <c r="AU113" s="25" t="s">
        <v>80</v>
      </c>
    </row>
    <row r="114" s="1" customFormat="1" ht="16.5" customHeight="1">
      <c r="B114" s="47"/>
      <c r="C114" s="234" t="s">
        <v>286</v>
      </c>
      <c r="D114" s="234" t="s">
        <v>218</v>
      </c>
      <c r="E114" s="235" t="s">
        <v>4226</v>
      </c>
      <c r="F114" s="236" t="s">
        <v>4227</v>
      </c>
      <c r="G114" s="237" t="s">
        <v>298</v>
      </c>
      <c r="H114" s="238">
        <v>14</v>
      </c>
      <c r="I114" s="239"/>
      <c r="J114" s="240">
        <f>ROUND(I114*H114,2)</f>
        <v>0</v>
      </c>
      <c r="K114" s="236" t="s">
        <v>3815</v>
      </c>
      <c r="L114" s="73"/>
      <c r="M114" s="241" t="s">
        <v>21</v>
      </c>
      <c r="N114" s="242" t="s">
        <v>43</v>
      </c>
      <c r="O114" s="48"/>
      <c r="P114" s="243">
        <f>O114*H114</f>
        <v>0</v>
      </c>
      <c r="Q114" s="243">
        <v>0</v>
      </c>
      <c r="R114" s="243">
        <f>Q114*H114</f>
        <v>0</v>
      </c>
      <c r="S114" s="243">
        <v>0</v>
      </c>
      <c r="T114" s="244">
        <f>S114*H114</f>
        <v>0</v>
      </c>
      <c r="AR114" s="25" t="s">
        <v>232</v>
      </c>
      <c r="AT114" s="25" t="s">
        <v>218</v>
      </c>
      <c r="AU114" s="25" t="s">
        <v>80</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232</v>
      </c>
      <c r="BM114" s="25" t="s">
        <v>358</v>
      </c>
    </row>
    <row r="115" s="1" customFormat="1">
      <c r="B115" s="47"/>
      <c r="C115" s="75"/>
      <c r="D115" s="246" t="s">
        <v>225</v>
      </c>
      <c r="E115" s="75"/>
      <c r="F115" s="247" t="s">
        <v>4228</v>
      </c>
      <c r="G115" s="75"/>
      <c r="H115" s="75"/>
      <c r="I115" s="204"/>
      <c r="J115" s="75"/>
      <c r="K115" s="75"/>
      <c r="L115" s="73"/>
      <c r="M115" s="248"/>
      <c r="N115" s="48"/>
      <c r="O115" s="48"/>
      <c r="P115" s="48"/>
      <c r="Q115" s="48"/>
      <c r="R115" s="48"/>
      <c r="S115" s="48"/>
      <c r="T115" s="96"/>
      <c r="AT115" s="25" t="s">
        <v>225</v>
      </c>
      <c r="AU115" s="25" t="s">
        <v>80</v>
      </c>
    </row>
    <row r="116" s="1" customFormat="1" ht="16.5" customHeight="1">
      <c r="B116" s="47"/>
      <c r="C116" s="234" t="s">
        <v>290</v>
      </c>
      <c r="D116" s="234" t="s">
        <v>218</v>
      </c>
      <c r="E116" s="235" t="s">
        <v>4229</v>
      </c>
      <c r="F116" s="236" t="s">
        <v>4230</v>
      </c>
      <c r="G116" s="237" t="s">
        <v>872</v>
      </c>
      <c r="H116" s="238">
        <v>24</v>
      </c>
      <c r="I116" s="239"/>
      <c r="J116" s="240">
        <f>ROUND(I116*H116,2)</f>
        <v>0</v>
      </c>
      <c r="K116" s="236" t="s">
        <v>3815</v>
      </c>
      <c r="L116" s="73"/>
      <c r="M116" s="241" t="s">
        <v>21</v>
      </c>
      <c r="N116" s="242" t="s">
        <v>43</v>
      </c>
      <c r="O116" s="48"/>
      <c r="P116" s="243">
        <f>O116*H116</f>
        <v>0</v>
      </c>
      <c r="Q116" s="243">
        <v>0</v>
      </c>
      <c r="R116" s="243">
        <f>Q116*H116</f>
        <v>0</v>
      </c>
      <c r="S116" s="243">
        <v>0</v>
      </c>
      <c r="T116" s="244">
        <f>S116*H116</f>
        <v>0</v>
      </c>
      <c r="AR116" s="25" t="s">
        <v>232</v>
      </c>
      <c r="AT116" s="25" t="s">
        <v>218</v>
      </c>
      <c r="AU116" s="25" t="s">
        <v>80</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532</v>
      </c>
    </row>
    <row r="117" s="1" customFormat="1">
      <c r="B117" s="47"/>
      <c r="C117" s="75"/>
      <c r="D117" s="246" t="s">
        <v>225</v>
      </c>
      <c r="E117" s="75"/>
      <c r="F117" s="247" t="s">
        <v>4231</v>
      </c>
      <c r="G117" s="75"/>
      <c r="H117" s="75"/>
      <c r="I117" s="204"/>
      <c r="J117" s="75"/>
      <c r="K117" s="75"/>
      <c r="L117" s="73"/>
      <c r="M117" s="248"/>
      <c r="N117" s="48"/>
      <c r="O117" s="48"/>
      <c r="P117" s="48"/>
      <c r="Q117" s="48"/>
      <c r="R117" s="48"/>
      <c r="S117" s="48"/>
      <c r="T117" s="96"/>
      <c r="AT117" s="25" t="s">
        <v>225</v>
      </c>
      <c r="AU117" s="25" t="s">
        <v>80</v>
      </c>
    </row>
    <row r="118" s="1" customFormat="1" ht="16.5" customHeight="1">
      <c r="B118" s="47"/>
      <c r="C118" s="234" t="s">
        <v>295</v>
      </c>
      <c r="D118" s="234" t="s">
        <v>218</v>
      </c>
      <c r="E118" s="235" t="s">
        <v>4232</v>
      </c>
      <c r="F118" s="236" t="s">
        <v>4233</v>
      </c>
      <c r="G118" s="237" t="s">
        <v>298</v>
      </c>
      <c r="H118" s="238">
        <v>14</v>
      </c>
      <c r="I118" s="239"/>
      <c r="J118" s="240">
        <f>ROUND(I118*H118,2)</f>
        <v>0</v>
      </c>
      <c r="K118" s="236" t="s">
        <v>3815</v>
      </c>
      <c r="L118" s="73"/>
      <c r="M118" s="241" t="s">
        <v>21</v>
      </c>
      <c r="N118" s="242" t="s">
        <v>43</v>
      </c>
      <c r="O118" s="48"/>
      <c r="P118" s="243">
        <f>O118*H118</f>
        <v>0</v>
      </c>
      <c r="Q118" s="243">
        <v>0</v>
      </c>
      <c r="R118" s="243">
        <f>Q118*H118</f>
        <v>0</v>
      </c>
      <c r="S118" s="243">
        <v>0</v>
      </c>
      <c r="T118" s="244">
        <f>S118*H118</f>
        <v>0</v>
      </c>
      <c r="AR118" s="25" t="s">
        <v>232</v>
      </c>
      <c r="AT118" s="25" t="s">
        <v>218</v>
      </c>
      <c r="AU118" s="25" t="s">
        <v>80</v>
      </c>
      <c r="AY118" s="25" t="s">
        <v>215</v>
      </c>
      <c r="BE118" s="245">
        <f>IF(N118="základní",J118,0)</f>
        <v>0</v>
      </c>
      <c r="BF118" s="245">
        <f>IF(N118="snížená",J118,0)</f>
        <v>0</v>
      </c>
      <c r="BG118" s="245">
        <f>IF(N118="zákl. přenesená",J118,0)</f>
        <v>0</v>
      </c>
      <c r="BH118" s="245">
        <f>IF(N118="sníž. přenesená",J118,0)</f>
        <v>0</v>
      </c>
      <c r="BI118" s="245">
        <f>IF(N118="nulová",J118,0)</f>
        <v>0</v>
      </c>
      <c r="BJ118" s="25" t="s">
        <v>80</v>
      </c>
      <c r="BK118" s="245">
        <f>ROUND(I118*H118,2)</f>
        <v>0</v>
      </c>
      <c r="BL118" s="25" t="s">
        <v>232</v>
      </c>
      <c r="BM118" s="25" t="s">
        <v>542</v>
      </c>
    </row>
    <row r="119" s="1" customFormat="1">
      <c r="B119" s="47"/>
      <c r="C119" s="75"/>
      <c r="D119" s="246" t="s">
        <v>225</v>
      </c>
      <c r="E119" s="75"/>
      <c r="F119" s="247" t="s">
        <v>4234</v>
      </c>
      <c r="G119" s="75"/>
      <c r="H119" s="75"/>
      <c r="I119" s="204"/>
      <c r="J119" s="75"/>
      <c r="K119" s="75"/>
      <c r="L119" s="73"/>
      <c r="M119" s="248"/>
      <c r="N119" s="48"/>
      <c r="O119" s="48"/>
      <c r="P119" s="48"/>
      <c r="Q119" s="48"/>
      <c r="R119" s="48"/>
      <c r="S119" s="48"/>
      <c r="T119" s="96"/>
      <c r="AT119" s="25" t="s">
        <v>225</v>
      </c>
      <c r="AU119" s="25" t="s">
        <v>80</v>
      </c>
    </row>
    <row r="120" s="1" customFormat="1" ht="16.5" customHeight="1">
      <c r="B120" s="47"/>
      <c r="C120" s="234" t="s">
        <v>300</v>
      </c>
      <c r="D120" s="234" t="s">
        <v>218</v>
      </c>
      <c r="E120" s="235" t="s">
        <v>4235</v>
      </c>
      <c r="F120" s="236" t="s">
        <v>4236</v>
      </c>
      <c r="G120" s="237" t="s">
        <v>298</v>
      </c>
      <c r="H120" s="238">
        <v>14</v>
      </c>
      <c r="I120" s="239"/>
      <c r="J120" s="240">
        <f>ROUND(I120*H120,2)</f>
        <v>0</v>
      </c>
      <c r="K120" s="236" t="s">
        <v>3815</v>
      </c>
      <c r="L120" s="73"/>
      <c r="M120" s="241" t="s">
        <v>21</v>
      </c>
      <c r="N120" s="242" t="s">
        <v>43</v>
      </c>
      <c r="O120" s="48"/>
      <c r="P120" s="243">
        <f>O120*H120</f>
        <v>0</v>
      </c>
      <c r="Q120" s="243">
        <v>0</v>
      </c>
      <c r="R120" s="243">
        <f>Q120*H120</f>
        <v>0</v>
      </c>
      <c r="S120" s="243">
        <v>0</v>
      </c>
      <c r="T120" s="244">
        <f>S120*H120</f>
        <v>0</v>
      </c>
      <c r="AR120" s="25" t="s">
        <v>232</v>
      </c>
      <c r="AT120" s="25" t="s">
        <v>218</v>
      </c>
      <c r="AU120" s="25" t="s">
        <v>80</v>
      </c>
      <c r="AY120" s="25" t="s">
        <v>215</v>
      </c>
      <c r="BE120" s="245">
        <f>IF(N120="základní",J120,0)</f>
        <v>0</v>
      </c>
      <c r="BF120" s="245">
        <f>IF(N120="snížená",J120,0)</f>
        <v>0</v>
      </c>
      <c r="BG120" s="245">
        <f>IF(N120="zákl. přenesená",J120,0)</f>
        <v>0</v>
      </c>
      <c r="BH120" s="245">
        <f>IF(N120="sníž. přenesená",J120,0)</f>
        <v>0</v>
      </c>
      <c r="BI120" s="245">
        <f>IF(N120="nulová",J120,0)</f>
        <v>0</v>
      </c>
      <c r="BJ120" s="25" t="s">
        <v>80</v>
      </c>
      <c r="BK120" s="245">
        <f>ROUND(I120*H120,2)</f>
        <v>0</v>
      </c>
      <c r="BL120" s="25" t="s">
        <v>232</v>
      </c>
      <c r="BM120" s="25" t="s">
        <v>554</v>
      </c>
    </row>
    <row r="121" s="1" customFormat="1">
      <c r="B121" s="47"/>
      <c r="C121" s="75"/>
      <c r="D121" s="246" t="s">
        <v>225</v>
      </c>
      <c r="E121" s="75"/>
      <c r="F121" s="247" t="s">
        <v>4234</v>
      </c>
      <c r="G121" s="75"/>
      <c r="H121" s="75"/>
      <c r="I121" s="204"/>
      <c r="J121" s="75"/>
      <c r="K121" s="75"/>
      <c r="L121" s="73"/>
      <c r="M121" s="248"/>
      <c r="N121" s="48"/>
      <c r="O121" s="48"/>
      <c r="P121" s="48"/>
      <c r="Q121" s="48"/>
      <c r="R121" s="48"/>
      <c r="S121" s="48"/>
      <c r="T121" s="96"/>
      <c r="AT121" s="25" t="s">
        <v>225</v>
      </c>
      <c r="AU121" s="25" t="s">
        <v>80</v>
      </c>
    </row>
    <row r="122" s="11" customFormat="1" ht="37.44" customHeight="1">
      <c r="B122" s="218"/>
      <c r="C122" s="219"/>
      <c r="D122" s="220" t="s">
        <v>71</v>
      </c>
      <c r="E122" s="221" t="s">
        <v>3927</v>
      </c>
      <c r="F122" s="221" t="s">
        <v>3928</v>
      </c>
      <c r="G122" s="219"/>
      <c r="H122" s="219"/>
      <c r="I122" s="222"/>
      <c r="J122" s="223">
        <f>BK122</f>
        <v>0</v>
      </c>
      <c r="K122" s="219"/>
      <c r="L122" s="224"/>
      <c r="M122" s="225"/>
      <c r="N122" s="226"/>
      <c r="O122" s="226"/>
      <c r="P122" s="227">
        <f>SUM(P123:P126)</f>
        <v>0</v>
      </c>
      <c r="Q122" s="226"/>
      <c r="R122" s="227">
        <f>SUM(R123:R126)</f>
        <v>0</v>
      </c>
      <c r="S122" s="226"/>
      <c r="T122" s="228">
        <f>SUM(T123:T126)</f>
        <v>0</v>
      </c>
      <c r="AR122" s="229" t="s">
        <v>80</v>
      </c>
      <c r="AT122" s="230" t="s">
        <v>71</v>
      </c>
      <c r="AU122" s="230" t="s">
        <v>72</v>
      </c>
      <c r="AY122" s="229" t="s">
        <v>215</v>
      </c>
      <c r="BK122" s="231">
        <f>SUM(BK123:BK126)</f>
        <v>0</v>
      </c>
    </row>
    <row r="123" s="1" customFormat="1" ht="16.5" customHeight="1">
      <c r="B123" s="47"/>
      <c r="C123" s="234" t="s">
        <v>305</v>
      </c>
      <c r="D123" s="234" t="s">
        <v>218</v>
      </c>
      <c r="E123" s="235" t="s">
        <v>3929</v>
      </c>
      <c r="F123" s="236" t="s">
        <v>3930</v>
      </c>
      <c r="G123" s="237" t="s">
        <v>298</v>
      </c>
      <c r="H123" s="238">
        <v>1</v>
      </c>
      <c r="I123" s="239"/>
      <c r="J123" s="240">
        <f>ROUND(I123*H123,2)</f>
        <v>0</v>
      </c>
      <c r="K123" s="236" t="s">
        <v>3815</v>
      </c>
      <c r="L123" s="73"/>
      <c r="M123" s="241" t="s">
        <v>21</v>
      </c>
      <c r="N123" s="242" t="s">
        <v>43</v>
      </c>
      <c r="O123" s="48"/>
      <c r="P123" s="243">
        <f>O123*H123</f>
        <v>0</v>
      </c>
      <c r="Q123" s="243">
        <v>0</v>
      </c>
      <c r="R123" s="243">
        <f>Q123*H123</f>
        <v>0</v>
      </c>
      <c r="S123" s="243">
        <v>0</v>
      </c>
      <c r="T123" s="244">
        <f>S123*H123</f>
        <v>0</v>
      </c>
      <c r="AR123" s="25" t="s">
        <v>232</v>
      </c>
      <c r="AT123" s="25" t="s">
        <v>218</v>
      </c>
      <c r="AU123" s="25" t="s">
        <v>80</v>
      </c>
      <c r="AY123" s="25" t="s">
        <v>215</v>
      </c>
      <c r="BE123" s="245">
        <f>IF(N123="základní",J123,0)</f>
        <v>0</v>
      </c>
      <c r="BF123" s="245">
        <f>IF(N123="snížená",J123,0)</f>
        <v>0</v>
      </c>
      <c r="BG123" s="245">
        <f>IF(N123="zákl. přenesená",J123,0)</f>
        <v>0</v>
      </c>
      <c r="BH123" s="245">
        <f>IF(N123="sníž. přenesená",J123,0)</f>
        <v>0</v>
      </c>
      <c r="BI123" s="245">
        <f>IF(N123="nulová",J123,0)</f>
        <v>0</v>
      </c>
      <c r="BJ123" s="25" t="s">
        <v>80</v>
      </c>
      <c r="BK123" s="245">
        <f>ROUND(I123*H123,2)</f>
        <v>0</v>
      </c>
      <c r="BL123" s="25" t="s">
        <v>232</v>
      </c>
      <c r="BM123" s="25" t="s">
        <v>563</v>
      </c>
    </row>
    <row r="124" s="1" customFormat="1">
      <c r="B124" s="47"/>
      <c r="C124" s="75"/>
      <c r="D124" s="246" t="s">
        <v>225</v>
      </c>
      <c r="E124" s="75"/>
      <c r="F124" s="247" t="s">
        <v>4237</v>
      </c>
      <c r="G124" s="75"/>
      <c r="H124" s="75"/>
      <c r="I124" s="204"/>
      <c r="J124" s="75"/>
      <c r="K124" s="75"/>
      <c r="L124" s="73"/>
      <c r="M124" s="248"/>
      <c r="N124" s="48"/>
      <c r="O124" s="48"/>
      <c r="P124" s="48"/>
      <c r="Q124" s="48"/>
      <c r="R124" s="48"/>
      <c r="S124" s="48"/>
      <c r="T124" s="96"/>
      <c r="AT124" s="25" t="s">
        <v>225</v>
      </c>
      <c r="AU124" s="25" t="s">
        <v>80</v>
      </c>
    </row>
    <row r="125" s="1" customFormat="1" ht="25.5" customHeight="1">
      <c r="B125" s="47"/>
      <c r="C125" s="234" t="s">
        <v>9</v>
      </c>
      <c r="D125" s="234" t="s">
        <v>218</v>
      </c>
      <c r="E125" s="235" t="s">
        <v>3933</v>
      </c>
      <c r="F125" s="236" t="s">
        <v>3934</v>
      </c>
      <c r="G125" s="237" t="s">
        <v>452</v>
      </c>
      <c r="H125" s="238">
        <v>295</v>
      </c>
      <c r="I125" s="239"/>
      <c r="J125" s="240">
        <f>ROUND(I125*H125,2)</f>
        <v>0</v>
      </c>
      <c r="K125" s="236" t="s">
        <v>3815</v>
      </c>
      <c r="L125" s="73"/>
      <c r="M125" s="241" t="s">
        <v>21</v>
      </c>
      <c r="N125" s="242" t="s">
        <v>43</v>
      </c>
      <c r="O125" s="48"/>
      <c r="P125" s="243">
        <f>O125*H125</f>
        <v>0</v>
      </c>
      <c r="Q125" s="243">
        <v>0</v>
      </c>
      <c r="R125" s="243">
        <f>Q125*H125</f>
        <v>0</v>
      </c>
      <c r="S125" s="243">
        <v>0</v>
      </c>
      <c r="T125" s="244">
        <f>S125*H125</f>
        <v>0</v>
      </c>
      <c r="AR125" s="25" t="s">
        <v>232</v>
      </c>
      <c r="AT125" s="25" t="s">
        <v>218</v>
      </c>
      <c r="AU125" s="25" t="s">
        <v>80</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232</v>
      </c>
      <c r="BM125" s="25" t="s">
        <v>580</v>
      </c>
    </row>
    <row r="126" s="1" customFormat="1">
      <c r="B126" s="47"/>
      <c r="C126" s="75"/>
      <c r="D126" s="246" t="s">
        <v>225</v>
      </c>
      <c r="E126" s="75"/>
      <c r="F126" s="247" t="s">
        <v>4238</v>
      </c>
      <c r="G126" s="75"/>
      <c r="H126" s="75"/>
      <c r="I126" s="204"/>
      <c r="J126" s="75"/>
      <c r="K126" s="75"/>
      <c r="L126" s="73"/>
      <c r="M126" s="249"/>
      <c r="N126" s="250"/>
      <c r="O126" s="250"/>
      <c r="P126" s="250"/>
      <c r="Q126" s="250"/>
      <c r="R126" s="250"/>
      <c r="S126" s="250"/>
      <c r="T126" s="251"/>
      <c r="AT126" s="25" t="s">
        <v>225</v>
      </c>
      <c r="AU126" s="25" t="s">
        <v>80</v>
      </c>
    </row>
    <row r="127" s="1" customFormat="1" ht="6.96" customHeight="1">
      <c r="B127" s="68"/>
      <c r="C127" s="69"/>
      <c r="D127" s="69"/>
      <c r="E127" s="69"/>
      <c r="F127" s="69"/>
      <c r="G127" s="69"/>
      <c r="H127" s="69"/>
      <c r="I127" s="179"/>
      <c r="J127" s="69"/>
      <c r="K127" s="69"/>
      <c r="L127" s="73"/>
    </row>
  </sheetData>
  <sheetProtection sheet="1" autoFilter="0" formatColumns="0" formatRows="0" objects="1" scenarios="1" spinCount="100000" saltValue="n8ejCqZNhYAGN30j0e+6aRrYJCGmXkJZPBdBR2s2/3KFysyxgzSYwLvoA6/ChLozxd2S+Cgbhu3myxL+c8Mz1A==" hashValue="hH1yFNvF8HJtO28JyvG9U9Tks/fvxFumIDvZIKpXLcSl9uhg0itEOeAuOwl+Y0b4hMMioBLGe9XWs8hCL8Gamw==" algorithmName="SHA-512" password="CC35"/>
  <autoFilter ref="C79:K126"/>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149</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4239</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ROUND(J78,2)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ROUND(SUM(BE78:BE88), 2)</f>
        <v>0</v>
      </c>
      <c r="G30" s="48"/>
      <c r="H30" s="48"/>
      <c r="I30" s="171">
        <v>0.20999999999999999</v>
      </c>
      <c r="J30" s="170">
        <f>ROUND(ROUND((SUM(BE78:BE88)), 2)*I30, 2)</f>
        <v>0</v>
      </c>
      <c r="K30" s="52"/>
    </row>
    <row r="31" s="1" customFormat="1" ht="14.4" customHeight="1">
      <c r="B31" s="47"/>
      <c r="C31" s="48"/>
      <c r="D31" s="48"/>
      <c r="E31" s="56" t="s">
        <v>44</v>
      </c>
      <c r="F31" s="170">
        <f>ROUND(SUM(BF78:BF88), 2)</f>
        <v>0</v>
      </c>
      <c r="G31" s="48"/>
      <c r="H31" s="48"/>
      <c r="I31" s="171">
        <v>0.14999999999999999</v>
      </c>
      <c r="J31" s="170">
        <f>ROUND(ROUND((SUM(BF78:BF88)), 2)*I31, 2)</f>
        <v>0</v>
      </c>
      <c r="K31" s="52"/>
    </row>
    <row r="32" hidden="1" s="1" customFormat="1" ht="14.4" customHeight="1">
      <c r="B32" s="47"/>
      <c r="C32" s="48"/>
      <c r="D32" s="48"/>
      <c r="E32" s="56" t="s">
        <v>45</v>
      </c>
      <c r="F32" s="170">
        <f>ROUND(SUM(BG78:BG88), 2)</f>
        <v>0</v>
      </c>
      <c r="G32" s="48"/>
      <c r="H32" s="48"/>
      <c r="I32" s="171">
        <v>0.20999999999999999</v>
      </c>
      <c r="J32" s="170">
        <v>0</v>
      </c>
      <c r="K32" s="52"/>
    </row>
    <row r="33" hidden="1" s="1" customFormat="1" ht="14.4" customHeight="1">
      <c r="B33" s="47"/>
      <c r="C33" s="48"/>
      <c r="D33" s="48"/>
      <c r="E33" s="56" t="s">
        <v>46</v>
      </c>
      <c r="F33" s="170">
        <f>ROUND(SUM(BH78:BH88), 2)</f>
        <v>0</v>
      </c>
      <c r="G33" s="48"/>
      <c r="H33" s="48"/>
      <c r="I33" s="171">
        <v>0.14999999999999999</v>
      </c>
      <c r="J33" s="170">
        <v>0</v>
      </c>
      <c r="K33" s="52"/>
    </row>
    <row r="34" hidden="1" s="1" customFormat="1" ht="14.4" customHeight="1">
      <c r="B34" s="47"/>
      <c r="C34" s="48"/>
      <c r="D34" s="48"/>
      <c r="E34" s="56" t="s">
        <v>47</v>
      </c>
      <c r="F34" s="170">
        <f>ROUND(SUM(BI78:BI88),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472 - Slaboproudé rozvody</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J78</f>
        <v>0</v>
      </c>
      <c r="K56" s="52"/>
      <c r="AU56" s="25" t="s">
        <v>193</v>
      </c>
    </row>
    <row r="57" s="8" customFormat="1" ht="24.96" customHeight="1">
      <c r="B57" s="190"/>
      <c r="C57" s="191"/>
      <c r="D57" s="192" t="s">
        <v>3808</v>
      </c>
      <c r="E57" s="193"/>
      <c r="F57" s="193"/>
      <c r="G57" s="193"/>
      <c r="H57" s="193"/>
      <c r="I57" s="194"/>
      <c r="J57" s="195">
        <f>J79</f>
        <v>0</v>
      </c>
      <c r="K57" s="196"/>
    </row>
    <row r="58" s="8" customFormat="1" ht="24.96" customHeight="1">
      <c r="B58" s="190"/>
      <c r="C58" s="191"/>
      <c r="D58" s="192" t="s">
        <v>4203</v>
      </c>
      <c r="E58" s="193"/>
      <c r="F58" s="193"/>
      <c r="G58" s="193"/>
      <c r="H58" s="193"/>
      <c r="I58" s="194"/>
      <c r="J58" s="195">
        <f>J86</f>
        <v>0</v>
      </c>
      <c r="K58" s="196"/>
    </row>
    <row r="59" s="1" customFormat="1" ht="21.84" customHeight="1">
      <c r="B59" s="47"/>
      <c r="C59" s="48"/>
      <c r="D59" s="48"/>
      <c r="E59" s="48"/>
      <c r="F59" s="48"/>
      <c r="G59" s="48"/>
      <c r="H59" s="48"/>
      <c r="I59" s="157"/>
      <c r="J59" s="48"/>
      <c r="K59" s="52"/>
    </row>
    <row r="60" s="1" customFormat="1" ht="6.96" customHeight="1">
      <c r="B60" s="68"/>
      <c r="C60" s="69"/>
      <c r="D60" s="69"/>
      <c r="E60" s="69"/>
      <c r="F60" s="69"/>
      <c r="G60" s="69"/>
      <c r="H60" s="69"/>
      <c r="I60" s="179"/>
      <c r="J60" s="69"/>
      <c r="K60" s="70"/>
    </row>
    <row r="64" s="1" customFormat="1" ht="6.96" customHeight="1">
      <c r="B64" s="71"/>
      <c r="C64" s="72"/>
      <c r="D64" s="72"/>
      <c r="E64" s="72"/>
      <c r="F64" s="72"/>
      <c r="G64" s="72"/>
      <c r="H64" s="72"/>
      <c r="I64" s="182"/>
      <c r="J64" s="72"/>
      <c r="K64" s="72"/>
      <c r="L64" s="73"/>
    </row>
    <row r="65" s="1" customFormat="1" ht="36.96" customHeight="1">
      <c r="B65" s="47"/>
      <c r="C65" s="74" t="s">
        <v>199</v>
      </c>
      <c r="D65" s="75"/>
      <c r="E65" s="75"/>
      <c r="F65" s="75"/>
      <c r="G65" s="75"/>
      <c r="H65" s="75"/>
      <c r="I65" s="204"/>
      <c r="J65" s="75"/>
      <c r="K65" s="75"/>
      <c r="L65" s="73"/>
    </row>
    <row r="66" s="1" customFormat="1" ht="6.96" customHeight="1">
      <c r="B66" s="47"/>
      <c r="C66" s="75"/>
      <c r="D66" s="75"/>
      <c r="E66" s="75"/>
      <c r="F66" s="75"/>
      <c r="G66" s="75"/>
      <c r="H66" s="75"/>
      <c r="I66" s="204"/>
      <c r="J66" s="75"/>
      <c r="K66" s="75"/>
      <c r="L66" s="73"/>
    </row>
    <row r="67" s="1" customFormat="1" ht="14.4" customHeight="1">
      <c r="B67" s="47"/>
      <c r="C67" s="77" t="s">
        <v>18</v>
      </c>
      <c r="D67" s="75"/>
      <c r="E67" s="75"/>
      <c r="F67" s="75"/>
      <c r="G67" s="75"/>
      <c r="H67" s="75"/>
      <c r="I67" s="204"/>
      <c r="J67" s="75"/>
      <c r="K67" s="75"/>
      <c r="L67" s="73"/>
    </row>
    <row r="68" s="1" customFormat="1" ht="16.5" customHeight="1">
      <c r="B68" s="47"/>
      <c r="C68" s="75"/>
      <c r="D68" s="75"/>
      <c r="E68" s="205" t="str">
        <f>E7</f>
        <v>Revitalizace centra města Kopřivnice - projektová dokumentace II.</v>
      </c>
      <c r="F68" s="77"/>
      <c r="G68" s="77"/>
      <c r="H68" s="77"/>
      <c r="I68" s="204"/>
      <c r="J68" s="75"/>
      <c r="K68" s="75"/>
      <c r="L68" s="73"/>
    </row>
    <row r="69" s="1" customFormat="1" ht="14.4" customHeight="1">
      <c r="B69" s="47"/>
      <c r="C69" s="77" t="s">
        <v>186</v>
      </c>
      <c r="D69" s="75"/>
      <c r="E69" s="75"/>
      <c r="F69" s="75"/>
      <c r="G69" s="75"/>
      <c r="H69" s="75"/>
      <c r="I69" s="204"/>
      <c r="J69" s="75"/>
      <c r="K69" s="75"/>
      <c r="L69" s="73"/>
    </row>
    <row r="70" s="1" customFormat="1" ht="17.25" customHeight="1">
      <c r="B70" s="47"/>
      <c r="C70" s="75"/>
      <c r="D70" s="75"/>
      <c r="E70" s="83" t="str">
        <f>E9</f>
        <v>SO 472 - Slaboproudé rozvody</v>
      </c>
      <c r="F70" s="75"/>
      <c r="G70" s="75"/>
      <c r="H70" s="75"/>
      <c r="I70" s="204"/>
      <c r="J70" s="75"/>
      <c r="K70" s="75"/>
      <c r="L70" s="73"/>
    </row>
    <row r="71" s="1" customFormat="1" ht="6.96" customHeight="1">
      <c r="B71" s="47"/>
      <c r="C71" s="75"/>
      <c r="D71" s="75"/>
      <c r="E71" s="75"/>
      <c r="F71" s="75"/>
      <c r="G71" s="75"/>
      <c r="H71" s="75"/>
      <c r="I71" s="204"/>
      <c r="J71" s="75"/>
      <c r="K71" s="75"/>
      <c r="L71" s="73"/>
    </row>
    <row r="72" s="1" customFormat="1" ht="18" customHeight="1">
      <c r="B72" s="47"/>
      <c r="C72" s="77" t="s">
        <v>23</v>
      </c>
      <c r="D72" s="75"/>
      <c r="E72" s="75"/>
      <c r="F72" s="206" t="str">
        <f>F12</f>
        <v xml:space="preserve"> </v>
      </c>
      <c r="G72" s="75"/>
      <c r="H72" s="75"/>
      <c r="I72" s="207" t="s">
        <v>25</v>
      </c>
      <c r="J72" s="86" t="str">
        <f>IF(J12="","",J12)</f>
        <v>14. 1. 2019</v>
      </c>
      <c r="K72" s="75"/>
      <c r="L72" s="73"/>
    </row>
    <row r="73" s="1" customFormat="1" ht="6.96" customHeight="1">
      <c r="B73" s="47"/>
      <c r="C73" s="75"/>
      <c r="D73" s="75"/>
      <c r="E73" s="75"/>
      <c r="F73" s="75"/>
      <c r="G73" s="75"/>
      <c r="H73" s="75"/>
      <c r="I73" s="204"/>
      <c r="J73" s="75"/>
      <c r="K73" s="75"/>
      <c r="L73" s="73"/>
    </row>
    <row r="74" s="1" customFormat="1">
      <c r="B74" s="47"/>
      <c r="C74" s="77" t="s">
        <v>27</v>
      </c>
      <c r="D74" s="75"/>
      <c r="E74" s="75"/>
      <c r="F74" s="206" t="str">
        <f>E15</f>
        <v>Město Kopřivnice</v>
      </c>
      <c r="G74" s="75"/>
      <c r="H74" s="75"/>
      <c r="I74" s="207" t="s">
        <v>33</v>
      </c>
      <c r="J74" s="206" t="str">
        <f>E21</f>
        <v>Dopravoprojekt Ostrava a.s.</v>
      </c>
      <c r="K74" s="75"/>
      <c r="L74" s="73"/>
    </row>
    <row r="75" s="1" customFormat="1" ht="14.4" customHeight="1">
      <c r="B75" s="47"/>
      <c r="C75" s="77" t="s">
        <v>31</v>
      </c>
      <c r="D75" s="75"/>
      <c r="E75" s="75"/>
      <c r="F75" s="206" t="str">
        <f>IF(E18="","",E18)</f>
        <v/>
      </c>
      <c r="G75" s="75"/>
      <c r="H75" s="75"/>
      <c r="I75" s="204"/>
      <c r="J75" s="75"/>
      <c r="K75" s="75"/>
      <c r="L75" s="73"/>
    </row>
    <row r="76" s="1" customFormat="1" ht="10.32" customHeight="1">
      <c r="B76" s="47"/>
      <c r="C76" s="75"/>
      <c r="D76" s="75"/>
      <c r="E76" s="75"/>
      <c r="F76" s="75"/>
      <c r="G76" s="75"/>
      <c r="H76" s="75"/>
      <c r="I76" s="204"/>
      <c r="J76" s="75"/>
      <c r="K76" s="75"/>
      <c r="L76" s="73"/>
    </row>
    <row r="77" s="10" customFormat="1" ht="29.28" customHeight="1">
      <c r="B77" s="208"/>
      <c r="C77" s="209" t="s">
        <v>200</v>
      </c>
      <c r="D77" s="210" t="s">
        <v>57</v>
      </c>
      <c r="E77" s="210" t="s">
        <v>53</v>
      </c>
      <c r="F77" s="210" t="s">
        <v>201</v>
      </c>
      <c r="G77" s="210" t="s">
        <v>202</v>
      </c>
      <c r="H77" s="210" t="s">
        <v>203</v>
      </c>
      <c r="I77" s="211" t="s">
        <v>204</v>
      </c>
      <c r="J77" s="210" t="s">
        <v>191</v>
      </c>
      <c r="K77" s="212" t="s">
        <v>205</v>
      </c>
      <c r="L77" s="213"/>
      <c r="M77" s="103" t="s">
        <v>206</v>
      </c>
      <c r="N77" s="104" t="s">
        <v>42</v>
      </c>
      <c r="O77" s="104" t="s">
        <v>207</v>
      </c>
      <c r="P77" s="104" t="s">
        <v>208</v>
      </c>
      <c r="Q77" s="104" t="s">
        <v>209</v>
      </c>
      <c r="R77" s="104" t="s">
        <v>210</v>
      </c>
      <c r="S77" s="104" t="s">
        <v>211</v>
      </c>
      <c r="T77" s="105" t="s">
        <v>212</v>
      </c>
    </row>
    <row r="78" s="1" customFormat="1" ht="29.28" customHeight="1">
      <c r="B78" s="47"/>
      <c r="C78" s="109" t="s">
        <v>192</v>
      </c>
      <c r="D78" s="75"/>
      <c r="E78" s="75"/>
      <c r="F78" s="75"/>
      <c r="G78" s="75"/>
      <c r="H78" s="75"/>
      <c r="I78" s="204"/>
      <c r="J78" s="214">
        <f>BK78</f>
        <v>0</v>
      </c>
      <c r="K78" s="75"/>
      <c r="L78" s="73"/>
      <c r="M78" s="106"/>
      <c r="N78" s="107"/>
      <c r="O78" s="107"/>
      <c r="P78" s="215">
        <f>P79+P86</f>
        <v>0</v>
      </c>
      <c r="Q78" s="107"/>
      <c r="R78" s="215">
        <f>R79+R86</f>
        <v>0</v>
      </c>
      <c r="S78" s="107"/>
      <c r="T78" s="216">
        <f>T79+T86</f>
        <v>0</v>
      </c>
      <c r="AT78" s="25" t="s">
        <v>71</v>
      </c>
      <c r="AU78" s="25" t="s">
        <v>193</v>
      </c>
      <c r="BK78" s="217">
        <f>BK79+BK86</f>
        <v>0</v>
      </c>
    </row>
    <row r="79" s="11" customFormat="1" ht="37.44" customHeight="1">
      <c r="B79" s="218"/>
      <c r="C79" s="219"/>
      <c r="D79" s="220" t="s">
        <v>71</v>
      </c>
      <c r="E79" s="221" t="s">
        <v>1699</v>
      </c>
      <c r="F79" s="221" t="s">
        <v>3811</v>
      </c>
      <c r="G79" s="219"/>
      <c r="H79" s="219"/>
      <c r="I79" s="222"/>
      <c r="J79" s="223">
        <f>BK79</f>
        <v>0</v>
      </c>
      <c r="K79" s="219"/>
      <c r="L79" s="224"/>
      <c r="M79" s="225"/>
      <c r="N79" s="226"/>
      <c r="O79" s="226"/>
      <c r="P79" s="227">
        <f>SUM(P80:P85)</f>
        <v>0</v>
      </c>
      <c r="Q79" s="226"/>
      <c r="R79" s="227">
        <f>SUM(R80:R85)</f>
        <v>0</v>
      </c>
      <c r="S79" s="226"/>
      <c r="T79" s="228">
        <f>SUM(T80:T85)</f>
        <v>0</v>
      </c>
      <c r="AR79" s="229" t="s">
        <v>80</v>
      </c>
      <c r="AT79" s="230" t="s">
        <v>71</v>
      </c>
      <c r="AU79" s="230" t="s">
        <v>72</v>
      </c>
      <c r="AY79" s="229" t="s">
        <v>215</v>
      </c>
      <c r="BK79" s="231">
        <f>SUM(BK80:BK85)</f>
        <v>0</v>
      </c>
    </row>
    <row r="80" s="1" customFormat="1" ht="16.5" customHeight="1">
      <c r="B80" s="47"/>
      <c r="C80" s="234" t="s">
        <v>80</v>
      </c>
      <c r="D80" s="234" t="s">
        <v>218</v>
      </c>
      <c r="E80" s="235" t="s">
        <v>3812</v>
      </c>
      <c r="F80" s="236" t="s">
        <v>3813</v>
      </c>
      <c r="G80" s="237" t="s">
        <v>3814</v>
      </c>
      <c r="H80" s="238">
        <v>8</v>
      </c>
      <c r="I80" s="239"/>
      <c r="J80" s="240">
        <f>ROUND(I80*H80,2)</f>
        <v>0</v>
      </c>
      <c r="K80" s="236" t="s">
        <v>3815</v>
      </c>
      <c r="L80" s="73"/>
      <c r="M80" s="241" t="s">
        <v>21</v>
      </c>
      <c r="N80" s="242" t="s">
        <v>43</v>
      </c>
      <c r="O80" s="48"/>
      <c r="P80" s="243">
        <f>O80*H80</f>
        <v>0</v>
      </c>
      <c r="Q80" s="243">
        <v>0</v>
      </c>
      <c r="R80" s="243">
        <f>Q80*H80</f>
        <v>0</v>
      </c>
      <c r="S80" s="243">
        <v>0</v>
      </c>
      <c r="T80" s="244">
        <f>S80*H80</f>
        <v>0</v>
      </c>
      <c r="AR80" s="25" t="s">
        <v>232</v>
      </c>
      <c r="AT80" s="25" t="s">
        <v>218</v>
      </c>
      <c r="AU80" s="25" t="s">
        <v>80</v>
      </c>
      <c r="AY80" s="25" t="s">
        <v>215</v>
      </c>
      <c r="BE80" s="245">
        <f>IF(N80="základní",J80,0)</f>
        <v>0</v>
      </c>
      <c r="BF80" s="245">
        <f>IF(N80="snížená",J80,0)</f>
        <v>0</v>
      </c>
      <c r="BG80" s="245">
        <f>IF(N80="zákl. přenesená",J80,0)</f>
        <v>0</v>
      </c>
      <c r="BH80" s="245">
        <f>IF(N80="sníž. přenesená",J80,0)</f>
        <v>0</v>
      </c>
      <c r="BI80" s="245">
        <f>IF(N80="nulová",J80,0)</f>
        <v>0</v>
      </c>
      <c r="BJ80" s="25" t="s">
        <v>80</v>
      </c>
      <c r="BK80" s="245">
        <f>ROUND(I80*H80,2)</f>
        <v>0</v>
      </c>
      <c r="BL80" s="25" t="s">
        <v>232</v>
      </c>
      <c r="BM80" s="25" t="s">
        <v>82</v>
      </c>
    </row>
    <row r="81" s="1" customFormat="1">
      <c r="B81" s="47"/>
      <c r="C81" s="75"/>
      <c r="D81" s="246" t="s">
        <v>225</v>
      </c>
      <c r="E81" s="75"/>
      <c r="F81" s="247" t="s">
        <v>4240</v>
      </c>
      <c r="G81" s="75"/>
      <c r="H81" s="75"/>
      <c r="I81" s="204"/>
      <c r="J81" s="75"/>
      <c r="K81" s="75"/>
      <c r="L81" s="73"/>
      <c r="M81" s="248"/>
      <c r="N81" s="48"/>
      <c r="O81" s="48"/>
      <c r="P81" s="48"/>
      <c r="Q81" s="48"/>
      <c r="R81" s="48"/>
      <c r="S81" s="48"/>
      <c r="T81" s="96"/>
      <c r="AT81" s="25" t="s">
        <v>225</v>
      </c>
      <c r="AU81" s="25" t="s">
        <v>80</v>
      </c>
    </row>
    <row r="82" s="1" customFormat="1" ht="16.5" customHeight="1">
      <c r="B82" s="47"/>
      <c r="C82" s="234" t="s">
        <v>82</v>
      </c>
      <c r="D82" s="234" t="s">
        <v>218</v>
      </c>
      <c r="E82" s="235" t="s">
        <v>3828</v>
      </c>
      <c r="F82" s="236" t="s">
        <v>3829</v>
      </c>
      <c r="G82" s="237" t="s">
        <v>3814</v>
      </c>
      <c r="H82" s="238">
        <v>8</v>
      </c>
      <c r="I82" s="239"/>
      <c r="J82" s="240">
        <f>ROUND(I82*H82,2)</f>
        <v>0</v>
      </c>
      <c r="K82" s="236" t="s">
        <v>3815</v>
      </c>
      <c r="L82" s="73"/>
      <c r="M82" s="241" t="s">
        <v>21</v>
      </c>
      <c r="N82" s="242" t="s">
        <v>43</v>
      </c>
      <c r="O82" s="48"/>
      <c r="P82" s="243">
        <f>O82*H82</f>
        <v>0</v>
      </c>
      <c r="Q82" s="243">
        <v>0</v>
      </c>
      <c r="R82" s="243">
        <f>Q82*H82</f>
        <v>0</v>
      </c>
      <c r="S82" s="243">
        <v>0</v>
      </c>
      <c r="T82" s="244">
        <f>S82*H82</f>
        <v>0</v>
      </c>
      <c r="AR82" s="25" t="s">
        <v>232</v>
      </c>
      <c r="AT82" s="25" t="s">
        <v>218</v>
      </c>
      <c r="AU82" s="25" t="s">
        <v>80</v>
      </c>
      <c r="AY82" s="25" t="s">
        <v>215</v>
      </c>
      <c r="BE82" s="245">
        <f>IF(N82="základní",J82,0)</f>
        <v>0</v>
      </c>
      <c r="BF82" s="245">
        <f>IF(N82="snížená",J82,0)</f>
        <v>0</v>
      </c>
      <c r="BG82" s="245">
        <f>IF(N82="zákl. přenesená",J82,0)</f>
        <v>0</v>
      </c>
      <c r="BH82" s="245">
        <f>IF(N82="sníž. přenesená",J82,0)</f>
        <v>0</v>
      </c>
      <c r="BI82" s="245">
        <f>IF(N82="nulová",J82,0)</f>
        <v>0</v>
      </c>
      <c r="BJ82" s="25" t="s">
        <v>80</v>
      </c>
      <c r="BK82" s="245">
        <f>ROUND(I82*H82,2)</f>
        <v>0</v>
      </c>
      <c r="BL82" s="25" t="s">
        <v>232</v>
      </c>
      <c r="BM82" s="25" t="s">
        <v>232</v>
      </c>
    </row>
    <row r="83" s="1" customFormat="1">
      <c r="B83" s="47"/>
      <c r="C83" s="75"/>
      <c r="D83" s="246" t="s">
        <v>225</v>
      </c>
      <c r="E83" s="75"/>
      <c r="F83" s="247" t="s">
        <v>4241</v>
      </c>
      <c r="G83" s="75"/>
      <c r="H83" s="75"/>
      <c r="I83" s="204"/>
      <c r="J83" s="75"/>
      <c r="K83" s="75"/>
      <c r="L83" s="73"/>
      <c r="M83" s="248"/>
      <c r="N83" s="48"/>
      <c r="O83" s="48"/>
      <c r="P83" s="48"/>
      <c r="Q83" s="48"/>
      <c r="R83" s="48"/>
      <c r="S83" s="48"/>
      <c r="T83" s="96"/>
      <c r="AT83" s="25" t="s">
        <v>225</v>
      </c>
      <c r="AU83" s="25" t="s">
        <v>80</v>
      </c>
    </row>
    <row r="84" s="1" customFormat="1" ht="16.5" customHeight="1">
      <c r="B84" s="47"/>
      <c r="C84" s="234" t="s">
        <v>227</v>
      </c>
      <c r="D84" s="234" t="s">
        <v>218</v>
      </c>
      <c r="E84" s="235" t="s">
        <v>3837</v>
      </c>
      <c r="F84" s="236" t="s">
        <v>3838</v>
      </c>
      <c r="G84" s="237" t="s">
        <v>3783</v>
      </c>
      <c r="H84" s="238">
        <v>1</v>
      </c>
      <c r="I84" s="239"/>
      <c r="J84" s="240">
        <f>ROUND(I84*H84,2)</f>
        <v>0</v>
      </c>
      <c r="K84" s="236" t="s">
        <v>3815</v>
      </c>
      <c r="L84" s="73"/>
      <c r="M84" s="241" t="s">
        <v>21</v>
      </c>
      <c r="N84" s="242" t="s">
        <v>43</v>
      </c>
      <c r="O84" s="48"/>
      <c r="P84" s="243">
        <f>O84*H84</f>
        <v>0</v>
      </c>
      <c r="Q84" s="243">
        <v>0</v>
      </c>
      <c r="R84" s="243">
        <f>Q84*H84</f>
        <v>0</v>
      </c>
      <c r="S84" s="243">
        <v>0</v>
      </c>
      <c r="T84" s="244">
        <f>S84*H84</f>
        <v>0</v>
      </c>
      <c r="AR84" s="25" t="s">
        <v>232</v>
      </c>
      <c r="AT84" s="25" t="s">
        <v>218</v>
      </c>
      <c r="AU84" s="25" t="s">
        <v>80</v>
      </c>
      <c r="AY84" s="25" t="s">
        <v>215</v>
      </c>
      <c r="BE84" s="245">
        <f>IF(N84="základní",J84,0)</f>
        <v>0</v>
      </c>
      <c r="BF84" s="245">
        <f>IF(N84="snížená",J84,0)</f>
        <v>0</v>
      </c>
      <c r="BG84" s="245">
        <f>IF(N84="zákl. přenesená",J84,0)</f>
        <v>0</v>
      </c>
      <c r="BH84" s="245">
        <f>IF(N84="sníž. přenesená",J84,0)</f>
        <v>0</v>
      </c>
      <c r="BI84" s="245">
        <f>IF(N84="nulová",J84,0)</f>
        <v>0</v>
      </c>
      <c r="BJ84" s="25" t="s">
        <v>80</v>
      </c>
      <c r="BK84" s="245">
        <f>ROUND(I84*H84,2)</f>
        <v>0</v>
      </c>
      <c r="BL84" s="25" t="s">
        <v>232</v>
      </c>
      <c r="BM84" s="25" t="s">
        <v>241</v>
      </c>
    </row>
    <row r="85" s="1" customFormat="1">
      <c r="B85" s="47"/>
      <c r="C85" s="75"/>
      <c r="D85" s="246" t="s">
        <v>225</v>
      </c>
      <c r="E85" s="75"/>
      <c r="F85" s="247" t="s">
        <v>3951</v>
      </c>
      <c r="G85" s="75"/>
      <c r="H85" s="75"/>
      <c r="I85" s="204"/>
      <c r="J85" s="75"/>
      <c r="K85" s="75"/>
      <c r="L85" s="73"/>
      <c r="M85" s="248"/>
      <c r="N85" s="48"/>
      <c r="O85" s="48"/>
      <c r="P85" s="48"/>
      <c r="Q85" s="48"/>
      <c r="R85" s="48"/>
      <c r="S85" s="48"/>
      <c r="T85" s="96"/>
      <c r="AT85" s="25" t="s">
        <v>225</v>
      </c>
      <c r="AU85" s="25" t="s">
        <v>80</v>
      </c>
    </row>
    <row r="86" s="11" customFormat="1" ht="37.44" customHeight="1">
      <c r="B86" s="218"/>
      <c r="C86" s="219"/>
      <c r="D86" s="220" t="s">
        <v>71</v>
      </c>
      <c r="E86" s="221" t="s">
        <v>4218</v>
      </c>
      <c r="F86" s="221" t="s">
        <v>4219</v>
      </c>
      <c r="G86" s="219"/>
      <c r="H86" s="219"/>
      <c r="I86" s="222"/>
      <c r="J86" s="223">
        <f>BK86</f>
        <v>0</v>
      </c>
      <c r="K86" s="219"/>
      <c r="L86" s="224"/>
      <c r="M86" s="225"/>
      <c r="N86" s="226"/>
      <c r="O86" s="226"/>
      <c r="P86" s="227">
        <f>SUM(P87:P88)</f>
        <v>0</v>
      </c>
      <c r="Q86" s="226"/>
      <c r="R86" s="227">
        <f>SUM(R87:R88)</f>
        <v>0</v>
      </c>
      <c r="S86" s="226"/>
      <c r="T86" s="228">
        <f>SUM(T87:T88)</f>
        <v>0</v>
      </c>
      <c r="AR86" s="229" t="s">
        <v>80</v>
      </c>
      <c r="AT86" s="230" t="s">
        <v>71</v>
      </c>
      <c r="AU86" s="230" t="s">
        <v>72</v>
      </c>
      <c r="AY86" s="229" t="s">
        <v>215</v>
      </c>
      <c r="BK86" s="231">
        <f>SUM(BK87:BK88)</f>
        <v>0</v>
      </c>
    </row>
    <row r="87" s="1" customFormat="1" ht="16.5" customHeight="1">
      <c r="B87" s="47"/>
      <c r="C87" s="234" t="s">
        <v>232</v>
      </c>
      <c r="D87" s="234" t="s">
        <v>218</v>
      </c>
      <c r="E87" s="235" t="s">
        <v>4242</v>
      </c>
      <c r="F87" s="236" t="s">
        <v>4243</v>
      </c>
      <c r="G87" s="237" t="s">
        <v>452</v>
      </c>
      <c r="H87" s="238">
        <v>2750</v>
      </c>
      <c r="I87" s="239"/>
      <c r="J87" s="240">
        <f>ROUND(I87*H87,2)</f>
        <v>0</v>
      </c>
      <c r="K87" s="236" t="s">
        <v>3815</v>
      </c>
      <c r="L87" s="73"/>
      <c r="M87" s="241" t="s">
        <v>21</v>
      </c>
      <c r="N87" s="242" t="s">
        <v>43</v>
      </c>
      <c r="O87" s="48"/>
      <c r="P87" s="243">
        <f>O87*H87</f>
        <v>0</v>
      </c>
      <c r="Q87" s="243">
        <v>0</v>
      </c>
      <c r="R87" s="243">
        <f>Q87*H87</f>
        <v>0</v>
      </c>
      <c r="S87" s="243">
        <v>0</v>
      </c>
      <c r="T87" s="244">
        <f>S87*H87</f>
        <v>0</v>
      </c>
      <c r="AR87" s="25" t="s">
        <v>232</v>
      </c>
      <c r="AT87" s="25" t="s">
        <v>218</v>
      </c>
      <c r="AU87" s="25" t="s">
        <v>80</v>
      </c>
      <c r="AY87" s="25" t="s">
        <v>215</v>
      </c>
      <c r="BE87" s="245">
        <f>IF(N87="základní",J87,0)</f>
        <v>0</v>
      </c>
      <c r="BF87" s="245">
        <f>IF(N87="snížená",J87,0)</f>
        <v>0</v>
      </c>
      <c r="BG87" s="245">
        <f>IF(N87="zákl. přenesená",J87,0)</f>
        <v>0</v>
      </c>
      <c r="BH87" s="245">
        <f>IF(N87="sníž. přenesená",J87,0)</f>
        <v>0</v>
      </c>
      <c r="BI87" s="245">
        <f>IF(N87="nulová",J87,0)</f>
        <v>0</v>
      </c>
      <c r="BJ87" s="25" t="s">
        <v>80</v>
      </c>
      <c r="BK87" s="245">
        <f>ROUND(I87*H87,2)</f>
        <v>0</v>
      </c>
      <c r="BL87" s="25" t="s">
        <v>232</v>
      </c>
      <c r="BM87" s="25" t="s">
        <v>405</v>
      </c>
    </row>
    <row r="88" s="1" customFormat="1">
      <c r="B88" s="47"/>
      <c r="C88" s="75"/>
      <c r="D88" s="246" t="s">
        <v>225</v>
      </c>
      <c r="E88" s="75"/>
      <c r="F88" s="247" t="s">
        <v>4244</v>
      </c>
      <c r="G88" s="75"/>
      <c r="H88" s="75"/>
      <c r="I88" s="204"/>
      <c r="J88" s="75"/>
      <c r="K88" s="75"/>
      <c r="L88" s="73"/>
      <c r="M88" s="249"/>
      <c r="N88" s="250"/>
      <c r="O88" s="250"/>
      <c r="P88" s="250"/>
      <c r="Q88" s="250"/>
      <c r="R88" s="250"/>
      <c r="S88" s="250"/>
      <c r="T88" s="251"/>
      <c r="AT88" s="25" t="s">
        <v>225</v>
      </c>
      <c r="AU88" s="25" t="s">
        <v>80</v>
      </c>
    </row>
    <row r="89" s="1" customFormat="1" ht="6.96" customHeight="1">
      <c r="B89" s="68"/>
      <c r="C89" s="69"/>
      <c r="D89" s="69"/>
      <c r="E89" s="69"/>
      <c r="F89" s="69"/>
      <c r="G89" s="69"/>
      <c r="H89" s="69"/>
      <c r="I89" s="179"/>
      <c r="J89" s="69"/>
      <c r="K89" s="69"/>
      <c r="L89" s="73"/>
    </row>
  </sheetData>
  <sheetProtection sheet="1" autoFilter="0" formatColumns="0" formatRows="0" objects="1" scenarios="1" spinCount="100000" saltValue="LGDjbvJVxY/v41liDI6IY/MZ9P3xDjT1q8I0xSFh/Fc8BJKoQON9NCOZdQiG/GUaeX5xYgSABMERlGG9IB1uKQ==" hashValue="cOA4xu6q7wD4Cl3xBT4x63ngy+9M5iKPPCMHAXYwyDI1D0fYwBQl430W+Y5znBMKDPUwwZgrdJTGeYX5Wmmkxw==" algorithmName="SHA-512" password="CC35"/>
  <autoFilter ref="C77:K88"/>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152</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4245</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4246</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ROUND(J81,2)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ROUND(SUM(BE81:BE253), 2)</f>
        <v>0</v>
      </c>
      <c r="G30" s="48"/>
      <c r="H30" s="48"/>
      <c r="I30" s="171">
        <v>0.20999999999999999</v>
      </c>
      <c r="J30" s="170">
        <f>ROUND(ROUND((SUM(BE81:BE253)), 2)*I30, 2)</f>
        <v>0</v>
      </c>
      <c r="K30" s="52"/>
    </row>
    <row r="31" s="1" customFormat="1" ht="14.4" customHeight="1">
      <c r="B31" s="47"/>
      <c r="C31" s="48"/>
      <c r="D31" s="48"/>
      <c r="E31" s="56" t="s">
        <v>44</v>
      </c>
      <c r="F31" s="170">
        <f>ROUND(SUM(BF81:BF253), 2)</f>
        <v>0</v>
      </c>
      <c r="G31" s="48"/>
      <c r="H31" s="48"/>
      <c r="I31" s="171">
        <v>0.14999999999999999</v>
      </c>
      <c r="J31" s="170">
        <f>ROUND(ROUND((SUM(BF81:BF253)), 2)*I31, 2)</f>
        <v>0</v>
      </c>
      <c r="K31" s="52"/>
    </row>
    <row r="32" hidden="1" s="1" customFormat="1" ht="14.4" customHeight="1">
      <c r="B32" s="47"/>
      <c r="C32" s="48"/>
      <c r="D32" s="48"/>
      <c r="E32" s="56" t="s">
        <v>45</v>
      </c>
      <c r="F32" s="170">
        <f>ROUND(SUM(BG81:BG253), 2)</f>
        <v>0</v>
      </c>
      <c r="G32" s="48"/>
      <c r="H32" s="48"/>
      <c r="I32" s="171">
        <v>0.20999999999999999</v>
      </c>
      <c r="J32" s="170">
        <v>0</v>
      </c>
      <c r="K32" s="52"/>
    </row>
    <row r="33" hidden="1" s="1" customFormat="1" ht="14.4" customHeight="1">
      <c r="B33" s="47"/>
      <c r="C33" s="48"/>
      <c r="D33" s="48"/>
      <c r="E33" s="56" t="s">
        <v>46</v>
      </c>
      <c r="F33" s="170">
        <f>ROUND(SUM(BH81:BH253), 2)</f>
        <v>0</v>
      </c>
      <c r="G33" s="48"/>
      <c r="H33" s="48"/>
      <c r="I33" s="171">
        <v>0.14999999999999999</v>
      </c>
      <c r="J33" s="170">
        <v>0</v>
      </c>
      <c r="K33" s="52"/>
    </row>
    <row r="34" hidden="1" s="1" customFormat="1" ht="14.4" customHeight="1">
      <c r="B34" s="47"/>
      <c r="C34" s="48"/>
      <c r="D34" s="48"/>
      <c r="E34" s="56" t="s">
        <v>47</v>
      </c>
      <c r="F34" s="170">
        <f>ROUND(SUM(BI81:BI253),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801 - Vegetační a sadové úpravy</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Kopřivnice</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J81</f>
        <v>0</v>
      </c>
      <c r="K56" s="52"/>
      <c r="AU56" s="25" t="s">
        <v>193</v>
      </c>
    </row>
    <row r="57" s="8" customFormat="1" ht="24.96" customHeight="1">
      <c r="B57" s="190"/>
      <c r="C57" s="191"/>
      <c r="D57" s="192" t="s">
        <v>364</v>
      </c>
      <c r="E57" s="193"/>
      <c r="F57" s="193"/>
      <c r="G57" s="193"/>
      <c r="H57" s="193"/>
      <c r="I57" s="194"/>
      <c r="J57" s="195">
        <f>J82</f>
        <v>0</v>
      </c>
      <c r="K57" s="196"/>
    </row>
    <row r="58" s="9" customFormat="1" ht="19.92" customHeight="1">
      <c r="B58" s="197"/>
      <c r="C58" s="198"/>
      <c r="D58" s="199" t="s">
        <v>365</v>
      </c>
      <c r="E58" s="200"/>
      <c r="F58" s="200"/>
      <c r="G58" s="200"/>
      <c r="H58" s="200"/>
      <c r="I58" s="201"/>
      <c r="J58" s="202">
        <f>J83</f>
        <v>0</v>
      </c>
      <c r="K58" s="203"/>
    </row>
    <row r="59" s="9" customFormat="1" ht="19.92" customHeight="1">
      <c r="B59" s="197"/>
      <c r="C59" s="198"/>
      <c r="D59" s="199" t="s">
        <v>366</v>
      </c>
      <c r="E59" s="200"/>
      <c r="F59" s="200"/>
      <c r="G59" s="200"/>
      <c r="H59" s="200"/>
      <c r="I59" s="201"/>
      <c r="J59" s="202">
        <f>J245</f>
        <v>0</v>
      </c>
      <c r="K59" s="203"/>
    </row>
    <row r="60" s="9" customFormat="1" ht="19.92" customHeight="1">
      <c r="B60" s="197"/>
      <c r="C60" s="198"/>
      <c r="D60" s="199" t="s">
        <v>942</v>
      </c>
      <c r="E60" s="200"/>
      <c r="F60" s="200"/>
      <c r="G60" s="200"/>
      <c r="H60" s="200"/>
      <c r="I60" s="201"/>
      <c r="J60" s="202">
        <f>J249</f>
        <v>0</v>
      </c>
      <c r="K60" s="203"/>
    </row>
    <row r="61" s="9" customFormat="1" ht="19.92" customHeight="1">
      <c r="B61" s="197"/>
      <c r="C61" s="198"/>
      <c r="D61" s="199" t="s">
        <v>943</v>
      </c>
      <c r="E61" s="200"/>
      <c r="F61" s="200"/>
      <c r="G61" s="200"/>
      <c r="H61" s="200"/>
      <c r="I61" s="201"/>
      <c r="J61" s="202">
        <f>J252</f>
        <v>0</v>
      </c>
      <c r="K61" s="203"/>
    </row>
    <row r="62" s="1" customFormat="1" ht="21.84" customHeight="1">
      <c r="B62" s="47"/>
      <c r="C62" s="48"/>
      <c r="D62" s="48"/>
      <c r="E62" s="48"/>
      <c r="F62" s="48"/>
      <c r="G62" s="48"/>
      <c r="H62" s="48"/>
      <c r="I62" s="157"/>
      <c r="J62" s="48"/>
      <c r="K62" s="52"/>
    </row>
    <row r="63" s="1" customFormat="1" ht="6.96" customHeight="1">
      <c r="B63" s="68"/>
      <c r="C63" s="69"/>
      <c r="D63" s="69"/>
      <c r="E63" s="69"/>
      <c r="F63" s="69"/>
      <c r="G63" s="69"/>
      <c r="H63" s="69"/>
      <c r="I63" s="179"/>
      <c r="J63" s="69"/>
      <c r="K63" s="70"/>
    </row>
    <row r="67" s="1" customFormat="1" ht="6.96" customHeight="1">
      <c r="B67" s="71"/>
      <c r="C67" s="72"/>
      <c r="D67" s="72"/>
      <c r="E67" s="72"/>
      <c r="F67" s="72"/>
      <c r="G67" s="72"/>
      <c r="H67" s="72"/>
      <c r="I67" s="182"/>
      <c r="J67" s="72"/>
      <c r="K67" s="72"/>
      <c r="L67" s="73"/>
    </row>
    <row r="68" s="1" customFormat="1" ht="36.96" customHeight="1">
      <c r="B68" s="47"/>
      <c r="C68" s="74" t="s">
        <v>199</v>
      </c>
      <c r="D68" s="75"/>
      <c r="E68" s="75"/>
      <c r="F68" s="75"/>
      <c r="G68" s="75"/>
      <c r="H68" s="75"/>
      <c r="I68" s="204"/>
      <c r="J68" s="75"/>
      <c r="K68" s="75"/>
      <c r="L68" s="73"/>
    </row>
    <row r="69" s="1" customFormat="1" ht="6.96" customHeight="1">
      <c r="B69" s="47"/>
      <c r="C69" s="75"/>
      <c r="D69" s="75"/>
      <c r="E69" s="75"/>
      <c r="F69" s="75"/>
      <c r="G69" s="75"/>
      <c r="H69" s="75"/>
      <c r="I69" s="204"/>
      <c r="J69" s="75"/>
      <c r="K69" s="75"/>
      <c r="L69" s="73"/>
    </row>
    <row r="70" s="1" customFormat="1" ht="14.4" customHeight="1">
      <c r="B70" s="47"/>
      <c r="C70" s="77" t="s">
        <v>18</v>
      </c>
      <c r="D70" s="75"/>
      <c r="E70" s="75"/>
      <c r="F70" s="75"/>
      <c r="G70" s="75"/>
      <c r="H70" s="75"/>
      <c r="I70" s="204"/>
      <c r="J70" s="75"/>
      <c r="K70" s="75"/>
      <c r="L70" s="73"/>
    </row>
    <row r="71" s="1" customFormat="1" ht="16.5" customHeight="1">
      <c r="B71" s="47"/>
      <c r="C71" s="75"/>
      <c r="D71" s="75"/>
      <c r="E71" s="205" t="str">
        <f>E7</f>
        <v>Revitalizace centra města Kopřivnice - projektová dokumentace II.</v>
      </c>
      <c r="F71" s="77"/>
      <c r="G71" s="77"/>
      <c r="H71" s="77"/>
      <c r="I71" s="204"/>
      <c r="J71" s="75"/>
      <c r="K71" s="75"/>
      <c r="L71" s="73"/>
    </row>
    <row r="72" s="1" customFormat="1" ht="14.4" customHeight="1">
      <c r="B72" s="47"/>
      <c r="C72" s="77" t="s">
        <v>186</v>
      </c>
      <c r="D72" s="75"/>
      <c r="E72" s="75"/>
      <c r="F72" s="75"/>
      <c r="G72" s="75"/>
      <c r="H72" s="75"/>
      <c r="I72" s="204"/>
      <c r="J72" s="75"/>
      <c r="K72" s="75"/>
      <c r="L72" s="73"/>
    </row>
    <row r="73" s="1" customFormat="1" ht="17.25" customHeight="1">
      <c r="B73" s="47"/>
      <c r="C73" s="75"/>
      <c r="D73" s="75"/>
      <c r="E73" s="83" t="str">
        <f>E9</f>
        <v>SO 801 - Vegetační a sadové úpravy</v>
      </c>
      <c r="F73" s="75"/>
      <c r="G73" s="75"/>
      <c r="H73" s="75"/>
      <c r="I73" s="204"/>
      <c r="J73" s="75"/>
      <c r="K73" s="75"/>
      <c r="L73" s="73"/>
    </row>
    <row r="74" s="1" customFormat="1" ht="6.96" customHeight="1">
      <c r="B74" s="47"/>
      <c r="C74" s="75"/>
      <c r="D74" s="75"/>
      <c r="E74" s="75"/>
      <c r="F74" s="75"/>
      <c r="G74" s="75"/>
      <c r="H74" s="75"/>
      <c r="I74" s="204"/>
      <c r="J74" s="75"/>
      <c r="K74" s="75"/>
      <c r="L74" s="73"/>
    </row>
    <row r="75" s="1" customFormat="1" ht="18" customHeight="1">
      <c r="B75" s="47"/>
      <c r="C75" s="77" t="s">
        <v>23</v>
      </c>
      <c r="D75" s="75"/>
      <c r="E75" s="75"/>
      <c r="F75" s="206" t="str">
        <f>F12</f>
        <v>Kopřivnice</v>
      </c>
      <c r="G75" s="75"/>
      <c r="H75" s="75"/>
      <c r="I75" s="207" t="s">
        <v>25</v>
      </c>
      <c r="J75" s="86" t="str">
        <f>IF(J12="","",J12)</f>
        <v>14. 1. 2019</v>
      </c>
      <c r="K75" s="75"/>
      <c r="L75" s="73"/>
    </row>
    <row r="76" s="1" customFormat="1" ht="6.96" customHeight="1">
      <c r="B76" s="47"/>
      <c r="C76" s="75"/>
      <c r="D76" s="75"/>
      <c r="E76" s="75"/>
      <c r="F76" s="75"/>
      <c r="G76" s="75"/>
      <c r="H76" s="75"/>
      <c r="I76" s="204"/>
      <c r="J76" s="75"/>
      <c r="K76" s="75"/>
      <c r="L76" s="73"/>
    </row>
    <row r="77" s="1" customFormat="1">
      <c r="B77" s="47"/>
      <c r="C77" s="77" t="s">
        <v>27</v>
      </c>
      <c r="D77" s="75"/>
      <c r="E77" s="75"/>
      <c r="F77" s="206" t="str">
        <f>E15</f>
        <v>Město Kopřivnice</v>
      </c>
      <c r="G77" s="75"/>
      <c r="H77" s="75"/>
      <c r="I77" s="207" t="s">
        <v>33</v>
      </c>
      <c r="J77" s="206" t="str">
        <f>E21</f>
        <v>Dopravoprojekt Ostrava a.s.</v>
      </c>
      <c r="K77" s="75"/>
      <c r="L77" s="73"/>
    </row>
    <row r="78" s="1" customFormat="1" ht="14.4" customHeight="1">
      <c r="B78" s="47"/>
      <c r="C78" s="77" t="s">
        <v>31</v>
      </c>
      <c r="D78" s="75"/>
      <c r="E78" s="75"/>
      <c r="F78" s="206" t="str">
        <f>IF(E18="","",E18)</f>
        <v/>
      </c>
      <c r="G78" s="75"/>
      <c r="H78" s="75"/>
      <c r="I78" s="204"/>
      <c r="J78" s="75"/>
      <c r="K78" s="75"/>
      <c r="L78" s="73"/>
    </row>
    <row r="79" s="1" customFormat="1" ht="10.32" customHeight="1">
      <c r="B79" s="47"/>
      <c r="C79" s="75"/>
      <c r="D79" s="75"/>
      <c r="E79" s="75"/>
      <c r="F79" s="75"/>
      <c r="G79" s="75"/>
      <c r="H79" s="75"/>
      <c r="I79" s="204"/>
      <c r="J79" s="75"/>
      <c r="K79" s="75"/>
      <c r="L79" s="73"/>
    </row>
    <row r="80" s="10" customFormat="1" ht="29.28" customHeight="1">
      <c r="B80" s="208"/>
      <c r="C80" s="209" t="s">
        <v>200</v>
      </c>
      <c r="D80" s="210" t="s">
        <v>57</v>
      </c>
      <c r="E80" s="210" t="s">
        <v>53</v>
      </c>
      <c r="F80" s="210" t="s">
        <v>201</v>
      </c>
      <c r="G80" s="210" t="s">
        <v>202</v>
      </c>
      <c r="H80" s="210" t="s">
        <v>203</v>
      </c>
      <c r="I80" s="211" t="s">
        <v>204</v>
      </c>
      <c r="J80" s="210" t="s">
        <v>191</v>
      </c>
      <c r="K80" s="212" t="s">
        <v>205</v>
      </c>
      <c r="L80" s="213"/>
      <c r="M80" s="103" t="s">
        <v>206</v>
      </c>
      <c r="N80" s="104" t="s">
        <v>42</v>
      </c>
      <c r="O80" s="104" t="s">
        <v>207</v>
      </c>
      <c r="P80" s="104" t="s">
        <v>208</v>
      </c>
      <c r="Q80" s="104" t="s">
        <v>209</v>
      </c>
      <c r="R80" s="104" t="s">
        <v>210</v>
      </c>
      <c r="S80" s="104" t="s">
        <v>211</v>
      </c>
      <c r="T80" s="105" t="s">
        <v>212</v>
      </c>
    </row>
    <row r="81" s="1" customFormat="1" ht="29.28" customHeight="1">
      <c r="B81" s="47"/>
      <c r="C81" s="109" t="s">
        <v>192</v>
      </c>
      <c r="D81" s="75"/>
      <c r="E81" s="75"/>
      <c r="F81" s="75"/>
      <c r="G81" s="75"/>
      <c r="H81" s="75"/>
      <c r="I81" s="204"/>
      <c r="J81" s="214">
        <f>BK81</f>
        <v>0</v>
      </c>
      <c r="K81" s="75"/>
      <c r="L81" s="73"/>
      <c r="M81" s="106"/>
      <c r="N81" s="107"/>
      <c r="O81" s="107"/>
      <c r="P81" s="215">
        <f>P82</f>
        <v>0</v>
      </c>
      <c r="Q81" s="107"/>
      <c r="R81" s="215">
        <f>R82</f>
        <v>395.77476199999995</v>
      </c>
      <c r="S81" s="107"/>
      <c r="T81" s="216">
        <f>T82</f>
        <v>0</v>
      </c>
      <c r="AT81" s="25" t="s">
        <v>71</v>
      </c>
      <c r="AU81" s="25" t="s">
        <v>193</v>
      </c>
      <c r="BK81" s="217">
        <f>BK82</f>
        <v>0</v>
      </c>
    </row>
    <row r="82" s="11" customFormat="1" ht="37.44" customHeight="1">
      <c r="B82" s="218"/>
      <c r="C82" s="219"/>
      <c r="D82" s="220" t="s">
        <v>71</v>
      </c>
      <c r="E82" s="221" t="s">
        <v>371</v>
      </c>
      <c r="F82" s="221" t="s">
        <v>372</v>
      </c>
      <c r="G82" s="219"/>
      <c r="H82" s="219"/>
      <c r="I82" s="222"/>
      <c r="J82" s="223">
        <f>BK82</f>
        <v>0</v>
      </c>
      <c r="K82" s="219"/>
      <c r="L82" s="224"/>
      <c r="M82" s="225"/>
      <c r="N82" s="226"/>
      <c r="O82" s="226"/>
      <c r="P82" s="227">
        <f>P83+P245+P249+P252</f>
        <v>0</v>
      </c>
      <c r="Q82" s="226"/>
      <c r="R82" s="227">
        <f>R83+R245+R249+R252</f>
        <v>395.77476199999995</v>
      </c>
      <c r="S82" s="226"/>
      <c r="T82" s="228">
        <f>T83+T245+T249+T252</f>
        <v>0</v>
      </c>
      <c r="AR82" s="229" t="s">
        <v>80</v>
      </c>
      <c r="AT82" s="230" t="s">
        <v>71</v>
      </c>
      <c r="AU82" s="230" t="s">
        <v>72</v>
      </c>
      <c r="AY82" s="229" t="s">
        <v>215</v>
      </c>
      <c r="BK82" s="231">
        <f>BK83+BK245+BK249+BK252</f>
        <v>0</v>
      </c>
    </row>
    <row r="83" s="11" customFormat="1" ht="19.92" customHeight="1">
      <c r="B83" s="218"/>
      <c r="C83" s="219"/>
      <c r="D83" s="220" t="s">
        <v>71</v>
      </c>
      <c r="E83" s="232" t="s">
        <v>80</v>
      </c>
      <c r="F83" s="232" t="s">
        <v>373</v>
      </c>
      <c r="G83" s="219"/>
      <c r="H83" s="219"/>
      <c r="I83" s="222"/>
      <c r="J83" s="233">
        <f>BK83</f>
        <v>0</v>
      </c>
      <c r="K83" s="219"/>
      <c r="L83" s="224"/>
      <c r="M83" s="225"/>
      <c r="N83" s="226"/>
      <c r="O83" s="226"/>
      <c r="P83" s="227">
        <f>SUM(P84:P244)</f>
        <v>0</v>
      </c>
      <c r="Q83" s="226"/>
      <c r="R83" s="227">
        <f>SUM(R84:R244)</f>
        <v>395.05884199999997</v>
      </c>
      <c r="S83" s="226"/>
      <c r="T83" s="228">
        <f>SUM(T84:T244)</f>
        <v>0</v>
      </c>
      <c r="AR83" s="229" t="s">
        <v>80</v>
      </c>
      <c r="AT83" s="230" t="s">
        <v>71</v>
      </c>
      <c r="AU83" s="230" t="s">
        <v>80</v>
      </c>
      <c r="AY83" s="229" t="s">
        <v>215</v>
      </c>
      <c r="BK83" s="231">
        <f>SUM(BK84:BK244)</f>
        <v>0</v>
      </c>
    </row>
    <row r="84" s="1" customFormat="1" ht="25.5" customHeight="1">
      <c r="B84" s="47"/>
      <c r="C84" s="234" t="s">
        <v>1547</v>
      </c>
      <c r="D84" s="234" t="s">
        <v>218</v>
      </c>
      <c r="E84" s="235" t="s">
        <v>4247</v>
      </c>
      <c r="F84" s="236" t="s">
        <v>4248</v>
      </c>
      <c r="G84" s="237" t="s">
        <v>376</v>
      </c>
      <c r="H84" s="238">
        <v>273.60000000000002</v>
      </c>
      <c r="I84" s="239"/>
      <c r="J84" s="240">
        <f>ROUND(I84*H84,2)</f>
        <v>0</v>
      </c>
      <c r="K84" s="236" t="s">
        <v>222</v>
      </c>
      <c r="L84" s="73"/>
      <c r="M84" s="241" t="s">
        <v>21</v>
      </c>
      <c r="N84" s="242" t="s">
        <v>43</v>
      </c>
      <c r="O84" s="48"/>
      <c r="P84" s="243">
        <f>O84*H84</f>
        <v>0</v>
      </c>
      <c r="Q84" s="243">
        <v>0</v>
      </c>
      <c r="R84" s="243">
        <f>Q84*H84</f>
        <v>0</v>
      </c>
      <c r="S84" s="243">
        <v>0</v>
      </c>
      <c r="T84" s="244">
        <f>S84*H84</f>
        <v>0</v>
      </c>
      <c r="AR84" s="25" t="s">
        <v>232</v>
      </c>
      <c r="AT84" s="25" t="s">
        <v>218</v>
      </c>
      <c r="AU84" s="25" t="s">
        <v>82</v>
      </c>
      <c r="AY84" s="25" t="s">
        <v>215</v>
      </c>
      <c r="BE84" s="245">
        <f>IF(N84="základní",J84,0)</f>
        <v>0</v>
      </c>
      <c r="BF84" s="245">
        <f>IF(N84="snížená",J84,0)</f>
        <v>0</v>
      </c>
      <c r="BG84" s="245">
        <f>IF(N84="zákl. přenesená",J84,0)</f>
        <v>0</v>
      </c>
      <c r="BH84" s="245">
        <f>IF(N84="sníž. přenesená",J84,0)</f>
        <v>0</v>
      </c>
      <c r="BI84" s="245">
        <f>IF(N84="nulová",J84,0)</f>
        <v>0</v>
      </c>
      <c r="BJ84" s="25" t="s">
        <v>80</v>
      </c>
      <c r="BK84" s="245">
        <f>ROUND(I84*H84,2)</f>
        <v>0</v>
      </c>
      <c r="BL84" s="25" t="s">
        <v>232</v>
      </c>
      <c r="BM84" s="25" t="s">
        <v>4249</v>
      </c>
    </row>
    <row r="85" s="1" customFormat="1">
      <c r="B85" s="47"/>
      <c r="C85" s="75"/>
      <c r="D85" s="246" t="s">
        <v>225</v>
      </c>
      <c r="E85" s="75"/>
      <c r="F85" s="247" t="s">
        <v>4250</v>
      </c>
      <c r="G85" s="75"/>
      <c r="H85" s="75"/>
      <c r="I85" s="204"/>
      <c r="J85" s="75"/>
      <c r="K85" s="75"/>
      <c r="L85" s="73"/>
      <c r="M85" s="248"/>
      <c r="N85" s="48"/>
      <c r="O85" s="48"/>
      <c r="P85" s="48"/>
      <c r="Q85" s="48"/>
      <c r="R85" s="48"/>
      <c r="S85" s="48"/>
      <c r="T85" s="96"/>
      <c r="AT85" s="25" t="s">
        <v>225</v>
      </c>
      <c r="AU85" s="25" t="s">
        <v>82</v>
      </c>
    </row>
    <row r="86" s="12" customFormat="1">
      <c r="B86" s="252"/>
      <c r="C86" s="253"/>
      <c r="D86" s="246" t="s">
        <v>422</v>
      </c>
      <c r="E86" s="254" t="s">
        <v>21</v>
      </c>
      <c r="F86" s="255" t="s">
        <v>4251</v>
      </c>
      <c r="G86" s="253"/>
      <c r="H86" s="256">
        <v>273.60000000000002</v>
      </c>
      <c r="I86" s="257"/>
      <c r="J86" s="253"/>
      <c r="K86" s="253"/>
      <c r="L86" s="258"/>
      <c r="M86" s="259"/>
      <c r="N86" s="260"/>
      <c r="O86" s="260"/>
      <c r="P86" s="260"/>
      <c r="Q86" s="260"/>
      <c r="R86" s="260"/>
      <c r="S86" s="260"/>
      <c r="T86" s="261"/>
      <c r="AT86" s="262" t="s">
        <v>422</v>
      </c>
      <c r="AU86" s="262" t="s">
        <v>82</v>
      </c>
      <c r="AV86" s="12" t="s">
        <v>82</v>
      </c>
      <c r="AW86" s="12" t="s">
        <v>35</v>
      </c>
      <c r="AX86" s="12" t="s">
        <v>80</v>
      </c>
      <c r="AY86" s="262" t="s">
        <v>215</v>
      </c>
    </row>
    <row r="87" s="1" customFormat="1" ht="25.5" customHeight="1">
      <c r="B87" s="47"/>
      <c r="C87" s="234" t="s">
        <v>455</v>
      </c>
      <c r="D87" s="234" t="s">
        <v>218</v>
      </c>
      <c r="E87" s="235" t="s">
        <v>4252</v>
      </c>
      <c r="F87" s="236" t="s">
        <v>4253</v>
      </c>
      <c r="G87" s="237" t="s">
        <v>376</v>
      </c>
      <c r="H87" s="238">
        <v>1599</v>
      </c>
      <c r="I87" s="239"/>
      <c r="J87" s="240">
        <f>ROUND(I87*H87,2)</f>
        <v>0</v>
      </c>
      <c r="K87" s="236" t="s">
        <v>222</v>
      </c>
      <c r="L87" s="73"/>
      <c r="M87" s="241" t="s">
        <v>21</v>
      </c>
      <c r="N87" s="242" t="s">
        <v>43</v>
      </c>
      <c r="O87" s="48"/>
      <c r="P87" s="243">
        <f>O87*H87</f>
        <v>0</v>
      </c>
      <c r="Q87" s="243">
        <v>0</v>
      </c>
      <c r="R87" s="243">
        <f>Q87*H87</f>
        <v>0</v>
      </c>
      <c r="S87" s="243">
        <v>0</v>
      </c>
      <c r="T87" s="244">
        <f>S87*H87</f>
        <v>0</v>
      </c>
      <c r="AR87" s="25" t="s">
        <v>232</v>
      </c>
      <c r="AT87" s="25" t="s">
        <v>218</v>
      </c>
      <c r="AU87" s="25" t="s">
        <v>82</v>
      </c>
      <c r="AY87" s="25" t="s">
        <v>215</v>
      </c>
      <c r="BE87" s="245">
        <f>IF(N87="základní",J87,0)</f>
        <v>0</v>
      </c>
      <c r="BF87" s="245">
        <f>IF(N87="snížená",J87,0)</f>
        <v>0</v>
      </c>
      <c r="BG87" s="245">
        <f>IF(N87="zákl. přenesená",J87,0)</f>
        <v>0</v>
      </c>
      <c r="BH87" s="245">
        <f>IF(N87="sníž. přenesená",J87,0)</f>
        <v>0</v>
      </c>
      <c r="BI87" s="245">
        <f>IF(N87="nulová",J87,0)</f>
        <v>0</v>
      </c>
      <c r="BJ87" s="25" t="s">
        <v>80</v>
      </c>
      <c r="BK87" s="245">
        <f>ROUND(I87*H87,2)</f>
        <v>0</v>
      </c>
      <c r="BL87" s="25" t="s">
        <v>232</v>
      </c>
      <c r="BM87" s="25" t="s">
        <v>4254</v>
      </c>
    </row>
    <row r="88" s="1" customFormat="1">
      <c r="B88" s="47"/>
      <c r="C88" s="75"/>
      <c r="D88" s="246" t="s">
        <v>225</v>
      </c>
      <c r="E88" s="75"/>
      <c r="F88" s="247" t="s">
        <v>4250</v>
      </c>
      <c r="G88" s="75"/>
      <c r="H88" s="75"/>
      <c r="I88" s="204"/>
      <c r="J88" s="75"/>
      <c r="K88" s="75"/>
      <c r="L88" s="73"/>
      <c r="M88" s="248"/>
      <c r="N88" s="48"/>
      <c r="O88" s="48"/>
      <c r="P88" s="48"/>
      <c r="Q88" s="48"/>
      <c r="R88" s="48"/>
      <c r="S88" s="48"/>
      <c r="T88" s="96"/>
      <c r="AT88" s="25" t="s">
        <v>225</v>
      </c>
      <c r="AU88" s="25" t="s">
        <v>82</v>
      </c>
    </row>
    <row r="89" s="12" customFormat="1">
      <c r="B89" s="252"/>
      <c r="C89" s="253"/>
      <c r="D89" s="246" t="s">
        <v>422</v>
      </c>
      <c r="E89" s="254" t="s">
        <v>21</v>
      </c>
      <c r="F89" s="255" t="s">
        <v>4255</v>
      </c>
      <c r="G89" s="253"/>
      <c r="H89" s="256">
        <v>1599</v>
      </c>
      <c r="I89" s="257"/>
      <c r="J89" s="253"/>
      <c r="K89" s="253"/>
      <c r="L89" s="258"/>
      <c r="M89" s="259"/>
      <c r="N89" s="260"/>
      <c r="O89" s="260"/>
      <c r="P89" s="260"/>
      <c r="Q89" s="260"/>
      <c r="R89" s="260"/>
      <c r="S89" s="260"/>
      <c r="T89" s="261"/>
      <c r="AT89" s="262" t="s">
        <v>422</v>
      </c>
      <c r="AU89" s="262" t="s">
        <v>82</v>
      </c>
      <c r="AV89" s="12" t="s">
        <v>82</v>
      </c>
      <c r="AW89" s="12" t="s">
        <v>35</v>
      </c>
      <c r="AX89" s="12" t="s">
        <v>80</v>
      </c>
      <c r="AY89" s="262" t="s">
        <v>215</v>
      </c>
    </row>
    <row r="90" s="1" customFormat="1" ht="25.5" customHeight="1">
      <c r="B90" s="47"/>
      <c r="C90" s="234" t="s">
        <v>478</v>
      </c>
      <c r="D90" s="234" t="s">
        <v>218</v>
      </c>
      <c r="E90" s="235" t="s">
        <v>4256</v>
      </c>
      <c r="F90" s="236" t="s">
        <v>4257</v>
      </c>
      <c r="G90" s="237" t="s">
        <v>376</v>
      </c>
      <c r="H90" s="238">
        <v>1253</v>
      </c>
      <c r="I90" s="239"/>
      <c r="J90" s="240">
        <f>ROUND(I90*H90,2)</f>
        <v>0</v>
      </c>
      <c r="K90" s="236" t="s">
        <v>222</v>
      </c>
      <c r="L90" s="73"/>
      <c r="M90" s="241" t="s">
        <v>21</v>
      </c>
      <c r="N90" s="242" t="s">
        <v>43</v>
      </c>
      <c r="O90" s="48"/>
      <c r="P90" s="243">
        <f>O90*H90</f>
        <v>0</v>
      </c>
      <c r="Q90" s="243">
        <v>0</v>
      </c>
      <c r="R90" s="243">
        <f>Q90*H90</f>
        <v>0</v>
      </c>
      <c r="S90" s="243">
        <v>0</v>
      </c>
      <c r="T90" s="244">
        <f>S90*H90</f>
        <v>0</v>
      </c>
      <c r="AR90" s="25" t="s">
        <v>232</v>
      </c>
      <c r="AT90" s="25" t="s">
        <v>218</v>
      </c>
      <c r="AU90" s="25" t="s">
        <v>82</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4258</v>
      </c>
    </row>
    <row r="91" s="1" customFormat="1">
      <c r="B91" s="47"/>
      <c r="C91" s="75"/>
      <c r="D91" s="246" t="s">
        <v>225</v>
      </c>
      <c r="E91" s="75"/>
      <c r="F91" s="247" t="s">
        <v>4250</v>
      </c>
      <c r="G91" s="75"/>
      <c r="H91" s="75"/>
      <c r="I91" s="204"/>
      <c r="J91" s="75"/>
      <c r="K91" s="75"/>
      <c r="L91" s="73"/>
      <c r="M91" s="248"/>
      <c r="N91" s="48"/>
      <c r="O91" s="48"/>
      <c r="P91" s="48"/>
      <c r="Q91" s="48"/>
      <c r="R91" s="48"/>
      <c r="S91" s="48"/>
      <c r="T91" s="96"/>
      <c r="AT91" s="25" t="s">
        <v>225</v>
      </c>
      <c r="AU91" s="25" t="s">
        <v>82</v>
      </c>
    </row>
    <row r="92" s="12" customFormat="1">
      <c r="B92" s="252"/>
      <c r="C92" s="253"/>
      <c r="D92" s="246" t="s">
        <v>422</v>
      </c>
      <c r="E92" s="254" t="s">
        <v>21</v>
      </c>
      <c r="F92" s="255" t="s">
        <v>4259</v>
      </c>
      <c r="G92" s="253"/>
      <c r="H92" s="256">
        <v>1253</v>
      </c>
      <c r="I92" s="257"/>
      <c r="J92" s="253"/>
      <c r="K92" s="253"/>
      <c r="L92" s="258"/>
      <c r="M92" s="259"/>
      <c r="N92" s="260"/>
      <c r="O92" s="260"/>
      <c r="P92" s="260"/>
      <c r="Q92" s="260"/>
      <c r="R92" s="260"/>
      <c r="S92" s="260"/>
      <c r="T92" s="261"/>
      <c r="AT92" s="262" t="s">
        <v>422</v>
      </c>
      <c r="AU92" s="262" t="s">
        <v>82</v>
      </c>
      <c r="AV92" s="12" t="s">
        <v>82</v>
      </c>
      <c r="AW92" s="12" t="s">
        <v>35</v>
      </c>
      <c r="AX92" s="12" t="s">
        <v>80</v>
      </c>
      <c r="AY92" s="262" t="s">
        <v>215</v>
      </c>
    </row>
    <row r="93" s="1" customFormat="1" ht="16.5" customHeight="1">
      <c r="B93" s="47"/>
      <c r="C93" s="234" t="s">
        <v>80</v>
      </c>
      <c r="D93" s="234" t="s">
        <v>218</v>
      </c>
      <c r="E93" s="235" t="s">
        <v>1133</v>
      </c>
      <c r="F93" s="236" t="s">
        <v>1134</v>
      </c>
      <c r="G93" s="237" t="s">
        <v>381</v>
      </c>
      <c r="H93" s="238">
        <v>68</v>
      </c>
      <c r="I93" s="239"/>
      <c r="J93" s="240">
        <f>ROUND(I93*H93,2)</f>
        <v>0</v>
      </c>
      <c r="K93" s="236" t="s">
        <v>222</v>
      </c>
      <c r="L93" s="73"/>
      <c r="M93" s="241" t="s">
        <v>21</v>
      </c>
      <c r="N93" s="242" t="s">
        <v>43</v>
      </c>
      <c r="O93" s="48"/>
      <c r="P93" s="243">
        <f>O93*H93</f>
        <v>0</v>
      </c>
      <c r="Q93" s="243">
        <v>0</v>
      </c>
      <c r="R93" s="243">
        <f>Q93*H93</f>
        <v>0</v>
      </c>
      <c r="S93" s="243">
        <v>0</v>
      </c>
      <c r="T93" s="244">
        <f>S93*H93</f>
        <v>0</v>
      </c>
      <c r="AR93" s="25" t="s">
        <v>232</v>
      </c>
      <c r="AT93" s="25" t="s">
        <v>218</v>
      </c>
      <c r="AU93" s="25" t="s">
        <v>82</v>
      </c>
      <c r="AY93" s="25" t="s">
        <v>215</v>
      </c>
      <c r="BE93" s="245">
        <f>IF(N93="základní",J93,0)</f>
        <v>0</v>
      </c>
      <c r="BF93" s="245">
        <f>IF(N93="snížená",J93,0)</f>
        <v>0</v>
      </c>
      <c r="BG93" s="245">
        <f>IF(N93="zákl. přenesená",J93,0)</f>
        <v>0</v>
      </c>
      <c r="BH93" s="245">
        <f>IF(N93="sníž. přenesená",J93,0)</f>
        <v>0</v>
      </c>
      <c r="BI93" s="245">
        <f>IF(N93="nulová",J93,0)</f>
        <v>0</v>
      </c>
      <c r="BJ93" s="25" t="s">
        <v>80</v>
      </c>
      <c r="BK93" s="245">
        <f>ROUND(I93*H93,2)</f>
        <v>0</v>
      </c>
      <c r="BL93" s="25" t="s">
        <v>232</v>
      </c>
      <c r="BM93" s="25" t="s">
        <v>4260</v>
      </c>
    </row>
    <row r="94" s="1" customFormat="1">
      <c r="B94" s="47"/>
      <c r="C94" s="75"/>
      <c r="D94" s="246" t="s">
        <v>225</v>
      </c>
      <c r="E94" s="75"/>
      <c r="F94" s="247" t="s">
        <v>4261</v>
      </c>
      <c r="G94" s="75"/>
      <c r="H94" s="75"/>
      <c r="I94" s="204"/>
      <c r="J94" s="75"/>
      <c r="K94" s="75"/>
      <c r="L94" s="73"/>
      <c r="M94" s="248"/>
      <c r="N94" s="48"/>
      <c r="O94" s="48"/>
      <c r="P94" s="48"/>
      <c r="Q94" s="48"/>
      <c r="R94" s="48"/>
      <c r="S94" s="48"/>
      <c r="T94" s="96"/>
      <c r="AT94" s="25" t="s">
        <v>225</v>
      </c>
      <c r="AU94" s="25" t="s">
        <v>82</v>
      </c>
    </row>
    <row r="95" s="1" customFormat="1" ht="16.5" customHeight="1">
      <c r="B95" s="47"/>
      <c r="C95" s="274" t="s">
        <v>82</v>
      </c>
      <c r="D95" s="274" t="s">
        <v>470</v>
      </c>
      <c r="E95" s="275" t="s">
        <v>4262</v>
      </c>
      <c r="F95" s="276" t="s">
        <v>4263</v>
      </c>
      <c r="G95" s="277" t="s">
        <v>473</v>
      </c>
      <c r="H95" s="278">
        <v>119.7</v>
      </c>
      <c r="I95" s="279"/>
      <c r="J95" s="280">
        <f>ROUND(I95*H95,2)</f>
        <v>0</v>
      </c>
      <c r="K95" s="276" t="s">
        <v>21</v>
      </c>
      <c r="L95" s="281"/>
      <c r="M95" s="282" t="s">
        <v>21</v>
      </c>
      <c r="N95" s="283" t="s">
        <v>43</v>
      </c>
      <c r="O95" s="48"/>
      <c r="P95" s="243">
        <f>O95*H95</f>
        <v>0</v>
      </c>
      <c r="Q95" s="243">
        <v>1</v>
      </c>
      <c r="R95" s="243">
        <f>Q95*H95</f>
        <v>119.7</v>
      </c>
      <c r="S95" s="243">
        <v>0</v>
      </c>
      <c r="T95" s="244">
        <f>S95*H95</f>
        <v>0</v>
      </c>
      <c r="AR95" s="25" t="s">
        <v>405</v>
      </c>
      <c r="AT95" s="25" t="s">
        <v>470</v>
      </c>
      <c r="AU95" s="25" t="s">
        <v>82</v>
      </c>
      <c r="AY95" s="25" t="s">
        <v>215</v>
      </c>
      <c r="BE95" s="245">
        <f>IF(N95="základní",J95,0)</f>
        <v>0</v>
      </c>
      <c r="BF95" s="245">
        <f>IF(N95="snížená",J95,0)</f>
        <v>0</v>
      </c>
      <c r="BG95" s="245">
        <f>IF(N95="zákl. přenesená",J95,0)</f>
        <v>0</v>
      </c>
      <c r="BH95" s="245">
        <f>IF(N95="sníž. přenesená",J95,0)</f>
        <v>0</v>
      </c>
      <c r="BI95" s="245">
        <f>IF(N95="nulová",J95,0)</f>
        <v>0</v>
      </c>
      <c r="BJ95" s="25" t="s">
        <v>80</v>
      </c>
      <c r="BK95" s="245">
        <f>ROUND(I95*H95,2)</f>
        <v>0</v>
      </c>
      <c r="BL95" s="25" t="s">
        <v>232</v>
      </c>
      <c r="BM95" s="25" t="s">
        <v>4264</v>
      </c>
    </row>
    <row r="96" s="12" customFormat="1">
      <c r="B96" s="252"/>
      <c r="C96" s="253"/>
      <c r="D96" s="246" t="s">
        <v>422</v>
      </c>
      <c r="E96" s="254" t="s">
        <v>21</v>
      </c>
      <c r="F96" s="255" t="s">
        <v>4265</v>
      </c>
      <c r="G96" s="253"/>
      <c r="H96" s="256">
        <v>119.7</v>
      </c>
      <c r="I96" s="257"/>
      <c r="J96" s="253"/>
      <c r="K96" s="253"/>
      <c r="L96" s="258"/>
      <c r="M96" s="259"/>
      <c r="N96" s="260"/>
      <c r="O96" s="260"/>
      <c r="P96" s="260"/>
      <c r="Q96" s="260"/>
      <c r="R96" s="260"/>
      <c r="S96" s="260"/>
      <c r="T96" s="261"/>
      <c r="AT96" s="262" t="s">
        <v>422</v>
      </c>
      <c r="AU96" s="262" t="s">
        <v>82</v>
      </c>
      <c r="AV96" s="12" t="s">
        <v>82</v>
      </c>
      <c r="AW96" s="12" t="s">
        <v>35</v>
      </c>
      <c r="AX96" s="12" t="s">
        <v>80</v>
      </c>
      <c r="AY96" s="262" t="s">
        <v>215</v>
      </c>
    </row>
    <row r="97" s="1" customFormat="1" ht="16.5" customHeight="1">
      <c r="B97" s="47"/>
      <c r="C97" s="274" t="s">
        <v>227</v>
      </c>
      <c r="D97" s="274" t="s">
        <v>470</v>
      </c>
      <c r="E97" s="275" t="s">
        <v>4266</v>
      </c>
      <c r="F97" s="276" t="s">
        <v>964</v>
      </c>
      <c r="G97" s="277" t="s">
        <v>473</v>
      </c>
      <c r="H97" s="278">
        <v>9.5</v>
      </c>
      <c r="I97" s="279"/>
      <c r="J97" s="280">
        <f>ROUND(I97*H97,2)</f>
        <v>0</v>
      </c>
      <c r="K97" s="276" t="s">
        <v>21</v>
      </c>
      <c r="L97" s="281"/>
      <c r="M97" s="282" t="s">
        <v>21</v>
      </c>
      <c r="N97" s="283" t="s">
        <v>43</v>
      </c>
      <c r="O97" s="48"/>
      <c r="P97" s="243">
        <f>O97*H97</f>
        <v>0</v>
      </c>
      <c r="Q97" s="243">
        <v>1</v>
      </c>
      <c r="R97" s="243">
        <f>Q97*H97</f>
        <v>9.5</v>
      </c>
      <c r="S97" s="243">
        <v>0</v>
      </c>
      <c r="T97" s="244">
        <f>S97*H97</f>
        <v>0</v>
      </c>
      <c r="AR97" s="25" t="s">
        <v>405</v>
      </c>
      <c r="AT97" s="25" t="s">
        <v>470</v>
      </c>
      <c r="AU97" s="25" t="s">
        <v>82</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4267</v>
      </c>
    </row>
    <row r="98" s="12" customFormat="1">
      <c r="B98" s="252"/>
      <c r="C98" s="253"/>
      <c r="D98" s="246" t="s">
        <v>422</v>
      </c>
      <c r="E98" s="254" t="s">
        <v>21</v>
      </c>
      <c r="F98" s="255" t="s">
        <v>4268</v>
      </c>
      <c r="G98" s="253"/>
      <c r="H98" s="256">
        <v>9.5</v>
      </c>
      <c r="I98" s="257"/>
      <c r="J98" s="253"/>
      <c r="K98" s="253"/>
      <c r="L98" s="258"/>
      <c r="M98" s="259"/>
      <c r="N98" s="260"/>
      <c r="O98" s="260"/>
      <c r="P98" s="260"/>
      <c r="Q98" s="260"/>
      <c r="R98" s="260"/>
      <c r="S98" s="260"/>
      <c r="T98" s="261"/>
      <c r="AT98" s="262" t="s">
        <v>422</v>
      </c>
      <c r="AU98" s="262" t="s">
        <v>82</v>
      </c>
      <c r="AV98" s="12" t="s">
        <v>82</v>
      </c>
      <c r="AW98" s="12" t="s">
        <v>35</v>
      </c>
      <c r="AX98" s="12" t="s">
        <v>80</v>
      </c>
      <c r="AY98" s="262" t="s">
        <v>215</v>
      </c>
    </row>
    <row r="99" s="1" customFormat="1" ht="16.5" customHeight="1">
      <c r="B99" s="47"/>
      <c r="C99" s="234" t="s">
        <v>232</v>
      </c>
      <c r="D99" s="234" t="s">
        <v>218</v>
      </c>
      <c r="E99" s="235" t="s">
        <v>968</v>
      </c>
      <c r="F99" s="236" t="s">
        <v>969</v>
      </c>
      <c r="G99" s="237" t="s">
        <v>381</v>
      </c>
      <c r="H99" s="238">
        <v>34</v>
      </c>
      <c r="I99" s="239"/>
      <c r="J99" s="240">
        <f>ROUND(I99*H99,2)</f>
        <v>0</v>
      </c>
      <c r="K99" s="236" t="s">
        <v>222</v>
      </c>
      <c r="L99" s="73"/>
      <c r="M99" s="241" t="s">
        <v>21</v>
      </c>
      <c r="N99" s="242" t="s">
        <v>43</v>
      </c>
      <c r="O99" s="48"/>
      <c r="P99" s="243">
        <f>O99*H99</f>
        <v>0</v>
      </c>
      <c r="Q99" s="243">
        <v>0</v>
      </c>
      <c r="R99" s="243">
        <f>Q99*H99</f>
        <v>0</v>
      </c>
      <c r="S99" s="243">
        <v>0</v>
      </c>
      <c r="T99" s="244">
        <f>S99*H99</f>
        <v>0</v>
      </c>
      <c r="AR99" s="25" t="s">
        <v>232</v>
      </c>
      <c r="AT99" s="25" t="s">
        <v>218</v>
      </c>
      <c r="AU99" s="25" t="s">
        <v>82</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4269</v>
      </c>
    </row>
    <row r="100" s="1" customFormat="1">
      <c r="B100" s="47"/>
      <c r="C100" s="75"/>
      <c r="D100" s="246" t="s">
        <v>225</v>
      </c>
      <c r="E100" s="75"/>
      <c r="F100" s="247" t="s">
        <v>4270</v>
      </c>
      <c r="G100" s="75"/>
      <c r="H100" s="75"/>
      <c r="I100" s="204"/>
      <c r="J100" s="75"/>
      <c r="K100" s="75"/>
      <c r="L100" s="73"/>
      <c r="M100" s="248"/>
      <c r="N100" s="48"/>
      <c r="O100" s="48"/>
      <c r="P100" s="48"/>
      <c r="Q100" s="48"/>
      <c r="R100" s="48"/>
      <c r="S100" s="48"/>
      <c r="T100" s="96"/>
      <c r="AT100" s="25" t="s">
        <v>225</v>
      </c>
      <c r="AU100" s="25" t="s">
        <v>82</v>
      </c>
    </row>
    <row r="101" s="12" customFormat="1">
      <c r="B101" s="252"/>
      <c r="C101" s="253"/>
      <c r="D101" s="246" t="s">
        <v>422</v>
      </c>
      <c r="E101" s="253"/>
      <c r="F101" s="255" t="s">
        <v>4271</v>
      </c>
      <c r="G101" s="253"/>
      <c r="H101" s="256">
        <v>34</v>
      </c>
      <c r="I101" s="257"/>
      <c r="J101" s="253"/>
      <c r="K101" s="253"/>
      <c r="L101" s="258"/>
      <c r="M101" s="259"/>
      <c r="N101" s="260"/>
      <c r="O101" s="260"/>
      <c r="P101" s="260"/>
      <c r="Q101" s="260"/>
      <c r="R101" s="260"/>
      <c r="S101" s="260"/>
      <c r="T101" s="261"/>
      <c r="AT101" s="262" t="s">
        <v>422</v>
      </c>
      <c r="AU101" s="262" t="s">
        <v>82</v>
      </c>
      <c r="AV101" s="12" t="s">
        <v>82</v>
      </c>
      <c r="AW101" s="12" t="s">
        <v>6</v>
      </c>
      <c r="AX101" s="12" t="s">
        <v>80</v>
      </c>
      <c r="AY101" s="262" t="s">
        <v>215</v>
      </c>
    </row>
    <row r="102" s="1" customFormat="1" ht="16.5" customHeight="1">
      <c r="B102" s="47"/>
      <c r="C102" s="234" t="s">
        <v>515</v>
      </c>
      <c r="D102" s="234" t="s">
        <v>218</v>
      </c>
      <c r="E102" s="235" t="s">
        <v>516</v>
      </c>
      <c r="F102" s="236" t="s">
        <v>517</v>
      </c>
      <c r="G102" s="237" t="s">
        <v>381</v>
      </c>
      <c r="H102" s="238">
        <v>611.44000000000005</v>
      </c>
      <c r="I102" s="239"/>
      <c r="J102" s="240">
        <f>ROUND(I102*H102,2)</f>
        <v>0</v>
      </c>
      <c r="K102" s="236" t="s">
        <v>222</v>
      </c>
      <c r="L102" s="73"/>
      <c r="M102" s="241" t="s">
        <v>21</v>
      </c>
      <c r="N102" s="242" t="s">
        <v>43</v>
      </c>
      <c r="O102" s="48"/>
      <c r="P102" s="243">
        <f>O102*H102</f>
        <v>0</v>
      </c>
      <c r="Q102" s="243">
        <v>0</v>
      </c>
      <c r="R102" s="243">
        <f>Q102*H102</f>
        <v>0</v>
      </c>
      <c r="S102" s="243">
        <v>0</v>
      </c>
      <c r="T102" s="244">
        <f>S102*H102</f>
        <v>0</v>
      </c>
      <c r="AR102" s="25" t="s">
        <v>232</v>
      </c>
      <c r="AT102" s="25" t="s">
        <v>218</v>
      </c>
      <c r="AU102" s="25" t="s">
        <v>82</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4272</v>
      </c>
    </row>
    <row r="103" s="1" customFormat="1">
      <c r="B103" s="47"/>
      <c r="C103" s="75"/>
      <c r="D103" s="246" t="s">
        <v>225</v>
      </c>
      <c r="E103" s="75"/>
      <c r="F103" s="247" t="s">
        <v>4273</v>
      </c>
      <c r="G103" s="75"/>
      <c r="H103" s="75"/>
      <c r="I103" s="204"/>
      <c r="J103" s="75"/>
      <c r="K103" s="75"/>
      <c r="L103" s="73"/>
      <c r="M103" s="248"/>
      <c r="N103" s="48"/>
      <c r="O103" s="48"/>
      <c r="P103" s="48"/>
      <c r="Q103" s="48"/>
      <c r="R103" s="48"/>
      <c r="S103" s="48"/>
      <c r="T103" s="96"/>
      <c r="AT103" s="25" t="s">
        <v>225</v>
      </c>
      <c r="AU103" s="25" t="s">
        <v>82</v>
      </c>
    </row>
    <row r="104" s="12" customFormat="1">
      <c r="B104" s="252"/>
      <c r="C104" s="253"/>
      <c r="D104" s="246" t="s">
        <v>422</v>
      </c>
      <c r="E104" s="254" t="s">
        <v>21</v>
      </c>
      <c r="F104" s="255" t="s">
        <v>4274</v>
      </c>
      <c r="G104" s="253"/>
      <c r="H104" s="256">
        <v>611.44000000000005</v>
      </c>
      <c r="I104" s="257"/>
      <c r="J104" s="253"/>
      <c r="K104" s="253"/>
      <c r="L104" s="258"/>
      <c r="M104" s="259"/>
      <c r="N104" s="260"/>
      <c r="O104" s="260"/>
      <c r="P104" s="260"/>
      <c r="Q104" s="260"/>
      <c r="R104" s="260"/>
      <c r="S104" s="260"/>
      <c r="T104" s="261"/>
      <c r="AT104" s="262" t="s">
        <v>422</v>
      </c>
      <c r="AU104" s="262" t="s">
        <v>82</v>
      </c>
      <c r="AV104" s="12" t="s">
        <v>82</v>
      </c>
      <c r="AW104" s="12" t="s">
        <v>35</v>
      </c>
      <c r="AX104" s="12" t="s">
        <v>80</v>
      </c>
      <c r="AY104" s="262" t="s">
        <v>215</v>
      </c>
    </row>
    <row r="105" s="1" customFormat="1" ht="16.5" customHeight="1">
      <c r="B105" s="47"/>
      <c r="C105" s="234" t="s">
        <v>1571</v>
      </c>
      <c r="D105" s="234" t="s">
        <v>218</v>
      </c>
      <c r="E105" s="235" t="s">
        <v>2692</v>
      </c>
      <c r="F105" s="236" t="s">
        <v>2693</v>
      </c>
      <c r="G105" s="237" t="s">
        <v>381</v>
      </c>
      <c r="H105" s="238">
        <v>611.44000000000005</v>
      </c>
      <c r="I105" s="239"/>
      <c r="J105" s="240">
        <f>ROUND(I105*H105,2)</f>
        <v>0</v>
      </c>
      <c r="K105" s="236" t="s">
        <v>222</v>
      </c>
      <c r="L105" s="73"/>
      <c r="M105" s="241" t="s">
        <v>21</v>
      </c>
      <c r="N105" s="242" t="s">
        <v>43</v>
      </c>
      <c r="O105" s="48"/>
      <c r="P105" s="243">
        <f>O105*H105</f>
        <v>0</v>
      </c>
      <c r="Q105" s="243">
        <v>0</v>
      </c>
      <c r="R105" s="243">
        <f>Q105*H105</f>
        <v>0</v>
      </c>
      <c r="S105" s="243">
        <v>0</v>
      </c>
      <c r="T105" s="244">
        <f>S105*H105</f>
        <v>0</v>
      </c>
      <c r="AR105" s="25" t="s">
        <v>232</v>
      </c>
      <c r="AT105" s="25" t="s">
        <v>218</v>
      </c>
      <c r="AU105" s="25" t="s">
        <v>82</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4275</v>
      </c>
    </row>
    <row r="106" s="1" customFormat="1">
      <c r="B106" s="47"/>
      <c r="C106" s="75"/>
      <c r="D106" s="246" t="s">
        <v>225</v>
      </c>
      <c r="E106" s="75"/>
      <c r="F106" s="247" t="s">
        <v>4276</v>
      </c>
      <c r="G106" s="75"/>
      <c r="H106" s="75"/>
      <c r="I106" s="204"/>
      <c r="J106" s="75"/>
      <c r="K106" s="75"/>
      <c r="L106" s="73"/>
      <c r="M106" s="248"/>
      <c r="N106" s="48"/>
      <c r="O106" s="48"/>
      <c r="P106" s="48"/>
      <c r="Q106" s="48"/>
      <c r="R106" s="48"/>
      <c r="S106" s="48"/>
      <c r="T106" s="96"/>
      <c r="AT106" s="25" t="s">
        <v>225</v>
      </c>
      <c r="AU106" s="25" t="s">
        <v>82</v>
      </c>
    </row>
    <row r="107" s="12" customFormat="1">
      <c r="B107" s="252"/>
      <c r="C107" s="253"/>
      <c r="D107" s="246" t="s">
        <v>422</v>
      </c>
      <c r="E107" s="254" t="s">
        <v>21</v>
      </c>
      <c r="F107" s="255" t="s">
        <v>4274</v>
      </c>
      <c r="G107" s="253"/>
      <c r="H107" s="256">
        <v>611.44000000000005</v>
      </c>
      <c r="I107" s="257"/>
      <c r="J107" s="253"/>
      <c r="K107" s="253"/>
      <c r="L107" s="258"/>
      <c r="M107" s="259"/>
      <c r="N107" s="260"/>
      <c r="O107" s="260"/>
      <c r="P107" s="260"/>
      <c r="Q107" s="260"/>
      <c r="R107" s="260"/>
      <c r="S107" s="260"/>
      <c r="T107" s="261"/>
      <c r="AT107" s="262" t="s">
        <v>422</v>
      </c>
      <c r="AU107" s="262" t="s">
        <v>82</v>
      </c>
      <c r="AV107" s="12" t="s">
        <v>82</v>
      </c>
      <c r="AW107" s="12" t="s">
        <v>35</v>
      </c>
      <c r="AX107" s="12" t="s">
        <v>80</v>
      </c>
      <c r="AY107" s="262" t="s">
        <v>215</v>
      </c>
    </row>
    <row r="108" s="1" customFormat="1" ht="16.5" customHeight="1">
      <c r="B108" s="47"/>
      <c r="C108" s="234" t="s">
        <v>214</v>
      </c>
      <c r="D108" s="234" t="s">
        <v>218</v>
      </c>
      <c r="E108" s="235" t="s">
        <v>4277</v>
      </c>
      <c r="F108" s="236" t="s">
        <v>4278</v>
      </c>
      <c r="G108" s="237" t="s">
        <v>381</v>
      </c>
      <c r="H108" s="238">
        <v>63</v>
      </c>
      <c r="I108" s="239"/>
      <c r="J108" s="240">
        <f>ROUND(I108*H108,2)</f>
        <v>0</v>
      </c>
      <c r="K108" s="236" t="s">
        <v>222</v>
      </c>
      <c r="L108" s="73"/>
      <c r="M108" s="241" t="s">
        <v>21</v>
      </c>
      <c r="N108" s="242" t="s">
        <v>43</v>
      </c>
      <c r="O108" s="48"/>
      <c r="P108" s="243">
        <f>O108*H108</f>
        <v>0</v>
      </c>
      <c r="Q108" s="243">
        <v>0</v>
      </c>
      <c r="R108" s="243">
        <f>Q108*H108</f>
        <v>0</v>
      </c>
      <c r="S108" s="243">
        <v>0</v>
      </c>
      <c r="T108" s="244">
        <f>S108*H108</f>
        <v>0</v>
      </c>
      <c r="AR108" s="25" t="s">
        <v>232</v>
      </c>
      <c r="AT108" s="25" t="s">
        <v>218</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4279</v>
      </c>
    </row>
    <row r="109" s="1" customFormat="1">
      <c r="B109" s="47"/>
      <c r="C109" s="75"/>
      <c r="D109" s="246" t="s">
        <v>225</v>
      </c>
      <c r="E109" s="75"/>
      <c r="F109" s="247" t="s">
        <v>4280</v>
      </c>
      <c r="G109" s="75"/>
      <c r="H109" s="75"/>
      <c r="I109" s="204"/>
      <c r="J109" s="75"/>
      <c r="K109" s="75"/>
      <c r="L109" s="73"/>
      <c r="M109" s="248"/>
      <c r="N109" s="48"/>
      <c r="O109" s="48"/>
      <c r="P109" s="48"/>
      <c r="Q109" s="48"/>
      <c r="R109" s="48"/>
      <c r="S109" s="48"/>
      <c r="T109" s="96"/>
      <c r="AT109" s="25" t="s">
        <v>225</v>
      </c>
      <c r="AU109" s="25" t="s">
        <v>82</v>
      </c>
    </row>
    <row r="110" s="1" customFormat="1" ht="16.5" customHeight="1">
      <c r="B110" s="47"/>
      <c r="C110" s="234" t="s">
        <v>241</v>
      </c>
      <c r="D110" s="234" t="s">
        <v>218</v>
      </c>
      <c r="E110" s="235" t="s">
        <v>4281</v>
      </c>
      <c r="F110" s="236" t="s">
        <v>4282</v>
      </c>
      <c r="G110" s="237" t="s">
        <v>381</v>
      </c>
      <c r="H110" s="238">
        <v>234.06399999999999</v>
      </c>
      <c r="I110" s="239"/>
      <c r="J110" s="240">
        <f>ROUND(I110*H110,2)</f>
        <v>0</v>
      </c>
      <c r="K110" s="236" t="s">
        <v>222</v>
      </c>
      <c r="L110" s="73"/>
      <c r="M110" s="241" t="s">
        <v>21</v>
      </c>
      <c r="N110" s="242" t="s">
        <v>43</v>
      </c>
      <c r="O110" s="48"/>
      <c r="P110" s="243">
        <f>O110*H110</f>
        <v>0</v>
      </c>
      <c r="Q110" s="243">
        <v>0</v>
      </c>
      <c r="R110" s="243">
        <f>Q110*H110</f>
        <v>0</v>
      </c>
      <c r="S110" s="243">
        <v>0</v>
      </c>
      <c r="T110" s="244">
        <f>S110*H110</f>
        <v>0</v>
      </c>
      <c r="AR110" s="25" t="s">
        <v>232</v>
      </c>
      <c r="AT110" s="25" t="s">
        <v>218</v>
      </c>
      <c r="AU110" s="25" t="s">
        <v>82</v>
      </c>
      <c r="AY110" s="25" t="s">
        <v>215</v>
      </c>
      <c r="BE110" s="245">
        <f>IF(N110="základní",J110,0)</f>
        <v>0</v>
      </c>
      <c r="BF110" s="245">
        <f>IF(N110="snížená",J110,0)</f>
        <v>0</v>
      </c>
      <c r="BG110" s="245">
        <f>IF(N110="zákl. přenesená",J110,0)</f>
        <v>0</v>
      </c>
      <c r="BH110" s="245">
        <f>IF(N110="sníž. přenesená",J110,0)</f>
        <v>0</v>
      </c>
      <c r="BI110" s="245">
        <f>IF(N110="nulová",J110,0)</f>
        <v>0</v>
      </c>
      <c r="BJ110" s="25" t="s">
        <v>80</v>
      </c>
      <c r="BK110" s="245">
        <f>ROUND(I110*H110,2)</f>
        <v>0</v>
      </c>
      <c r="BL110" s="25" t="s">
        <v>232</v>
      </c>
      <c r="BM110" s="25" t="s">
        <v>4283</v>
      </c>
    </row>
    <row r="111" s="1" customFormat="1">
      <c r="B111" s="47"/>
      <c r="C111" s="75"/>
      <c r="D111" s="246" t="s">
        <v>383</v>
      </c>
      <c r="E111" s="75"/>
      <c r="F111" s="247" t="s">
        <v>4284</v>
      </c>
      <c r="G111" s="75"/>
      <c r="H111" s="75"/>
      <c r="I111" s="204"/>
      <c r="J111" s="75"/>
      <c r="K111" s="75"/>
      <c r="L111" s="73"/>
      <c r="M111" s="248"/>
      <c r="N111" s="48"/>
      <c r="O111" s="48"/>
      <c r="P111" s="48"/>
      <c r="Q111" s="48"/>
      <c r="R111" s="48"/>
      <c r="S111" s="48"/>
      <c r="T111" s="96"/>
      <c r="AT111" s="25" t="s">
        <v>383</v>
      </c>
      <c r="AU111" s="25" t="s">
        <v>82</v>
      </c>
    </row>
    <row r="112" s="1" customFormat="1" ht="25.5" customHeight="1">
      <c r="B112" s="47"/>
      <c r="C112" s="234" t="s">
        <v>246</v>
      </c>
      <c r="D112" s="234" t="s">
        <v>218</v>
      </c>
      <c r="E112" s="235" t="s">
        <v>4285</v>
      </c>
      <c r="F112" s="236" t="s">
        <v>4286</v>
      </c>
      <c r="G112" s="237" t="s">
        <v>376</v>
      </c>
      <c r="H112" s="238">
        <v>2852</v>
      </c>
      <c r="I112" s="239"/>
      <c r="J112" s="240">
        <f>ROUND(I112*H112,2)</f>
        <v>0</v>
      </c>
      <c r="K112" s="236" t="s">
        <v>222</v>
      </c>
      <c r="L112" s="73"/>
      <c r="M112" s="241" t="s">
        <v>21</v>
      </c>
      <c r="N112" s="242" t="s">
        <v>43</v>
      </c>
      <c r="O112" s="48"/>
      <c r="P112" s="243">
        <f>O112*H112</f>
        <v>0</v>
      </c>
      <c r="Q112" s="243">
        <v>0</v>
      </c>
      <c r="R112" s="243">
        <f>Q112*H112</f>
        <v>0</v>
      </c>
      <c r="S112" s="243">
        <v>0</v>
      </c>
      <c r="T112" s="244">
        <f>S112*H112</f>
        <v>0</v>
      </c>
      <c r="AR112" s="25" t="s">
        <v>232</v>
      </c>
      <c r="AT112" s="25" t="s">
        <v>218</v>
      </c>
      <c r="AU112" s="25" t="s">
        <v>82</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4287</v>
      </c>
    </row>
    <row r="113" s="1" customFormat="1">
      <c r="B113" s="47"/>
      <c r="C113" s="75"/>
      <c r="D113" s="246" t="s">
        <v>383</v>
      </c>
      <c r="E113" s="75"/>
      <c r="F113" s="247" t="s">
        <v>4288</v>
      </c>
      <c r="G113" s="75"/>
      <c r="H113" s="75"/>
      <c r="I113" s="204"/>
      <c r="J113" s="75"/>
      <c r="K113" s="75"/>
      <c r="L113" s="73"/>
      <c r="M113" s="248"/>
      <c r="N113" s="48"/>
      <c r="O113" s="48"/>
      <c r="P113" s="48"/>
      <c r="Q113" s="48"/>
      <c r="R113" s="48"/>
      <c r="S113" s="48"/>
      <c r="T113" s="96"/>
      <c r="AT113" s="25" t="s">
        <v>383</v>
      </c>
      <c r="AU113" s="25" t="s">
        <v>82</v>
      </c>
    </row>
    <row r="114" s="12" customFormat="1">
      <c r="B114" s="252"/>
      <c r="C114" s="253"/>
      <c r="D114" s="246" t="s">
        <v>422</v>
      </c>
      <c r="E114" s="254" t="s">
        <v>21</v>
      </c>
      <c r="F114" s="255" t="s">
        <v>4289</v>
      </c>
      <c r="G114" s="253"/>
      <c r="H114" s="256">
        <v>2852</v>
      </c>
      <c r="I114" s="257"/>
      <c r="J114" s="253"/>
      <c r="K114" s="253"/>
      <c r="L114" s="258"/>
      <c r="M114" s="259"/>
      <c r="N114" s="260"/>
      <c r="O114" s="260"/>
      <c r="P114" s="260"/>
      <c r="Q114" s="260"/>
      <c r="R114" s="260"/>
      <c r="S114" s="260"/>
      <c r="T114" s="261"/>
      <c r="AT114" s="262" t="s">
        <v>422</v>
      </c>
      <c r="AU114" s="262" t="s">
        <v>82</v>
      </c>
      <c r="AV114" s="12" t="s">
        <v>82</v>
      </c>
      <c r="AW114" s="12" t="s">
        <v>35</v>
      </c>
      <c r="AX114" s="12" t="s">
        <v>80</v>
      </c>
      <c r="AY114" s="262" t="s">
        <v>215</v>
      </c>
    </row>
    <row r="115" s="1" customFormat="1" ht="16.5" customHeight="1">
      <c r="B115" s="47"/>
      <c r="C115" s="274" t="s">
        <v>405</v>
      </c>
      <c r="D115" s="274" t="s">
        <v>470</v>
      </c>
      <c r="E115" s="275" t="s">
        <v>4290</v>
      </c>
      <c r="F115" s="276" t="s">
        <v>4291</v>
      </c>
      <c r="G115" s="277" t="s">
        <v>381</v>
      </c>
      <c r="H115" s="278">
        <v>57.600000000000001</v>
      </c>
      <c r="I115" s="279"/>
      <c r="J115" s="280">
        <f>ROUND(I115*H115,2)</f>
        <v>0</v>
      </c>
      <c r="K115" s="276" t="s">
        <v>21</v>
      </c>
      <c r="L115" s="281"/>
      <c r="M115" s="282" t="s">
        <v>21</v>
      </c>
      <c r="N115" s="283" t="s">
        <v>43</v>
      </c>
      <c r="O115" s="48"/>
      <c r="P115" s="243">
        <f>O115*H115</f>
        <v>0</v>
      </c>
      <c r="Q115" s="243">
        <v>0.75</v>
      </c>
      <c r="R115" s="243">
        <f>Q115*H115</f>
        <v>43.200000000000003</v>
      </c>
      <c r="S115" s="243">
        <v>0</v>
      </c>
      <c r="T115" s="244">
        <f>S115*H115</f>
        <v>0</v>
      </c>
      <c r="AR115" s="25" t="s">
        <v>405</v>
      </c>
      <c r="AT115" s="25" t="s">
        <v>470</v>
      </c>
      <c r="AU115" s="25" t="s">
        <v>82</v>
      </c>
      <c r="AY115" s="25" t="s">
        <v>215</v>
      </c>
      <c r="BE115" s="245">
        <f>IF(N115="základní",J115,0)</f>
        <v>0</v>
      </c>
      <c r="BF115" s="245">
        <f>IF(N115="snížená",J115,0)</f>
        <v>0</v>
      </c>
      <c r="BG115" s="245">
        <f>IF(N115="zákl. přenesená",J115,0)</f>
        <v>0</v>
      </c>
      <c r="BH115" s="245">
        <f>IF(N115="sníž. přenesená",J115,0)</f>
        <v>0</v>
      </c>
      <c r="BI115" s="245">
        <f>IF(N115="nulová",J115,0)</f>
        <v>0</v>
      </c>
      <c r="BJ115" s="25" t="s">
        <v>80</v>
      </c>
      <c r="BK115" s="245">
        <f>ROUND(I115*H115,2)</f>
        <v>0</v>
      </c>
      <c r="BL115" s="25" t="s">
        <v>232</v>
      </c>
      <c r="BM115" s="25" t="s">
        <v>4292</v>
      </c>
    </row>
    <row r="116" s="14" customFormat="1">
      <c r="B116" s="288"/>
      <c r="C116" s="289"/>
      <c r="D116" s="246" t="s">
        <v>422</v>
      </c>
      <c r="E116" s="290" t="s">
        <v>21</v>
      </c>
      <c r="F116" s="291" t="s">
        <v>4293</v>
      </c>
      <c r="G116" s="289"/>
      <c r="H116" s="290" t="s">
        <v>21</v>
      </c>
      <c r="I116" s="292"/>
      <c r="J116" s="289"/>
      <c r="K116" s="289"/>
      <c r="L116" s="293"/>
      <c r="M116" s="294"/>
      <c r="N116" s="295"/>
      <c r="O116" s="295"/>
      <c r="P116" s="295"/>
      <c r="Q116" s="295"/>
      <c r="R116" s="295"/>
      <c r="S116" s="295"/>
      <c r="T116" s="296"/>
      <c r="AT116" s="297" t="s">
        <v>422</v>
      </c>
      <c r="AU116" s="297" t="s">
        <v>82</v>
      </c>
      <c r="AV116" s="14" t="s">
        <v>80</v>
      </c>
      <c r="AW116" s="14" t="s">
        <v>35</v>
      </c>
      <c r="AX116" s="14" t="s">
        <v>72</v>
      </c>
      <c r="AY116" s="297" t="s">
        <v>215</v>
      </c>
    </row>
    <row r="117" s="14" customFormat="1">
      <c r="B117" s="288"/>
      <c r="C117" s="289"/>
      <c r="D117" s="246" t="s">
        <v>422</v>
      </c>
      <c r="E117" s="290" t="s">
        <v>21</v>
      </c>
      <c r="F117" s="291" t="s">
        <v>4294</v>
      </c>
      <c r="G117" s="289"/>
      <c r="H117" s="290" t="s">
        <v>21</v>
      </c>
      <c r="I117" s="292"/>
      <c r="J117" s="289"/>
      <c r="K117" s="289"/>
      <c r="L117" s="293"/>
      <c r="M117" s="294"/>
      <c r="N117" s="295"/>
      <c r="O117" s="295"/>
      <c r="P117" s="295"/>
      <c r="Q117" s="295"/>
      <c r="R117" s="295"/>
      <c r="S117" s="295"/>
      <c r="T117" s="296"/>
      <c r="AT117" s="297" t="s">
        <v>422</v>
      </c>
      <c r="AU117" s="297" t="s">
        <v>82</v>
      </c>
      <c r="AV117" s="14" t="s">
        <v>80</v>
      </c>
      <c r="AW117" s="14" t="s">
        <v>35</v>
      </c>
      <c r="AX117" s="14" t="s">
        <v>72</v>
      </c>
      <c r="AY117" s="297" t="s">
        <v>215</v>
      </c>
    </row>
    <row r="118" s="14" customFormat="1">
      <c r="B118" s="288"/>
      <c r="C118" s="289"/>
      <c r="D118" s="246" t="s">
        <v>422</v>
      </c>
      <c r="E118" s="290" t="s">
        <v>21</v>
      </c>
      <c r="F118" s="291" t="s">
        <v>4295</v>
      </c>
      <c r="G118" s="289"/>
      <c r="H118" s="290" t="s">
        <v>21</v>
      </c>
      <c r="I118" s="292"/>
      <c r="J118" s="289"/>
      <c r="K118" s="289"/>
      <c r="L118" s="293"/>
      <c r="M118" s="294"/>
      <c r="N118" s="295"/>
      <c r="O118" s="295"/>
      <c r="P118" s="295"/>
      <c r="Q118" s="295"/>
      <c r="R118" s="295"/>
      <c r="S118" s="295"/>
      <c r="T118" s="296"/>
      <c r="AT118" s="297" t="s">
        <v>422</v>
      </c>
      <c r="AU118" s="297" t="s">
        <v>82</v>
      </c>
      <c r="AV118" s="14" t="s">
        <v>80</v>
      </c>
      <c r="AW118" s="14" t="s">
        <v>35</v>
      </c>
      <c r="AX118" s="14" t="s">
        <v>72</v>
      </c>
      <c r="AY118" s="297" t="s">
        <v>215</v>
      </c>
    </row>
    <row r="119" s="14" customFormat="1">
      <c r="B119" s="288"/>
      <c r="C119" s="289"/>
      <c r="D119" s="246" t="s">
        <v>422</v>
      </c>
      <c r="E119" s="290" t="s">
        <v>21</v>
      </c>
      <c r="F119" s="291" t="s">
        <v>4296</v>
      </c>
      <c r="G119" s="289"/>
      <c r="H119" s="290" t="s">
        <v>21</v>
      </c>
      <c r="I119" s="292"/>
      <c r="J119" s="289"/>
      <c r="K119" s="289"/>
      <c r="L119" s="293"/>
      <c r="M119" s="294"/>
      <c r="N119" s="295"/>
      <c r="O119" s="295"/>
      <c r="P119" s="295"/>
      <c r="Q119" s="295"/>
      <c r="R119" s="295"/>
      <c r="S119" s="295"/>
      <c r="T119" s="296"/>
      <c r="AT119" s="297" t="s">
        <v>422</v>
      </c>
      <c r="AU119" s="297" t="s">
        <v>82</v>
      </c>
      <c r="AV119" s="14" t="s">
        <v>80</v>
      </c>
      <c r="AW119" s="14" t="s">
        <v>35</v>
      </c>
      <c r="AX119" s="14" t="s">
        <v>72</v>
      </c>
      <c r="AY119" s="297" t="s">
        <v>215</v>
      </c>
    </row>
    <row r="120" s="12" customFormat="1">
      <c r="B120" s="252"/>
      <c r="C120" s="253"/>
      <c r="D120" s="246" t="s">
        <v>422</v>
      </c>
      <c r="E120" s="254" t="s">
        <v>21</v>
      </c>
      <c r="F120" s="255" t="s">
        <v>4297</v>
      </c>
      <c r="G120" s="253"/>
      <c r="H120" s="256">
        <v>57.600000000000001</v>
      </c>
      <c r="I120" s="257"/>
      <c r="J120" s="253"/>
      <c r="K120" s="253"/>
      <c r="L120" s="258"/>
      <c r="M120" s="259"/>
      <c r="N120" s="260"/>
      <c r="O120" s="260"/>
      <c r="P120" s="260"/>
      <c r="Q120" s="260"/>
      <c r="R120" s="260"/>
      <c r="S120" s="260"/>
      <c r="T120" s="261"/>
      <c r="AT120" s="262" t="s">
        <v>422</v>
      </c>
      <c r="AU120" s="262" t="s">
        <v>82</v>
      </c>
      <c r="AV120" s="12" t="s">
        <v>82</v>
      </c>
      <c r="AW120" s="12" t="s">
        <v>35</v>
      </c>
      <c r="AX120" s="12" t="s">
        <v>80</v>
      </c>
      <c r="AY120" s="262" t="s">
        <v>215</v>
      </c>
    </row>
    <row r="121" s="1" customFormat="1" ht="16.5" customHeight="1">
      <c r="B121" s="47"/>
      <c r="C121" s="274" t="s">
        <v>251</v>
      </c>
      <c r="D121" s="274" t="s">
        <v>470</v>
      </c>
      <c r="E121" s="275" t="s">
        <v>4298</v>
      </c>
      <c r="F121" s="276" t="s">
        <v>4299</v>
      </c>
      <c r="G121" s="277" t="s">
        <v>381</v>
      </c>
      <c r="H121" s="278">
        <v>176.464</v>
      </c>
      <c r="I121" s="279"/>
      <c r="J121" s="280">
        <f>ROUND(I121*H121,2)</f>
        <v>0</v>
      </c>
      <c r="K121" s="276" t="s">
        <v>21</v>
      </c>
      <c r="L121" s="281"/>
      <c r="M121" s="282" t="s">
        <v>21</v>
      </c>
      <c r="N121" s="283" t="s">
        <v>43</v>
      </c>
      <c r="O121" s="48"/>
      <c r="P121" s="243">
        <f>O121*H121</f>
        <v>0</v>
      </c>
      <c r="Q121" s="243">
        <v>0.45000000000000001</v>
      </c>
      <c r="R121" s="243">
        <f>Q121*H121</f>
        <v>79.408799999999999</v>
      </c>
      <c r="S121" s="243">
        <v>0</v>
      </c>
      <c r="T121" s="244">
        <f>S121*H121</f>
        <v>0</v>
      </c>
      <c r="AR121" s="25" t="s">
        <v>405</v>
      </c>
      <c r="AT121" s="25" t="s">
        <v>470</v>
      </c>
      <c r="AU121" s="25" t="s">
        <v>82</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4300</v>
      </c>
    </row>
    <row r="122" s="12" customFormat="1">
      <c r="B122" s="252"/>
      <c r="C122" s="253"/>
      <c r="D122" s="246" t="s">
        <v>422</v>
      </c>
      <c r="E122" s="254" t="s">
        <v>21</v>
      </c>
      <c r="F122" s="255" t="s">
        <v>4301</v>
      </c>
      <c r="G122" s="253"/>
      <c r="H122" s="256">
        <v>29.52</v>
      </c>
      <c r="I122" s="257"/>
      <c r="J122" s="253"/>
      <c r="K122" s="253"/>
      <c r="L122" s="258"/>
      <c r="M122" s="259"/>
      <c r="N122" s="260"/>
      <c r="O122" s="260"/>
      <c r="P122" s="260"/>
      <c r="Q122" s="260"/>
      <c r="R122" s="260"/>
      <c r="S122" s="260"/>
      <c r="T122" s="261"/>
      <c r="AT122" s="262" t="s">
        <v>422</v>
      </c>
      <c r="AU122" s="262" t="s">
        <v>82</v>
      </c>
      <c r="AV122" s="12" t="s">
        <v>82</v>
      </c>
      <c r="AW122" s="12" t="s">
        <v>35</v>
      </c>
      <c r="AX122" s="12" t="s">
        <v>72</v>
      </c>
      <c r="AY122" s="262" t="s">
        <v>215</v>
      </c>
    </row>
    <row r="123" s="12" customFormat="1">
      <c r="B123" s="252"/>
      <c r="C123" s="253"/>
      <c r="D123" s="246" t="s">
        <v>422</v>
      </c>
      <c r="E123" s="254" t="s">
        <v>21</v>
      </c>
      <c r="F123" s="255" t="s">
        <v>4302</v>
      </c>
      <c r="G123" s="253"/>
      <c r="H123" s="256">
        <v>54</v>
      </c>
      <c r="I123" s="257"/>
      <c r="J123" s="253"/>
      <c r="K123" s="253"/>
      <c r="L123" s="258"/>
      <c r="M123" s="259"/>
      <c r="N123" s="260"/>
      <c r="O123" s="260"/>
      <c r="P123" s="260"/>
      <c r="Q123" s="260"/>
      <c r="R123" s="260"/>
      <c r="S123" s="260"/>
      <c r="T123" s="261"/>
      <c r="AT123" s="262" t="s">
        <v>422</v>
      </c>
      <c r="AU123" s="262" t="s">
        <v>82</v>
      </c>
      <c r="AV123" s="12" t="s">
        <v>82</v>
      </c>
      <c r="AW123" s="12" t="s">
        <v>35</v>
      </c>
      <c r="AX123" s="12" t="s">
        <v>72</v>
      </c>
      <c r="AY123" s="262" t="s">
        <v>215</v>
      </c>
    </row>
    <row r="124" s="12" customFormat="1">
      <c r="B124" s="252"/>
      <c r="C124" s="253"/>
      <c r="D124" s="246" t="s">
        <v>422</v>
      </c>
      <c r="E124" s="254" t="s">
        <v>21</v>
      </c>
      <c r="F124" s="255" t="s">
        <v>4303</v>
      </c>
      <c r="G124" s="253"/>
      <c r="H124" s="256">
        <v>92.944000000000003</v>
      </c>
      <c r="I124" s="257"/>
      <c r="J124" s="253"/>
      <c r="K124" s="253"/>
      <c r="L124" s="258"/>
      <c r="M124" s="259"/>
      <c r="N124" s="260"/>
      <c r="O124" s="260"/>
      <c r="P124" s="260"/>
      <c r="Q124" s="260"/>
      <c r="R124" s="260"/>
      <c r="S124" s="260"/>
      <c r="T124" s="261"/>
      <c r="AT124" s="262" t="s">
        <v>422</v>
      </c>
      <c r="AU124" s="262" t="s">
        <v>82</v>
      </c>
      <c r="AV124" s="12" t="s">
        <v>82</v>
      </c>
      <c r="AW124" s="12" t="s">
        <v>35</v>
      </c>
      <c r="AX124" s="12" t="s">
        <v>72</v>
      </c>
      <c r="AY124" s="262" t="s">
        <v>215</v>
      </c>
    </row>
    <row r="125" s="13" customFormat="1">
      <c r="B125" s="263"/>
      <c r="C125" s="264"/>
      <c r="D125" s="246" t="s">
        <v>422</v>
      </c>
      <c r="E125" s="265" t="s">
        <v>21</v>
      </c>
      <c r="F125" s="266" t="s">
        <v>439</v>
      </c>
      <c r="G125" s="264"/>
      <c r="H125" s="267">
        <v>176.464</v>
      </c>
      <c r="I125" s="268"/>
      <c r="J125" s="264"/>
      <c r="K125" s="264"/>
      <c r="L125" s="269"/>
      <c r="M125" s="270"/>
      <c r="N125" s="271"/>
      <c r="O125" s="271"/>
      <c r="P125" s="271"/>
      <c r="Q125" s="271"/>
      <c r="R125" s="271"/>
      <c r="S125" s="271"/>
      <c r="T125" s="272"/>
      <c r="AT125" s="273" t="s">
        <v>422</v>
      </c>
      <c r="AU125" s="273" t="s">
        <v>82</v>
      </c>
      <c r="AV125" s="13" t="s">
        <v>232</v>
      </c>
      <c r="AW125" s="13" t="s">
        <v>35</v>
      </c>
      <c r="AX125" s="13" t="s">
        <v>80</v>
      </c>
      <c r="AY125" s="273" t="s">
        <v>215</v>
      </c>
    </row>
    <row r="126" s="1" customFormat="1" ht="25.5" customHeight="1">
      <c r="B126" s="47"/>
      <c r="C126" s="234" t="s">
        <v>256</v>
      </c>
      <c r="D126" s="234" t="s">
        <v>218</v>
      </c>
      <c r="E126" s="235" t="s">
        <v>4285</v>
      </c>
      <c r="F126" s="236" t="s">
        <v>4286</v>
      </c>
      <c r="G126" s="237" t="s">
        <v>376</v>
      </c>
      <c r="H126" s="238">
        <v>2852</v>
      </c>
      <c r="I126" s="239"/>
      <c r="J126" s="240">
        <f>ROUND(I126*H126,2)</f>
        <v>0</v>
      </c>
      <c r="K126" s="236" t="s">
        <v>222</v>
      </c>
      <c r="L126" s="73"/>
      <c r="M126" s="241" t="s">
        <v>21</v>
      </c>
      <c r="N126" s="242" t="s">
        <v>43</v>
      </c>
      <c r="O126" s="48"/>
      <c r="P126" s="243">
        <f>O126*H126</f>
        <v>0</v>
      </c>
      <c r="Q126" s="243">
        <v>0</v>
      </c>
      <c r="R126" s="243">
        <f>Q126*H126</f>
        <v>0</v>
      </c>
      <c r="S126" s="243">
        <v>0</v>
      </c>
      <c r="T126" s="244">
        <f>S126*H126</f>
        <v>0</v>
      </c>
      <c r="AR126" s="25" t="s">
        <v>232</v>
      </c>
      <c r="AT126" s="25" t="s">
        <v>218</v>
      </c>
      <c r="AU126" s="25" t="s">
        <v>82</v>
      </c>
      <c r="AY126" s="25" t="s">
        <v>215</v>
      </c>
      <c r="BE126" s="245">
        <f>IF(N126="základní",J126,0)</f>
        <v>0</v>
      </c>
      <c r="BF126" s="245">
        <f>IF(N126="snížená",J126,0)</f>
        <v>0</v>
      </c>
      <c r="BG126" s="245">
        <f>IF(N126="zákl. přenesená",J126,0)</f>
        <v>0</v>
      </c>
      <c r="BH126" s="245">
        <f>IF(N126="sníž. přenesená",J126,0)</f>
        <v>0</v>
      </c>
      <c r="BI126" s="245">
        <f>IF(N126="nulová",J126,0)</f>
        <v>0</v>
      </c>
      <c r="BJ126" s="25" t="s">
        <v>80</v>
      </c>
      <c r="BK126" s="245">
        <f>ROUND(I126*H126,2)</f>
        <v>0</v>
      </c>
      <c r="BL126" s="25" t="s">
        <v>232</v>
      </c>
      <c r="BM126" s="25" t="s">
        <v>4304</v>
      </c>
    </row>
    <row r="127" s="1" customFormat="1">
      <c r="B127" s="47"/>
      <c r="C127" s="75"/>
      <c r="D127" s="246" t="s">
        <v>383</v>
      </c>
      <c r="E127" s="75"/>
      <c r="F127" s="247" t="s">
        <v>4288</v>
      </c>
      <c r="G127" s="75"/>
      <c r="H127" s="75"/>
      <c r="I127" s="204"/>
      <c r="J127" s="75"/>
      <c r="K127" s="75"/>
      <c r="L127" s="73"/>
      <c r="M127" s="248"/>
      <c r="N127" s="48"/>
      <c r="O127" s="48"/>
      <c r="P127" s="48"/>
      <c r="Q127" s="48"/>
      <c r="R127" s="48"/>
      <c r="S127" s="48"/>
      <c r="T127" s="96"/>
      <c r="AT127" s="25" t="s">
        <v>383</v>
      </c>
      <c r="AU127" s="25" t="s">
        <v>82</v>
      </c>
    </row>
    <row r="128" s="12" customFormat="1">
      <c r="B128" s="252"/>
      <c r="C128" s="253"/>
      <c r="D128" s="246" t="s">
        <v>422</v>
      </c>
      <c r="E128" s="254" t="s">
        <v>21</v>
      </c>
      <c r="F128" s="255" t="s">
        <v>4289</v>
      </c>
      <c r="G128" s="253"/>
      <c r="H128" s="256">
        <v>2852</v>
      </c>
      <c r="I128" s="257"/>
      <c r="J128" s="253"/>
      <c r="K128" s="253"/>
      <c r="L128" s="258"/>
      <c r="M128" s="259"/>
      <c r="N128" s="260"/>
      <c r="O128" s="260"/>
      <c r="P128" s="260"/>
      <c r="Q128" s="260"/>
      <c r="R128" s="260"/>
      <c r="S128" s="260"/>
      <c r="T128" s="261"/>
      <c r="AT128" s="262" t="s">
        <v>422</v>
      </c>
      <c r="AU128" s="262" t="s">
        <v>82</v>
      </c>
      <c r="AV128" s="12" t="s">
        <v>82</v>
      </c>
      <c r="AW128" s="12" t="s">
        <v>35</v>
      </c>
      <c r="AX128" s="12" t="s">
        <v>80</v>
      </c>
      <c r="AY128" s="262" t="s">
        <v>215</v>
      </c>
    </row>
    <row r="129" s="1" customFormat="1" ht="16.5" customHeight="1">
      <c r="B129" s="47"/>
      <c r="C129" s="274" t="s">
        <v>260</v>
      </c>
      <c r="D129" s="274" t="s">
        <v>470</v>
      </c>
      <c r="E129" s="275" t="s">
        <v>4305</v>
      </c>
      <c r="F129" s="276" t="s">
        <v>4306</v>
      </c>
      <c r="G129" s="277" t="s">
        <v>381</v>
      </c>
      <c r="H129" s="278">
        <v>427.80000000000001</v>
      </c>
      <c r="I129" s="279"/>
      <c r="J129" s="280">
        <f>ROUND(I129*H129,2)</f>
        <v>0</v>
      </c>
      <c r="K129" s="276" t="s">
        <v>222</v>
      </c>
      <c r="L129" s="281"/>
      <c r="M129" s="282" t="s">
        <v>21</v>
      </c>
      <c r="N129" s="283" t="s">
        <v>43</v>
      </c>
      <c r="O129" s="48"/>
      <c r="P129" s="243">
        <f>O129*H129</f>
        <v>0</v>
      </c>
      <c r="Q129" s="243">
        <v>0.20999999999999999</v>
      </c>
      <c r="R129" s="243">
        <f>Q129*H129</f>
        <v>89.837999999999994</v>
      </c>
      <c r="S129" s="243">
        <v>0</v>
      </c>
      <c r="T129" s="244">
        <f>S129*H129</f>
        <v>0</v>
      </c>
      <c r="AR129" s="25" t="s">
        <v>405</v>
      </c>
      <c r="AT129" s="25" t="s">
        <v>470</v>
      </c>
      <c r="AU129" s="25" t="s">
        <v>82</v>
      </c>
      <c r="AY129" s="25" t="s">
        <v>215</v>
      </c>
      <c r="BE129" s="245">
        <f>IF(N129="základní",J129,0)</f>
        <v>0</v>
      </c>
      <c r="BF129" s="245">
        <f>IF(N129="snížená",J129,0)</f>
        <v>0</v>
      </c>
      <c r="BG129" s="245">
        <f>IF(N129="zákl. přenesená",J129,0)</f>
        <v>0</v>
      </c>
      <c r="BH129" s="245">
        <f>IF(N129="sníž. přenesená",J129,0)</f>
        <v>0</v>
      </c>
      <c r="BI129" s="245">
        <f>IF(N129="nulová",J129,0)</f>
        <v>0</v>
      </c>
      <c r="BJ129" s="25" t="s">
        <v>80</v>
      </c>
      <c r="BK129" s="245">
        <f>ROUND(I129*H129,2)</f>
        <v>0</v>
      </c>
      <c r="BL129" s="25" t="s">
        <v>232</v>
      </c>
      <c r="BM129" s="25" t="s">
        <v>4307</v>
      </c>
    </row>
    <row r="130" s="12" customFormat="1">
      <c r="B130" s="252"/>
      <c r="C130" s="253"/>
      <c r="D130" s="246" t="s">
        <v>422</v>
      </c>
      <c r="E130" s="254" t="s">
        <v>21</v>
      </c>
      <c r="F130" s="255" t="s">
        <v>4308</v>
      </c>
      <c r="G130" s="253"/>
      <c r="H130" s="256">
        <v>427.80000000000001</v>
      </c>
      <c r="I130" s="257"/>
      <c r="J130" s="253"/>
      <c r="K130" s="253"/>
      <c r="L130" s="258"/>
      <c r="M130" s="259"/>
      <c r="N130" s="260"/>
      <c r="O130" s="260"/>
      <c r="P130" s="260"/>
      <c r="Q130" s="260"/>
      <c r="R130" s="260"/>
      <c r="S130" s="260"/>
      <c r="T130" s="261"/>
      <c r="AT130" s="262" t="s">
        <v>422</v>
      </c>
      <c r="AU130" s="262" t="s">
        <v>82</v>
      </c>
      <c r="AV130" s="12" t="s">
        <v>82</v>
      </c>
      <c r="AW130" s="12" t="s">
        <v>35</v>
      </c>
      <c r="AX130" s="12" t="s">
        <v>80</v>
      </c>
      <c r="AY130" s="262" t="s">
        <v>215</v>
      </c>
    </row>
    <row r="131" s="1" customFormat="1" ht="16.5" customHeight="1">
      <c r="B131" s="47"/>
      <c r="C131" s="234" t="s">
        <v>267</v>
      </c>
      <c r="D131" s="234" t="s">
        <v>218</v>
      </c>
      <c r="E131" s="235" t="s">
        <v>4309</v>
      </c>
      <c r="F131" s="236" t="s">
        <v>4310</v>
      </c>
      <c r="G131" s="237" t="s">
        <v>376</v>
      </c>
      <c r="H131" s="238">
        <v>273.60000000000002</v>
      </c>
      <c r="I131" s="239"/>
      <c r="J131" s="240">
        <f>ROUND(I131*H131,2)</f>
        <v>0</v>
      </c>
      <c r="K131" s="236" t="s">
        <v>21</v>
      </c>
      <c r="L131" s="73"/>
      <c r="M131" s="241" t="s">
        <v>21</v>
      </c>
      <c r="N131" s="242" t="s">
        <v>43</v>
      </c>
      <c r="O131" s="48"/>
      <c r="P131" s="243">
        <f>O131*H131</f>
        <v>0</v>
      </c>
      <c r="Q131" s="243">
        <v>0</v>
      </c>
      <c r="R131" s="243">
        <f>Q131*H131</f>
        <v>0</v>
      </c>
      <c r="S131" s="243">
        <v>0</v>
      </c>
      <c r="T131" s="244">
        <f>S131*H131</f>
        <v>0</v>
      </c>
      <c r="AR131" s="25" t="s">
        <v>232</v>
      </c>
      <c r="AT131" s="25" t="s">
        <v>218</v>
      </c>
      <c r="AU131" s="25" t="s">
        <v>82</v>
      </c>
      <c r="AY131" s="25" t="s">
        <v>215</v>
      </c>
      <c r="BE131" s="245">
        <f>IF(N131="základní",J131,0)</f>
        <v>0</v>
      </c>
      <c r="BF131" s="245">
        <f>IF(N131="snížená",J131,0)</f>
        <v>0</v>
      </c>
      <c r="BG131" s="245">
        <f>IF(N131="zákl. přenesená",J131,0)</f>
        <v>0</v>
      </c>
      <c r="BH131" s="245">
        <f>IF(N131="sníž. přenesená",J131,0)</f>
        <v>0</v>
      </c>
      <c r="BI131" s="245">
        <f>IF(N131="nulová",J131,0)</f>
        <v>0</v>
      </c>
      <c r="BJ131" s="25" t="s">
        <v>80</v>
      </c>
      <c r="BK131" s="245">
        <f>ROUND(I131*H131,2)</f>
        <v>0</v>
      </c>
      <c r="BL131" s="25" t="s">
        <v>232</v>
      </c>
      <c r="BM131" s="25" t="s">
        <v>4311</v>
      </c>
    </row>
    <row r="132" s="1" customFormat="1">
      <c r="B132" s="47"/>
      <c r="C132" s="75"/>
      <c r="D132" s="246" t="s">
        <v>383</v>
      </c>
      <c r="E132" s="75"/>
      <c r="F132" s="247" t="s">
        <v>4312</v>
      </c>
      <c r="G132" s="75"/>
      <c r="H132" s="75"/>
      <c r="I132" s="204"/>
      <c r="J132" s="75"/>
      <c r="K132" s="75"/>
      <c r="L132" s="73"/>
      <c r="M132" s="248"/>
      <c r="N132" s="48"/>
      <c r="O132" s="48"/>
      <c r="P132" s="48"/>
      <c r="Q132" s="48"/>
      <c r="R132" s="48"/>
      <c r="S132" s="48"/>
      <c r="T132" s="96"/>
      <c r="AT132" s="25" t="s">
        <v>383</v>
      </c>
      <c r="AU132" s="25" t="s">
        <v>82</v>
      </c>
    </row>
    <row r="133" s="12" customFormat="1">
      <c r="B133" s="252"/>
      <c r="C133" s="253"/>
      <c r="D133" s="246" t="s">
        <v>422</v>
      </c>
      <c r="E133" s="254" t="s">
        <v>21</v>
      </c>
      <c r="F133" s="255" t="s">
        <v>4313</v>
      </c>
      <c r="G133" s="253"/>
      <c r="H133" s="256">
        <v>273.60000000000002</v>
      </c>
      <c r="I133" s="257"/>
      <c r="J133" s="253"/>
      <c r="K133" s="253"/>
      <c r="L133" s="258"/>
      <c r="M133" s="259"/>
      <c r="N133" s="260"/>
      <c r="O133" s="260"/>
      <c r="P133" s="260"/>
      <c r="Q133" s="260"/>
      <c r="R133" s="260"/>
      <c r="S133" s="260"/>
      <c r="T133" s="261"/>
      <c r="AT133" s="262" t="s">
        <v>422</v>
      </c>
      <c r="AU133" s="262" t="s">
        <v>82</v>
      </c>
      <c r="AV133" s="12" t="s">
        <v>82</v>
      </c>
      <c r="AW133" s="12" t="s">
        <v>35</v>
      </c>
      <c r="AX133" s="12" t="s">
        <v>80</v>
      </c>
      <c r="AY133" s="262" t="s">
        <v>215</v>
      </c>
    </row>
    <row r="134" s="1" customFormat="1" ht="16.5" customHeight="1">
      <c r="B134" s="47"/>
      <c r="C134" s="274" t="s">
        <v>272</v>
      </c>
      <c r="D134" s="274" t="s">
        <v>470</v>
      </c>
      <c r="E134" s="275" t="s">
        <v>4314</v>
      </c>
      <c r="F134" s="276" t="s">
        <v>4315</v>
      </c>
      <c r="G134" s="277" t="s">
        <v>695</v>
      </c>
      <c r="H134" s="278">
        <v>8.2200000000000006</v>
      </c>
      <c r="I134" s="279"/>
      <c r="J134" s="280">
        <f>ROUND(I134*H134,2)</f>
        <v>0</v>
      </c>
      <c r="K134" s="276" t="s">
        <v>222</v>
      </c>
      <c r="L134" s="281"/>
      <c r="M134" s="282" t="s">
        <v>21</v>
      </c>
      <c r="N134" s="283" t="s">
        <v>43</v>
      </c>
      <c r="O134" s="48"/>
      <c r="P134" s="243">
        <f>O134*H134</f>
        <v>0</v>
      </c>
      <c r="Q134" s="243">
        <v>0.001</v>
      </c>
      <c r="R134" s="243">
        <f>Q134*H134</f>
        <v>0.0082200000000000016</v>
      </c>
      <c r="S134" s="243">
        <v>0</v>
      </c>
      <c r="T134" s="244">
        <f>S134*H134</f>
        <v>0</v>
      </c>
      <c r="AR134" s="25" t="s">
        <v>405</v>
      </c>
      <c r="AT134" s="25" t="s">
        <v>470</v>
      </c>
      <c r="AU134" s="25" t="s">
        <v>82</v>
      </c>
      <c r="AY134" s="25" t="s">
        <v>215</v>
      </c>
      <c r="BE134" s="245">
        <f>IF(N134="základní",J134,0)</f>
        <v>0</v>
      </c>
      <c r="BF134" s="245">
        <f>IF(N134="snížená",J134,0)</f>
        <v>0</v>
      </c>
      <c r="BG134" s="245">
        <f>IF(N134="zákl. přenesená",J134,0)</f>
        <v>0</v>
      </c>
      <c r="BH134" s="245">
        <f>IF(N134="sníž. přenesená",J134,0)</f>
        <v>0</v>
      </c>
      <c r="BI134" s="245">
        <f>IF(N134="nulová",J134,0)</f>
        <v>0</v>
      </c>
      <c r="BJ134" s="25" t="s">
        <v>80</v>
      </c>
      <c r="BK134" s="245">
        <f>ROUND(I134*H134,2)</f>
        <v>0</v>
      </c>
      <c r="BL134" s="25" t="s">
        <v>232</v>
      </c>
      <c r="BM134" s="25" t="s">
        <v>4316</v>
      </c>
    </row>
    <row r="135" s="12" customFormat="1">
      <c r="B135" s="252"/>
      <c r="C135" s="253"/>
      <c r="D135" s="246" t="s">
        <v>422</v>
      </c>
      <c r="E135" s="254" t="s">
        <v>21</v>
      </c>
      <c r="F135" s="255" t="s">
        <v>4317</v>
      </c>
      <c r="G135" s="253"/>
      <c r="H135" s="256">
        <v>8.2200000000000006</v>
      </c>
      <c r="I135" s="257"/>
      <c r="J135" s="253"/>
      <c r="K135" s="253"/>
      <c r="L135" s="258"/>
      <c r="M135" s="259"/>
      <c r="N135" s="260"/>
      <c r="O135" s="260"/>
      <c r="P135" s="260"/>
      <c r="Q135" s="260"/>
      <c r="R135" s="260"/>
      <c r="S135" s="260"/>
      <c r="T135" s="261"/>
      <c r="AT135" s="262" t="s">
        <v>422</v>
      </c>
      <c r="AU135" s="262" t="s">
        <v>82</v>
      </c>
      <c r="AV135" s="12" t="s">
        <v>82</v>
      </c>
      <c r="AW135" s="12" t="s">
        <v>35</v>
      </c>
      <c r="AX135" s="12" t="s">
        <v>80</v>
      </c>
      <c r="AY135" s="262" t="s">
        <v>215</v>
      </c>
    </row>
    <row r="136" s="1" customFormat="1" ht="16.5" customHeight="1">
      <c r="B136" s="47"/>
      <c r="C136" s="234" t="s">
        <v>277</v>
      </c>
      <c r="D136" s="234" t="s">
        <v>218</v>
      </c>
      <c r="E136" s="235" t="s">
        <v>4318</v>
      </c>
      <c r="F136" s="236" t="s">
        <v>4319</v>
      </c>
      <c r="G136" s="237" t="s">
        <v>376</v>
      </c>
      <c r="H136" s="238">
        <v>1599</v>
      </c>
      <c r="I136" s="239"/>
      <c r="J136" s="240">
        <f>ROUND(I136*H136,2)</f>
        <v>0</v>
      </c>
      <c r="K136" s="236" t="s">
        <v>21</v>
      </c>
      <c r="L136" s="73"/>
      <c r="M136" s="241" t="s">
        <v>21</v>
      </c>
      <c r="N136" s="242" t="s">
        <v>43</v>
      </c>
      <c r="O136" s="48"/>
      <c r="P136" s="243">
        <f>O136*H136</f>
        <v>0</v>
      </c>
      <c r="Q136" s="243">
        <v>0</v>
      </c>
      <c r="R136" s="243">
        <f>Q136*H136</f>
        <v>0</v>
      </c>
      <c r="S136" s="243">
        <v>0</v>
      </c>
      <c r="T136" s="244">
        <f>S136*H136</f>
        <v>0</v>
      </c>
      <c r="AR136" s="25" t="s">
        <v>232</v>
      </c>
      <c r="AT136" s="25" t="s">
        <v>218</v>
      </c>
      <c r="AU136" s="25" t="s">
        <v>82</v>
      </c>
      <c r="AY136" s="25" t="s">
        <v>215</v>
      </c>
      <c r="BE136" s="245">
        <f>IF(N136="základní",J136,0)</f>
        <v>0</v>
      </c>
      <c r="BF136" s="245">
        <f>IF(N136="snížená",J136,0)</f>
        <v>0</v>
      </c>
      <c r="BG136" s="245">
        <f>IF(N136="zákl. přenesená",J136,0)</f>
        <v>0</v>
      </c>
      <c r="BH136" s="245">
        <f>IF(N136="sníž. přenesená",J136,0)</f>
        <v>0</v>
      </c>
      <c r="BI136" s="245">
        <f>IF(N136="nulová",J136,0)</f>
        <v>0</v>
      </c>
      <c r="BJ136" s="25" t="s">
        <v>80</v>
      </c>
      <c r="BK136" s="245">
        <f>ROUND(I136*H136,2)</f>
        <v>0</v>
      </c>
      <c r="BL136" s="25" t="s">
        <v>232</v>
      </c>
      <c r="BM136" s="25" t="s">
        <v>4320</v>
      </c>
    </row>
    <row r="137" s="1" customFormat="1">
      <c r="B137" s="47"/>
      <c r="C137" s="75"/>
      <c r="D137" s="246" t="s">
        <v>383</v>
      </c>
      <c r="E137" s="75"/>
      <c r="F137" s="247" t="s">
        <v>4312</v>
      </c>
      <c r="G137" s="75"/>
      <c r="H137" s="75"/>
      <c r="I137" s="204"/>
      <c r="J137" s="75"/>
      <c r="K137" s="75"/>
      <c r="L137" s="73"/>
      <c r="M137" s="248"/>
      <c r="N137" s="48"/>
      <c r="O137" s="48"/>
      <c r="P137" s="48"/>
      <c r="Q137" s="48"/>
      <c r="R137" s="48"/>
      <c r="S137" s="48"/>
      <c r="T137" s="96"/>
      <c r="AT137" s="25" t="s">
        <v>383</v>
      </c>
      <c r="AU137" s="25" t="s">
        <v>82</v>
      </c>
    </row>
    <row r="138" s="1" customFormat="1" ht="16.5" customHeight="1">
      <c r="B138" s="47"/>
      <c r="C138" s="274" t="s">
        <v>10</v>
      </c>
      <c r="D138" s="274" t="s">
        <v>470</v>
      </c>
      <c r="E138" s="275" t="s">
        <v>4321</v>
      </c>
      <c r="F138" s="276" t="s">
        <v>4322</v>
      </c>
      <c r="G138" s="277" t="s">
        <v>695</v>
      </c>
      <c r="H138" s="278">
        <v>79.950000000000003</v>
      </c>
      <c r="I138" s="279"/>
      <c r="J138" s="280">
        <f>ROUND(I138*H138,2)</f>
        <v>0</v>
      </c>
      <c r="K138" s="276" t="s">
        <v>21</v>
      </c>
      <c r="L138" s="281"/>
      <c r="M138" s="282" t="s">
        <v>21</v>
      </c>
      <c r="N138" s="283" t="s">
        <v>43</v>
      </c>
      <c r="O138" s="48"/>
      <c r="P138" s="243">
        <f>O138*H138</f>
        <v>0</v>
      </c>
      <c r="Q138" s="243">
        <v>0.001</v>
      </c>
      <c r="R138" s="243">
        <f>Q138*H138</f>
        <v>0.079950000000000007</v>
      </c>
      <c r="S138" s="243">
        <v>0</v>
      </c>
      <c r="T138" s="244">
        <f>S138*H138</f>
        <v>0</v>
      </c>
      <c r="AR138" s="25" t="s">
        <v>405</v>
      </c>
      <c r="AT138" s="25" t="s">
        <v>470</v>
      </c>
      <c r="AU138" s="25" t="s">
        <v>82</v>
      </c>
      <c r="AY138" s="25" t="s">
        <v>215</v>
      </c>
      <c r="BE138" s="245">
        <f>IF(N138="základní",J138,0)</f>
        <v>0</v>
      </c>
      <c r="BF138" s="245">
        <f>IF(N138="snížená",J138,0)</f>
        <v>0</v>
      </c>
      <c r="BG138" s="245">
        <f>IF(N138="zákl. přenesená",J138,0)</f>
        <v>0</v>
      </c>
      <c r="BH138" s="245">
        <f>IF(N138="sníž. přenesená",J138,0)</f>
        <v>0</v>
      </c>
      <c r="BI138" s="245">
        <f>IF(N138="nulová",J138,0)</f>
        <v>0</v>
      </c>
      <c r="BJ138" s="25" t="s">
        <v>80</v>
      </c>
      <c r="BK138" s="245">
        <f>ROUND(I138*H138,2)</f>
        <v>0</v>
      </c>
      <c r="BL138" s="25" t="s">
        <v>232</v>
      </c>
      <c r="BM138" s="25" t="s">
        <v>4323</v>
      </c>
    </row>
    <row r="139" s="12" customFormat="1">
      <c r="B139" s="252"/>
      <c r="C139" s="253"/>
      <c r="D139" s="246" t="s">
        <v>422</v>
      </c>
      <c r="E139" s="254" t="s">
        <v>21</v>
      </c>
      <c r="F139" s="255" t="s">
        <v>4324</v>
      </c>
      <c r="G139" s="253"/>
      <c r="H139" s="256">
        <v>79.950000000000003</v>
      </c>
      <c r="I139" s="257"/>
      <c r="J139" s="253"/>
      <c r="K139" s="253"/>
      <c r="L139" s="258"/>
      <c r="M139" s="259"/>
      <c r="N139" s="260"/>
      <c r="O139" s="260"/>
      <c r="P139" s="260"/>
      <c r="Q139" s="260"/>
      <c r="R139" s="260"/>
      <c r="S139" s="260"/>
      <c r="T139" s="261"/>
      <c r="AT139" s="262" t="s">
        <v>422</v>
      </c>
      <c r="AU139" s="262" t="s">
        <v>82</v>
      </c>
      <c r="AV139" s="12" t="s">
        <v>82</v>
      </c>
      <c r="AW139" s="12" t="s">
        <v>35</v>
      </c>
      <c r="AX139" s="12" t="s">
        <v>80</v>
      </c>
      <c r="AY139" s="262" t="s">
        <v>215</v>
      </c>
    </row>
    <row r="140" s="1" customFormat="1" ht="16.5" customHeight="1">
      <c r="B140" s="47"/>
      <c r="C140" s="234" t="s">
        <v>286</v>
      </c>
      <c r="D140" s="234" t="s">
        <v>218</v>
      </c>
      <c r="E140" s="235" t="s">
        <v>4325</v>
      </c>
      <c r="F140" s="236" t="s">
        <v>4326</v>
      </c>
      <c r="G140" s="237" t="s">
        <v>376</v>
      </c>
      <c r="H140" s="238">
        <v>1253</v>
      </c>
      <c r="I140" s="239"/>
      <c r="J140" s="240">
        <f>ROUND(I140*H140,2)</f>
        <v>0</v>
      </c>
      <c r="K140" s="236" t="s">
        <v>21</v>
      </c>
      <c r="L140" s="73"/>
      <c r="M140" s="241" t="s">
        <v>21</v>
      </c>
      <c r="N140" s="242" t="s">
        <v>43</v>
      </c>
      <c r="O140" s="48"/>
      <c r="P140" s="243">
        <f>O140*H140</f>
        <v>0</v>
      </c>
      <c r="Q140" s="243">
        <v>0</v>
      </c>
      <c r="R140" s="243">
        <f>Q140*H140</f>
        <v>0</v>
      </c>
      <c r="S140" s="243">
        <v>0</v>
      </c>
      <c r="T140" s="244">
        <f>S140*H140</f>
        <v>0</v>
      </c>
      <c r="AR140" s="25" t="s">
        <v>232</v>
      </c>
      <c r="AT140" s="25" t="s">
        <v>218</v>
      </c>
      <c r="AU140" s="25" t="s">
        <v>82</v>
      </c>
      <c r="AY140" s="25" t="s">
        <v>215</v>
      </c>
      <c r="BE140" s="245">
        <f>IF(N140="základní",J140,0)</f>
        <v>0</v>
      </c>
      <c r="BF140" s="245">
        <f>IF(N140="snížená",J140,0)</f>
        <v>0</v>
      </c>
      <c r="BG140" s="245">
        <f>IF(N140="zákl. přenesená",J140,0)</f>
        <v>0</v>
      </c>
      <c r="BH140" s="245">
        <f>IF(N140="sníž. přenesená",J140,0)</f>
        <v>0</v>
      </c>
      <c r="BI140" s="245">
        <f>IF(N140="nulová",J140,0)</f>
        <v>0</v>
      </c>
      <c r="BJ140" s="25" t="s">
        <v>80</v>
      </c>
      <c r="BK140" s="245">
        <f>ROUND(I140*H140,2)</f>
        <v>0</v>
      </c>
      <c r="BL140" s="25" t="s">
        <v>232</v>
      </c>
      <c r="BM140" s="25" t="s">
        <v>4327</v>
      </c>
    </row>
    <row r="141" s="1" customFormat="1">
      <c r="B141" s="47"/>
      <c r="C141" s="75"/>
      <c r="D141" s="246" t="s">
        <v>383</v>
      </c>
      <c r="E141" s="75"/>
      <c r="F141" s="247" t="s">
        <v>4312</v>
      </c>
      <c r="G141" s="75"/>
      <c r="H141" s="75"/>
      <c r="I141" s="204"/>
      <c r="J141" s="75"/>
      <c r="K141" s="75"/>
      <c r="L141" s="73"/>
      <c r="M141" s="248"/>
      <c r="N141" s="48"/>
      <c r="O141" s="48"/>
      <c r="P141" s="48"/>
      <c r="Q141" s="48"/>
      <c r="R141" s="48"/>
      <c r="S141" s="48"/>
      <c r="T141" s="96"/>
      <c r="AT141" s="25" t="s">
        <v>383</v>
      </c>
      <c r="AU141" s="25" t="s">
        <v>82</v>
      </c>
    </row>
    <row r="142" s="1" customFormat="1" ht="16.5" customHeight="1">
      <c r="B142" s="47"/>
      <c r="C142" s="274" t="s">
        <v>290</v>
      </c>
      <c r="D142" s="274" t="s">
        <v>470</v>
      </c>
      <c r="E142" s="275" t="s">
        <v>4314</v>
      </c>
      <c r="F142" s="276" t="s">
        <v>4315</v>
      </c>
      <c r="G142" s="277" t="s">
        <v>695</v>
      </c>
      <c r="H142" s="278">
        <v>37.590000000000003</v>
      </c>
      <c r="I142" s="279"/>
      <c r="J142" s="280">
        <f>ROUND(I142*H142,2)</f>
        <v>0</v>
      </c>
      <c r="K142" s="276" t="s">
        <v>222</v>
      </c>
      <c r="L142" s="281"/>
      <c r="M142" s="282" t="s">
        <v>21</v>
      </c>
      <c r="N142" s="283" t="s">
        <v>43</v>
      </c>
      <c r="O142" s="48"/>
      <c r="P142" s="243">
        <f>O142*H142</f>
        <v>0</v>
      </c>
      <c r="Q142" s="243">
        <v>0.001</v>
      </c>
      <c r="R142" s="243">
        <f>Q142*H142</f>
        <v>0.037590000000000005</v>
      </c>
      <c r="S142" s="243">
        <v>0</v>
      </c>
      <c r="T142" s="244">
        <f>S142*H142</f>
        <v>0</v>
      </c>
      <c r="AR142" s="25" t="s">
        <v>405</v>
      </c>
      <c r="AT142" s="25" t="s">
        <v>470</v>
      </c>
      <c r="AU142" s="25" t="s">
        <v>82</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4328</v>
      </c>
    </row>
    <row r="143" s="12" customFormat="1">
      <c r="B143" s="252"/>
      <c r="C143" s="253"/>
      <c r="D143" s="246" t="s">
        <v>422</v>
      </c>
      <c r="E143" s="254" t="s">
        <v>21</v>
      </c>
      <c r="F143" s="255" t="s">
        <v>4329</v>
      </c>
      <c r="G143" s="253"/>
      <c r="H143" s="256">
        <v>37.590000000000003</v>
      </c>
      <c r="I143" s="257"/>
      <c r="J143" s="253"/>
      <c r="K143" s="253"/>
      <c r="L143" s="258"/>
      <c r="M143" s="259"/>
      <c r="N143" s="260"/>
      <c r="O143" s="260"/>
      <c r="P143" s="260"/>
      <c r="Q143" s="260"/>
      <c r="R143" s="260"/>
      <c r="S143" s="260"/>
      <c r="T143" s="261"/>
      <c r="AT143" s="262" t="s">
        <v>422</v>
      </c>
      <c r="AU143" s="262" t="s">
        <v>82</v>
      </c>
      <c r="AV143" s="12" t="s">
        <v>82</v>
      </c>
      <c r="AW143" s="12" t="s">
        <v>35</v>
      </c>
      <c r="AX143" s="12" t="s">
        <v>80</v>
      </c>
      <c r="AY143" s="262" t="s">
        <v>215</v>
      </c>
    </row>
    <row r="144" s="1" customFormat="1" ht="25.5" customHeight="1">
      <c r="B144" s="47"/>
      <c r="C144" s="234" t="s">
        <v>1528</v>
      </c>
      <c r="D144" s="234" t="s">
        <v>218</v>
      </c>
      <c r="E144" s="235" t="s">
        <v>4330</v>
      </c>
      <c r="F144" s="236" t="s">
        <v>4331</v>
      </c>
      <c r="G144" s="237" t="s">
        <v>376</v>
      </c>
      <c r="H144" s="238">
        <v>2852</v>
      </c>
      <c r="I144" s="239"/>
      <c r="J144" s="240">
        <f>ROUND(I144*H144,2)</f>
        <v>0</v>
      </c>
      <c r="K144" s="236" t="s">
        <v>222</v>
      </c>
      <c r="L144" s="73"/>
      <c r="M144" s="241" t="s">
        <v>21</v>
      </c>
      <c r="N144" s="242" t="s">
        <v>43</v>
      </c>
      <c r="O144" s="48"/>
      <c r="P144" s="243">
        <f>O144*H144</f>
        <v>0</v>
      </c>
      <c r="Q144" s="243">
        <v>0</v>
      </c>
      <c r="R144" s="243">
        <f>Q144*H144</f>
        <v>0</v>
      </c>
      <c r="S144" s="243">
        <v>0</v>
      </c>
      <c r="T144" s="244">
        <f>S144*H144</f>
        <v>0</v>
      </c>
      <c r="AR144" s="25" t="s">
        <v>232</v>
      </c>
      <c r="AT144" s="25" t="s">
        <v>218</v>
      </c>
      <c r="AU144" s="25" t="s">
        <v>82</v>
      </c>
      <c r="AY144" s="25" t="s">
        <v>215</v>
      </c>
      <c r="BE144" s="245">
        <f>IF(N144="základní",J144,0)</f>
        <v>0</v>
      </c>
      <c r="BF144" s="245">
        <f>IF(N144="snížená",J144,0)</f>
        <v>0</v>
      </c>
      <c r="BG144" s="245">
        <f>IF(N144="zákl. přenesená",J144,0)</f>
        <v>0</v>
      </c>
      <c r="BH144" s="245">
        <f>IF(N144="sníž. přenesená",J144,0)</f>
        <v>0</v>
      </c>
      <c r="BI144" s="245">
        <f>IF(N144="nulová",J144,0)</f>
        <v>0</v>
      </c>
      <c r="BJ144" s="25" t="s">
        <v>80</v>
      </c>
      <c r="BK144" s="245">
        <f>ROUND(I144*H144,2)</f>
        <v>0</v>
      </c>
      <c r="BL144" s="25" t="s">
        <v>232</v>
      </c>
      <c r="BM144" s="25" t="s">
        <v>4332</v>
      </c>
    </row>
    <row r="145" s="12" customFormat="1">
      <c r="B145" s="252"/>
      <c r="C145" s="253"/>
      <c r="D145" s="246" t="s">
        <v>422</v>
      </c>
      <c r="E145" s="254" t="s">
        <v>21</v>
      </c>
      <c r="F145" s="255" t="s">
        <v>4333</v>
      </c>
      <c r="G145" s="253"/>
      <c r="H145" s="256">
        <v>2852</v>
      </c>
      <c r="I145" s="257"/>
      <c r="J145" s="253"/>
      <c r="K145" s="253"/>
      <c r="L145" s="258"/>
      <c r="M145" s="259"/>
      <c r="N145" s="260"/>
      <c r="O145" s="260"/>
      <c r="P145" s="260"/>
      <c r="Q145" s="260"/>
      <c r="R145" s="260"/>
      <c r="S145" s="260"/>
      <c r="T145" s="261"/>
      <c r="AT145" s="262" t="s">
        <v>422</v>
      </c>
      <c r="AU145" s="262" t="s">
        <v>82</v>
      </c>
      <c r="AV145" s="12" t="s">
        <v>82</v>
      </c>
      <c r="AW145" s="12" t="s">
        <v>35</v>
      </c>
      <c r="AX145" s="12" t="s">
        <v>80</v>
      </c>
      <c r="AY145" s="262" t="s">
        <v>215</v>
      </c>
    </row>
    <row r="146" s="1" customFormat="1" ht="16.5" customHeight="1">
      <c r="B146" s="47"/>
      <c r="C146" s="234" t="s">
        <v>295</v>
      </c>
      <c r="D146" s="234" t="s">
        <v>218</v>
      </c>
      <c r="E146" s="235" t="s">
        <v>4334</v>
      </c>
      <c r="F146" s="236" t="s">
        <v>4335</v>
      </c>
      <c r="G146" s="237" t="s">
        <v>376</v>
      </c>
      <c r="H146" s="238">
        <v>144</v>
      </c>
      <c r="I146" s="239"/>
      <c r="J146" s="240">
        <f>ROUND(I146*H146,2)</f>
        <v>0</v>
      </c>
      <c r="K146" s="236" t="s">
        <v>222</v>
      </c>
      <c r="L146" s="73"/>
      <c r="M146" s="241" t="s">
        <v>21</v>
      </c>
      <c r="N146" s="242" t="s">
        <v>43</v>
      </c>
      <c r="O146" s="48"/>
      <c r="P146" s="243">
        <f>O146*H146</f>
        <v>0</v>
      </c>
      <c r="Q146" s="243">
        <v>0</v>
      </c>
      <c r="R146" s="243">
        <f>Q146*H146</f>
        <v>0</v>
      </c>
      <c r="S146" s="243">
        <v>0</v>
      </c>
      <c r="T146" s="244">
        <f>S146*H146</f>
        <v>0</v>
      </c>
      <c r="AR146" s="25" t="s">
        <v>232</v>
      </c>
      <c r="AT146" s="25" t="s">
        <v>218</v>
      </c>
      <c r="AU146" s="25" t="s">
        <v>82</v>
      </c>
      <c r="AY146" s="25" t="s">
        <v>215</v>
      </c>
      <c r="BE146" s="245">
        <f>IF(N146="základní",J146,0)</f>
        <v>0</v>
      </c>
      <c r="BF146" s="245">
        <f>IF(N146="snížená",J146,0)</f>
        <v>0</v>
      </c>
      <c r="BG146" s="245">
        <f>IF(N146="zákl. přenesená",J146,0)</f>
        <v>0</v>
      </c>
      <c r="BH146" s="245">
        <f>IF(N146="sníž. přenesená",J146,0)</f>
        <v>0</v>
      </c>
      <c r="BI146" s="245">
        <f>IF(N146="nulová",J146,0)</f>
        <v>0</v>
      </c>
      <c r="BJ146" s="25" t="s">
        <v>80</v>
      </c>
      <c r="BK146" s="245">
        <f>ROUND(I146*H146,2)</f>
        <v>0</v>
      </c>
      <c r="BL146" s="25" t="s">
        <v>232</v>
      </c>
      <c r="BM146" s="25" t="s">
        <v>4336</v>
      </c>
    </row>
    <row r="147" s="1" customFormat="1">
      <c r="B147" s="47"/>
      <c r="C147" s="75"/>
      <c r="D147" s="246" t="s">
        <v>225</v>
      </c>
      <c r="E147" s="75"/>
      <c r="F147" s="247" t="s">
        <v>4280</v>
      </c>
      <c r="G147" s="75"/>
      <c r="H147" s="75"/>
      <c r="I147" s="204"/>
      <c r="J147" s="75"/>
      <c r="K147" s="75"/>
      <c r="L147" s="73"/>
      <c r="M147" s="248"/>
      <c r="N147" s="48"/>
      <c r="O147" s="48"/>
      <c r="P147" s="48"/>
      <c r="Q147" s="48"/>
      <c r="R147" s="48"/>
      <c r="S147" s="48"/>
      <c r="T147" s="96"/>
      <c r="AT147" s="25" t="s">
        <v>225</v>
      </c>
      <c r="AU147" s="25" t="s">
        <v>82</v>
      </c>
    </row>
    <row r="148" s="1" customFormat="1" ht="16.5" customHeight="1">
      <c r="B148" s="47"/>
      <c r="C148" s="234" t="s">
        <v>1534</v>
      </c>
      <c r="D148" s="234" t="s">
        <v>218</v>
      </c>
      <c r="E148" s="235" t="s">
        <v>4337</v>
      </c>
      <c r="F148" s="236" t="s">
        <v>4338</v>
      </c>
      <c r="G148" s="237" t="s">
        <v>376</v>
      </c>
      <c r="H148" s="238">
        <v>273.60000000000002</v>
      </c>
      <c r="I148" s="239"/>
      <c r="J148" s="240">
        <f>ROUND(I148*H148,2)</f>
        <v>0</v>
      </c>
      <c r="K148" s="236" t="s">
        <v>222</v>
      </c>
      <c r="L148" s="73"/>
      <c r="M148" s="241" t="s">
        <v>21</v>
      </c>
      <c r="N148" s="242" t="s">
        <v>43</v>
      </c>
      <c r="O148" s="48"/>
      <c r="P148" s="243">
        <f>O148*H148</f>
        <v>0</v>
      </c>
      <c r="Q148" s="243">
        <v>0</v>
      </c>
      <c r="R148" s="243">
        <f>Q148*H148</f>
        <v>0</v>
      </c>
      <c r="S148" s="243">
        <v>0</v>
      </c>
      <c r="T148" s="244">
        <f>S148*H148</f>
        <v>0</v>
      </c>
      <c r="AR148" s="25" t="s">
        <v>232</v>
      </c>
      <c r="AT148" s="25" t="s">
        <v>218</v>
      </c>
      <c r="AU148" s="25" t="s">
        <v>82</v>
      </c>
      <c r="AY148" s="25" t="s">
        <v>215</v>
      </c>
      <c r="BE148" s="245">
        <f>IF(N148="základní",J148,0)</f>
        <v>0</v>
      </c>
      <c r="BF148" s="245">
        <f>IF(N148="snížená",J148,0)</f>
        <v>0</v>
      </c>
      <c r="BG148" s="245">
        <f>IF(N148="zákl. přenesená",J148,0)</f>
        <v>0</v>
      </c>
      <c r="BH148" s="245">
        <f>IF(N148="sníž. přenesená",J148,0)</f>
        <v>0</v>
      </c>
      <c r="BI148" s="245">
        <f>IF(N148="nulová",J148,0)</f>
        <v>0</v>
      </c>
      <c r="BJ148" s="25" t="s">
        <v>80</v>
      </c>
      <c r="BK148" s="245">
        <f>ROUND(I148*H148,2)</f>
        <v>0</v>
      </c>
      <c r="BL148" s="25" t="s">
        <v>232</v>
      </c>
      <c r="BM148" s="25" t="s">
        <v>4339</v>
      </c>
    </row>
    <row r="149" s="12" customFormat="1">
      <c r="B149" s="252"/>
      <c r="C149" s="253"/>
      <c r="D149" s="246" t="s">
        <v>422</v>
      </c>
      <c r="E149" s="254" t="s">
        <v>21</v>
      </c>
      <c r="F149" s="255" t="s">
        <v>4251</v>
      </c>
      <c r="G149" s="253"/>
      <c r="H149" s="256">
        <v>273.60000000000002</v>
      </c>
      <c r="I149" s="257"/>
      <c r="J149" s="253"/>
      <c r="K149" s="253"/>
      <c r="L149" s="258"/>
      <c r="M149" s="259"/>
      <c r="N149" s="260"/>
      <c r="O149" s="260"/>
      <c r="P149" s="260"/>
      <c r="Q149" s="260"/>
      <c r="R149" s="260"/>
      <c r="S149" s="260"/>
      <c r="T149" s="261"/>
      <c r="AT149" s="262" t="s">
        <v>422</v>
      </c>
      <c r="AU149" s="262" t="s">
        <v>82</v>
      </c>
      <c r="AV149" s="12" t="s">
        <v>82</v>
      </c>
      <c r="AW149" s="12" t="s">
        <v>35</v>
      </c>
      <c r="AX149" s="12" t="s">
        <v>80</v>
      </c>
      <c r="AY149" s="262" t="s">
        <v>215</v>
      </c>
    </row>
    <row r="150" s="1" customFormat="1" ht="25.5" customHeight="1">
      <c r="B150" s="47"/>
      <c r="C150" s="234" t="s">
        <v>300</v>
      </c>
      <c r="D150" s="234" t="s">
        <v>218</v>
      </c>
      <c r="E150" s="235" t="s">
        <v>4340</v>
      </c>
      <c r="F150" s="236" t="s">
        <v>4341</v>
      </c>
      <c r="G150" s="237" t="s">
        <v>298</v>
      </c>
      <c r="H150" s="238">
        <v>53</v>
      </c>
      <c r="I150" s="239"/>
      <c r="J150" s="240">
        <f>ROUND(I150*H150,2)</f>
        <v>0</v>
      </c>
      <c r="K150" s="236" t="s">
        <v>222</v>
      </c>
      <c r="L150" s="73"/>
      <c r="M150" s="241" t="s">
        <v>21</v>
      </c>
      <c r="N150" s="242" t="s">
        <v>43</v>
      </c>
      <c r="O150" s="48"/>
      <c r="P150" s="243">
        <f>O150*H150</f>
        <v>0</v>
      </c>
      <c r="Q150" s="243">
        <v>0</v>
      </c>
      <c r="R150" s="243">
        <f>Q150*H150</f>
        <v>0</v>
      </c>
      <c r="S150" s="243">
        <v>0</v>
      </c>
      <c r="T150" s="244">
        <f>S150*H150</f>
        <v>0</v>
      </c>
      <c r="AR150" s="25" t="s">
        <v>232</v>
      </c>
      <c r="AT150" s="25" t="s">
        <v>218</v>
      </c>
      <c r="AU150" s="25" t="s">
        <v>82</v>
      </c>
      <c r="AY150" s="25" t="s">
        <v>215</v>
      </c>
      <c r="BE150" s="245">
        <f>IF(N150="základní",J150,0)</f>
        <v>0</v>
      </c>
      <c r="BF150" s="245">
        <f>IF(N150="snížená",J150,0)</f>
        <v>0</v>
      </c>
      <c r="BG150" s="245">
        <f>IF(N150="zákl. přenesená",J150,0)</f>
        <v>0</v>
      </c>
      <c r="BH150" s="245">
        <f>IF(N150="sníž. přenesená",J150,0)</f>
        <v>0</v>
      </c>
      <c r="BI150" s="245">
        <f>IF(N150="nulová",J150,0)</f>
        <v>0</v>
      </c>
      <c r="BJ150" s="25" t="s">
        <v>80</v>
      </c>
      <c r="BK150" s="245">
        <f>ROUND(I150*H150,2)</f>
        <v>0</v>
      </c>
      <c r="BL150" s="25" t="s">
        <v>232</v>
      </c>
      <c r="BM150" s="25" t="s">
        <v>4342</v>
      </c>
    </row>
    <row r="151" s="1" customFormat="1">
      <c r="B151" s="47"/>
      <c r="C151" s="75"/>
      <c r="D151" s="246" t="s">
        <v>383</v>
      </c>
      <c r="E151" s="75"/>
      <c r="F151" s="247" t="s">
        <v>4343</v>
      </c>
      <c r="G151" s="75"/>
      <c r="H151" s="75"/>
      <c r="I151" s="204"/>
      <c r="J151" s="75"/>
      <c r="K151" s="75"/>
      <c r="L151" s="73"/>
      <c r="M151" s="248"/>
      <c r="N151" s="48"/>
      <c r="O151" s="48"/>
      <c r="P151" s="48"/>
      <c r="Q151" s="48"/>
      <c r="R151" s="48"/>
      <c r="S151" s="48"/>
      <c r="T151" s="96"/>
      <c r="AT151" s="25" t="s">
        <v>383</v>
      </c>
      <c r="AU151" s="25" t="s">
        <v>82</v>
      </c>
    </row>
    <row r="152" s="1" customFormat="1">
      <c r="B152" s="47"/>
      <c r="C152" s="75"/>
      <c r="D152" s="246" t="s">
        <v>225</v>
      </c>
      <c r="E152" s="75"/>
      <c r="F152" s="247" t="s">
        <v>4344</v>
      </c>
      <c r="G152" s="75"/>
      <c r="H152" s="75"/>
      <c r="I152" s="204"/>
      <c r="J152" s="75"/>
      <c r="K152" s="75"/>
      <c r="L152" s="73"/>
      <c r="M152" s="248"/>
      <c r="N152" s="48"/>
      <c r="O152" s="48"/>
      <c r="P152" s="48"/>
      <c r="Q152" s="48"/>
      <c r="R152" s="48"/>
      <c r="S152" s="48"/>
      <c r="T152" s="96"/>
      <c r="AT152" s="25" t="s">
        <v>225</v>
      </c>
      <c r="AU152" s="25" t="s">
        <v>82</v>
      </c>
    </row>
    <row r="153" s="1" customFormat="1" ht="16.5" customHeight="1">
      <c r="B153" s="47"/>
      <c r="C153" s="274" t="s">
        <v>305</v>
      </c>
      <c r="D153" s="274" t="s">
        <v>470</v>
      </c>
      <c r="E153" s="275" t="s">
        <v>4345</v>
      </c>
      <c r="F153" s="276" t="s">
        <v>4346</v>
      </c>
      <c r="G153" s="277" t="s">
        <v>381</v>
      </c>
      <c r="H153" s="278">
        <v>2.0870000000000002</v>
      </c>
      <c r="I153" s="279"/>
      <c r="J153" s="280">
        <f>ROUND(I153*H153,2)</f>
        <v>0</v>
      </c>
      <c r="K153" s="276" t="s">
        <v>21</v>
      </c>
      <c r="L153" s="281"/>
      <c r="M153" s="282" t="s">
        <v>21</v>
      </c>
      <c r="N153" s="283" t="s">
        <v>43</v>
      </c>
      <c r="O153" s="48"/>
      <c r="P153" s="243">
        <f>O153*H153</f>
        <v>0</v>
      </c>
      <c r="Q153" s="243">
        <v>0.22</v>
      </c>
      <c r="R153" s="243">
        <f>Q153*H153</f>
        <v>0.45914000000000005</v>
      </c>
      <c r="S153" s="243">
        <v>0</v>
      </c>
      <c r="T153" s="244">
        <f>S153*H153</f>
        <v>0</v>
      </c>
      <c r="AR153" s="25" t="s">
        <v>405</v>
      </c>
      <c r="AT153" s="25" t="s">
        <v>470</v>
      </c>
      <c r="AU153" s="25" t="s">
        <v>82</v>
      </c>
      <c r="AY153" s="25" t="s">
        <v>215</v>
      </c>
      <c r="BE153" s="245">
        <f>IF(N153="základní",J153,0)</f>
        <v>0</v>
      </c>
      <c r="BF153" s="245">
        <f>IF(N153="snížená",J153,0)</f>
        <v>0</v>
      </c>
      <c r="BG153" s="245">
        <f>IF(N153="zákl. přenesená",J153,0)</f>
        <v>0</v>
      </c>
      <c r="BH153" s="245">
        <f>IF(N153="sníž. přenesená",J153,0)</f>
        <v>0</v>
      </c>
      <c r="BI153" s="245">
        <f>IF(N153="nulová",J153,0)</f>
        <v>0</v>
      </c>
      <c r="BJ153" s="25" t="s">
        <v>80</v>
      </c>
      <c r="BK153" s="245">
        <f>ROUND(I153*H153,2)</f>
        <v>0</v>
      </c>
      <c r="BL153" s="25" t="s">
        <v>232</v>
      </c>
      <c r="BM153" s="25" t="s">
        <v>4347</v>
      </c>
    </row>
    <row r="154" s="12" customFormat="1">
      <c r="B154" s="252"/>
      <c r="C154" s="253"/>
      <c r="D154" s="246" t="s">
        <v>422</v>
      </c>
      <c r="E154" s="254" t="s">
        <v>21</v>
      </c>
      <c r="F154" s="255" t="s">
        <v>4348</v>
      </c>
      <c r="G154" s="253"/>
      <c r="H154" s="256">
        <v>10.433999999999999</v>
      </c>
      <c r="I154" s="257"/>
      <c r="J154" s="253"/>
      <c r="K154" s="253"/>
      <c r="L154" s="258"/>
      <c r="M154" s="259"/>
      <c r="N154" s="260"/>
      <c r="O154" s="260"/>
      <c r="P154" s="260"/>
      <c r="Q154" s="260"/>
      <c r="R154" s="260"/>
      <c r="S154" s="260"/>
      <c r="T154" s="261"/>
      <c r="AT154" s="262" t="s">
        <v>422</v>
      </c>
      <c r="AU154" s="262" t="s">
        <v>82</v>
      </c>
      <c r="AV154" s="12" t="s">
        <v>82</v>
      </c>
      <c r="AW154" s="12" t="s">
        <v>35</v>
      </c>
      <c r="AX154" s="12" t="s">
        <v>80</v>
      </c>
      <c r="AY154" s="262" t="s">
        <v>215</v>
      </c>
    </row>
    <row r="155" s="12" customFormat="1">
      <c r="B155" s="252"/>
      <c r="C155" s="253"/>
      <c r="D155" s="246" t="s">
        <v>422</v>
      </c>
      <c r="E155" s="253"/>
      <c r="F155" s="255" t="s">
        <v>4349</v>
      </c>
      <c r="G155" s="253"/>
      <c r="H155" s="256">
        <v>2.0870000000000002</v>
      </c>
      <c r="I155" s="257"/>
      <c r="J155" s="253"/>
      <c r="K155" s="253"/>
      <c r="L155" s="258"/>
      <c r="M155" s="259"/>
      <c r="N155" s="260"/>
      <c r="O155" s="260"/>
      <c r="P155" s="260"/>
      <c r="Q155" s="260"/>
      <c r="R155" s="260"/>
      <c r="S155" s="260"/>
      <c r="T155" s="261"/>
      <c r="AT155" s="262" t="s">
        <v>422</v>
      </c>
      <c r="AU155" s="262" t="s">
        <v>82</v>
      </c>
      <c r="AV155" s="12" t="s">
        <v>82</v>
      </c>
      <c r="AW155" s="12" t="s">
        <v>6</v>
      </c>
      <c r="AX155" s="12" t="s">
        <v>80</v>
      </c>
      <c r="AY155" s="262" t="s">
        <v>215</v>
      </c>
    </row>
    <row r="156" s="1" customFormat="1" ht="16.5" customHeight="1">
      <c r="B156" s="47"/>
      <c r="C156" s="234" t="s">
        <v>9</v>
      </c>
      <c r="D156" s="234" t="s">
        <v>218</v>
      </c>
      <c r="E156" s="235" t="s">
        <v>4350</v>
      </c>
      <c r="F156" s="236" t="s">
        <v>4351</v>
      </c>
      <c r="G156" s="237" t="s">
        <v>376</v>
      </c>
      <c r="H156" s="238">
        <v>40</v>
      </c>
      <c r="I156" s="239"/>
      <c r="J156" s="240">
        <f>ROUND(I156*H156,2)</f>
        <v>0</v>
      </c>
      <c r="K156" s="236" t="s">
        <v>222</v>
      </c>
      <c r="L156" s="73"/>
      <c r="M156" s="241" t="s">
        <v>21</v>
      </c>
      <c r="N156" s="242" t="s">
        <v>43</v>
      </c>
      <c r="O156" s="48"/>
      <c r="P156" s="243">
        <f>O156*H156</f>
        <v>0</v>
      </c>
      <c r="Q156" s="243">
        <v>0</v>
      </c>
      <c r="R156" s="243">
        <f>Q156*H156</f>
        <v>0</v>
      </c>
      <c r="S156" s="243">
        <v>0</v>
      </c>
      <c r="T156" s="244">
        <f>S156*H156</f>
        <v>0</v>
      </c>
      <c r="AR156" s="25" t="s">
        <v>232</v>
      </c>
      <c r="AT156" s="25" t="s">
        <v>218</v>
      </c>
      <c r="AU156" s="25" t="s">
        <v>82</v>
      </c>
      <c r="AY156" s="25" t="s">
        <v>215</v>
      </c>
      <c r="BE156" s="245">
        <f>IF(N156="základní",J156,0)</f>
        <v>0</v>
      </c>
      <c r="BF156" s="245">
        <f>IF(N156="snížená",J156,0)</f>
        <v>0</v>
      </c>
      <c r="BG156" s="245">
        <f>IF(N156="zákl. přenesená",J156,0)</f>
        <v>0</v>
      </c>
      <c r="BH156" s="245">
        <f>IF(N156="sníž. přenesená",J156,0)</f>
        <v>0</v>
      </c>
      <c r="BI156" s="245">
        <f>IF(N156="nulová",J156,0)</f>
        <v>0</v>
      </c>
      <c r="BJ156" s="25" t="s">
        <v>80</v>
      </c>
      <c r="BK156" s="245">
        <f>ROUND(I156*H156,2)</f>
        <v>0</v>
      </c>
      <c r="BL156" s="25" t="s">
        <v>232</v>
      </c>
      <c r="BM156" s="25" t="s">
        <v>4352</v>
      </c>
    </row>
    <row r="157" s="1" customFormat="1">
      <c r="B157" s="47"/>
      <c r="C157" s="75"/>
      <c r="D157" s="246" t="s">
        <v>383</v>
      </c>
      <c r="E157" s="75"/>
      <c r="F157" s="247" t="s">
        <v>4353</v>
      </c>
      <c r="G157" s="75"/>
      <c r="H157" s="75"/>
      <c r="I157" s="204"/>
      <c r="J157" s="75"/>
      <c r="K157" s="75"/>
      <c r="L157" s="73"/>
      <c r="M157" s="248"/>
      <c r="N157" s="48"/>
      <c r="O157" s="48"/>
      <c r="P157" s="48"/>
      <c r="Q157" s="48"/>
      <c r="R157" s="48"/>
      <c r="S157" s="48"/>
      <c r="T157" s="96"/>
      <c r="AT157" s="25" t="s">
        <v>383</v>
      </c>
      <c r="AU157" s="25" t="s">
        <v>82</v>
      </c>
    </row>
    <row r="158" s="1" customFormat="1" ht="16.5" customHeight="1">
      <c r="B158" s="47"/>
      <c r="C158" s="234" t="s">
        <v>316</v>
      </c>
      <c r="D158" s="234" t="s">
        <v>218</v>
      </c>
      <c r="E158" s="235" t="s">
        <v>4354</v>
      </c>
      <c r="F158" s="236" t="s">
        <v>4355</v>
      </c>
      <c r="G158" s="237" t="s">
        <v>298</v>
      </c>
      <c r="H158" s="238">
        <v>270</v>
      </c>
      <c r="I158" s="239"/>
      <c r="J158" s="240">
        <f>ROUND(I158*H158,2)</f>
        <v>0</v>
      </c>
      <c r="K158" s="236" t="s">
        <v>222</v>
      </c>
      <c r="L158" s="73"/>
      <c r="M158" s="241" t="s">
        <v>21</v>
      </c>
      <c r="N158" s="242" t="s">
        <v>43</v>
      </c>
      <c r="O158" s="48"/>
      <c r="P158" s="243">
        <f>O158*H158</f>
        <v>0</v>
      </c>
      <c r="Q158" s="243">
        <v>0</v>
      </c>
      <c r="R158" s="243">
        <f>Q158*H158</f>
        <v>0</v>
      </c>
      <c r="S158" s="243">
        <v>0</v>
      </c>
      <c r="T158" s="244">
        <f>S158*H158</f>
        <v>0</v>
      </c>
      <c r="AR158" s="25" t="s">
        <v>232</v>
      </c>
      <c r="AT158" s="25" t="s">
        <v>218</v>
      </c>
      <c r="AU158" s="25" t="s">
        <v>82</v>
      </c>
      <c r="AY158" s="25" t="s">
        <v>215</v>
      </c>
      <c r="BE158" s="245">
        <f>IF(N158="základní",J158,0)</f>
        <v>0</v>
      </c>
      <c r="BF158" s="245">
        <f>IF(N158="snížená",J158,0)</f>
        <v>0</v>
      </c>
      <c r="BG158" s="245">
        <f>IF(N158="zákl. přenesená",J158,0)</f>
        <v>0</v>
      </c>
      <c r="BH158" s="245">
        <f>IF(N158="sníž. přenesená",J158,0)</f>
        <v>0</v>
      </c>
      <c r="BI158" s="245">
        <f>IF(N158="nulová",J158,0)</f>
        <v>0</v>
      </c>
      <c r="BJ158" s="25" t="s">
        <v>80</v>
      </c>
      <c r="BK158" s="245">
        <f>ROUND(I158*H158,2)</f>
        <v>0</v>
      </c>
      <c r="BL158" s="25" t="s">
        <v>232</v>
      </c>
      <c r="BM158" s="25" t="s">
        <v>4356</v>
      </c>
    </row>
    <row r="159" s="1" customFormat="1">
      <c r="B159" s="47"/>
      <c r="C159" s="75"/>
      <c r="D159" s="246" t="s">
        <v>383</v>
      </c>
      <c r="E159" s="75"/>
      <c r="F159" s="247" t="s">
        <v>4357</v>
      </c>
      <c r="G159" s="75"/>
      <c r="H159" s="75"/>
      <c r="I159" s="204"/>
      <c r="J159" s="75"/>
      <c r="K159" s="75"/>
      <c r="L159" s="73"/>
      <c r="M159" s="248"/>
      <c r="N159" s="48"/>
      <c r="O159" s="48"/>
      <c r="P159" s="48"/>
      <c r="Q159" s="48"/>
      <c r="R159" s="48"/>
      <c r="S159" s="48"/>
      <c r="T159" s="96"/>
      <c r="AT159" s="25" t="s">
        <v>383</v>
      </c>
      <c r="AU159" s="25" t="s">
        <v>82</v>
      </c>
    </row>
    <row r="160" s="1" customFormat="1" ht="16.5" customHeight="1">
      <c r="B160" s="47"/>
      <c r="C160" s="274" t="s">
        <v>321</v>
      </c>
      <c r="D160" s="274" t="s">
        <v>470</v>
      </c>
      <c r="E160" s="275" t="s">
        <v>4358</v>
      </c>
      <c r="F160" s="276" t="s">
        <v>4359</v>
      </c>
      <c r="G160" s="277" t="s">
        <v>298</v>
      </c>
      <c r="H160" s="278">
        <v>270</v>
      </c>
      <c r="I160" s="279"/>
      <c r="J160" s="280">
        <f>ROUND(I160*H160,2)</f>
        <v>0</v>
      </c>
      <c r="K160" s="276" t="s">
        <v>21</v>
      </c>
      <c r="L160" s="281"/>
      <c r="M160" s="282" t="s">
        <v>21</v>
      </c>
      <c r="N160" s="283" t="s">
        <v>43</v>
      </c>
      <c r="O160" s="48"/>
      <c r="P160" s="243">
        <f>O160*H160</f>
        <v>0</v>
      </c>
      <c r="Q160" s="243">
        <v>8.0000000000000007E-05</v>
      </c>
      <c r="R160" s="243">
        <f>Q160*H160</f>
        <v>0.021600000000000001</v>
      </c>
      <c r="S160" s="243">
        <v>0</v>
      </c>
      <c r="T160" s="244">
        <f>S160*H160</f>
        <v>0</v>
      </c>
      <c r="AR160" s="25" t="s">
        <v>405</v>
      </c>
      <c r="AT160" s="25" t="s">
        <v>470</v>
      </c>
      <c r="AU160" s="25" t="s">
        <v>82</v>
      </c>
      <c r="AY160" s="25" t="s">
        <v>215</v>
      </c>
      <c r="BE160" s="245">
        <f>IF(N160="základní",J160,0)</f>
        <v>0</v>
      </c>
      <c r="BF160" s="245">
        <f>IF(N160="snížená",J160,0)</f>
        <v>0</v>
      </c>
      <c r="BG160" s="245">
        <f>IF(N160="zákl. přenesená",J160,0)</f>
        <v>0</v>
      </c>
      <c r="BH160" s="245">
        <f>IF(N160="sníž. přenesená",J160,0)</f>
        <v>0</v>
      </c>
      <c r="BI160" s="245">
        <f>IF(N160="nulová",J160,0)</f>
        <v>0</v>
      </c>
      <c r="BJ160" s="25" t="s">
        <v>80</v>
      </c>
      <c r="BK160" s="245">
        <f>ROUND(I160*H160,2)</f>
        <v>0</v>
      </c>
      <c r="BL160" s="25" t="s">
        <v>232</v>
      </c>
      <c r="BM160" s="25" t="s">
        <v>4360</v>
      </c>
    </row>
    <row r="161" s="12" customFormat="1">
      <c r="B161" s="252"/>
      <c r="C161" s="253"/>
      <c r="D161" s="246" t="s">
        <v>422</v>
      </c>
      <c r="E161" s="254" t="s">
        <v>21</v>
      </c>
      <c r="F161" s="255" t="s">
        <v>4361</v>
      </c>
      <c r="G161" s="253"/>
      <c r="H161" s="256">
        <v>10</v>
      </c>
      <c r="I161" s="257"/>
      <c r="J161" s="253"/>
      <c r="K161" s="253"/>
      <c r="L161" s="258"/>
      <c r="M161" s="259"/>
      <c r="N161" s="260"/>
      <c r="O161" s="260"/>
      <c r="P161" s="260"/>
      <c r="Q161" s="260"/>
      <c r="R161" s="260"/>
      <c r="S161" s="260"/>
      <c r="T161" s="261"/>
      <c r="AT161" s="262" t="s">
        <v>422</v>
      </c>
      <c r="AU161" s="262" t="s">
        <v>82</v>
      </c>
      <c r="AV161" s="12" t="s">
        <v>82</v>
      </c>
      <c r="AW161" s="12" t="s">
        <v>35</v>
      </c>
      <c r="AX161" s="12" t="s">
        <v>72</v>
      </c>
      <c r="AY161" s="262" t="s">
        <v>215</v>
      </c>
    </row>
    <row r="162" s="12" customFormat="1">
      <c r="B162" s="252"/>
      <c r="C162" s="253"/>
      <c r="D162" s="246" t="s">
        <v>422</v>
      </c>
      <c r="E162" s="254" t="s">
        <v>21</v>
      </c>
      <c r="F162" s="255" t="s">
        <v>4362</v>
      </c>
      <c r="G162" s="253"/>
      <c r="H162" s="256">
        <v>40</v>
      </c>
      <c r="I162" s="257"/>
      <c r="J162" s="253"/>
      <c r="K162" s="253"/>
      <c r="L162" s="258"/>
      <c r="M162" s="259"/>
      <c r="N162" s="260"/>
      <c r="O162" s="260"/>
      <c r="P162" s="260"/>
      <c r="Q162" s="260"/>
      <c r="R162" s="260"/>
      <c r="S162" s="260"/>
      <c r="T162" s="261"/>
      <c r="AT162" s="262" t="s">
        <v>422</v>
      </c>
      <c r="AU162" s="262" t="s">
        <v>82</v>
      </c>
      <c r="AV162" s="12" t="s">
        <v>82</v>
      </c>
      <c r="AW162" s="12" t="s">
        <v>35</v>
      </c>
      <c r="AX162" s="12" t="s">
        <v>72</v>
      </c>
      <c r="AY162" s="262" t="s">
        <v>215</v>
      </c>
    </row>
    <row r="163" s="12" customFormat="1">
      <c r="B163" s="252"/>
      <c r="C163" s="253"/>
      <c r="D163" s="246" t="s">
        <v>422</v>
      </c>
      <c r="E163" s="254" t="s">
        <v>21</v>
      </c>
      <c r="F163" s="255" t="s">
        <v>4363</v>
      </c>
      <c r="G163" s="253"/>
      <c r="H163" s="256">
        <v>40</v>
      </c>
      <c r="I163" s="257"/>
      <c r="J163" s="253"/>
      <c r="K163" s="253"/>
      <c r="L163" s="258"/>
      <c r="M163" s="259"/>
      <c r="N163" s="260"/>
      <c r="O163" s="260"/>
      <c r="P163" s="260"/>
      <c r="Q163" s="260"/>
      <c r="R163" s="260"/>
      <c r="S163" s="260"/>
      <c r="T163" s="261"/>
      <c r="AT163" s="262" t="s">
        <v>422</v>
      </c>
      <c r="AU163" s="262" t="s">
        <v>82</v>
      </c>
      <c r="AV163" s="12" t="s">
        <v>82</v>
      </c>
      <c r="AW163" s="12" t="s">
        <v>35</v>
      </c>
      <c r="AX163" s="12" t="s">
        <v>72</v>
      </c>
      <c r="AY163" s="262" t="s">
        <v>215</v>
      </c>
    </row>
    <row r="164" s="12" customFormat="1">
      <c r="B164" s="252"/>
      <c r="C164" s="253"/>
      <c r="D164" s="246" t="s">
        <v>422</v>
      </c>
      <c r="E164" s="254" t="s">
        <v>21</v>
      </c>
      <c r="F164" s="255" t="s">
        <v>4364</v>
      </c>
      <c r="G164" s="253"/>
      <c r="H164" s="256">
        <v>20</v>
      </c>
      <c r="I164" s="257"/>
      <c r="J164" s="253"/>
      <c r="K164" s="253"/>
      <c r="L164" s="258"/>
      <c r="M164" s="259"/>
      <c r="N164" s="260"/>
      <c r="O164" s="260"/>
      <c r="P164" s="260"/>
      <c r="Q164" s="260"/>
      <c r="R164" s="260"/>
      <c r="S164" s="260"/>
      <c r="T164" s="261"/>
      <c r="AT164" s="262" t="s">
        <v>422</v>
      </c>
      <c r="AU164" s="262" t="s">
        <v>82</v>
      </c>
      <c r="AV164" s="12" t="s">
        <v>82</v>
      </c>
      <c r="AW164" s="12" t="s">
        <v>35</v>
      </c>
      <c r="AX164" s="12" t="s">
        <v>72</v>
      </c>
      <c r="AY164" s="262" t="s">
        <v>215</v>
      </c>
    </row>
    <row r="165" s="12" customFormat="1">
      <c r="B165" s="252"/>
      <c r="C165" s="253"/>
      <c r="D165" s="246" t="s">
        <v>422</v>
      </c>
      <c r="E165" s="254" t="s">
        <v>21</v>
      </c>
      <c r="F165" s="255" t="s">
        <v>4365</v>
      </c>
      <c r="G165" s="253"/>
      <c r="H165" s="256">
        <v>50</v>
      </c>
      <c r="I165" s="257"/>
      <c r="J165" s="253"/>
      <c r="K165" s="253"/>
      <c r="L165" s="258"/>
      <c r="M165" s="259"/>
      <c r="N165" s="260"/>
      <c r="O165" s="260"/>
      <c r="P165" s="260"/>
      <c r="Q165" s="260"/>
      <c r="R165" s="260"/>
      <c r="S165" s="260"/>
      <c r="T165" s="261"/>
      <c r="AT165" s="262" t="s">
        <v>422</v>
      </c>
      <c r="AU165" s="262" t="s">
        <v>82</v>
      </c>
      <c r="AV165" s="12" t="s">
        <v>82</v>
      </c>
      <c r="AW165" s="12" t="s">
        <v>35</v>
      </c>
      <c r="AX165" s="12" t="s">
        <v>72</v>
      </c>
      <c r="AY165" s="262" t="s">
        <v>215</v>
      </c>
    </row>
    <row r="166" s="12" customFormat="1">
      <c r="B166" s="252"/>
      <c r="C166" s="253"/>
      <c r="D166" s="246" t="s">
        <v>422</v>
      </c>
      <c r="E166" s="254" t="s">
        <v>21</v>
      </c>
      <c r="F166" s="255" t="s">
        <v>4366</v>
      </c>
      <c r="G166" s="253"/>
      <c r="H166" s="256">
        <v>10</v>
      </c>
      <c r="I166" s="257"/>
      <c r="J166" s="253"/>
      <c r="K166" s="253"/>
      <c r="L166" s="258"/>
      <c r="M166" s="259"/>
      <c r="N166" s="260"/>
      <c r="O166" s="260"/>
      <c r="P166" s="260"/>
      <c r="Q166" s="260"/>
      <c r="R166" s="260"/>
      <c r="S166" s="260"/>
      <c r="T166" s="261"/>
      <c r="AT166" s="262" t="s">
        <v>422</v>
      </c>
      <c r="AU166" s="262" t="s">
        <v>82</v>
      </c>
      <c r="AV166" s="12" t="s">
        <v>82</v>
      </c>
      <c r="AW166" s="12" t="s">
        <v>35</v>
      </c>
      <c r="AX166" s="12" t="s">
        <v>72</v>
      </c>
      <c r="AY166" s="262" t="s">
        <v>215</v>
      </c>
    </row>
    <row r="167" s="12" customFormat="1">
      <c r="B167" s="252"/>
      <c r="C167" s="253"/>
      <c r="D167" s="246" t="s">
        <v>422</v>
      </c>
      <c r="E167" s="254" t="s">
        <v>21</v>
      </c>
      <c r="F167" s="255" t="s">
        <v>4367</v>
      </c>
      <c r="G167" s="253"/>
      <c r="H167" s="256">
        <v>10</v>
      </c>
      <c r="I167" s="257"/>
      <c r="J167" s="253"/>
      <c r="K167" s="253"/>
      <c r="L167" s="258"/>
      <c r="M167" s="259"/>
      <c r="N167" s="260"/>
      <c r="O167" s="260"/>
      <c r="P167" s="260"/>
      <c r="Q167" s="260"/>
      <c r="R167" s="260"/>
      <c r="S167" s="260"/>
      <c r="T167" s="261"/>
      <c r="AT167" s="262" t="s">
        <v>422</v>
      </c>
      <c r="AU167" s="262" t="s">
        <v>82</v>
      </c>
      <c r="AV167" s="12" t="s">
        <v>82</v>
      </c>
      <c r="AW167" s="12" t="s">
        <v>35</v>
      </c>
      <c r="AX167" s="12" t="s">
        <v>72</v>
      </c>
      <c r="AY167" s="262" t="s">
        <v>215</v>
      </c>
    </row>
    <row r="168" s="12" customFormat="1">
      <c r="B168" s="252"/>
      <c r="C168" s="253"/>
      <c r="D168" s="246" t="s">
        <v>422</v>
      </c>
      <c r="E168" s="254" t="s">
        <v>21</v>
      </c>
      <c r="F168" s="255" t="s">
        <v>4368</v>
      </c>
      <c r="G168" s="253"/>
      <c r="H168" s="256">
        <v>10</v>
      </c>
      <c r="I168" s="257"/>
      <c r="J168" s="253"/>
      <c r="K168" s="253"/>
      <c r="L168" s="258"/>
      <c r="M168" s="259"/>
      <c r="N168" s="260"/>
      <c r="O168" s="260"/>
      <c r="P168" s="260"/>
      <c r="Q168" s="260"/>
      <c r="R168" s="260"/>
      <c r="S168" s="260"/>
      <c r="T168" s="261"/>
      <c r="AT168" s="262" t="s">
        <v>422</v>
      </c>
      <c r="AU168" s="262" t="s">
        <v>82</v>
      </c>
      <c r="AV168" s="12" t="s">
        <v>82</v>
      </c>
      <c r="AW168" s="12" t="s">
        <v>35</v>
      </c>
      <c r="AX168" s="12" t="s">
        <v>72</v>
      </c>
      <c r="AY168" s="262" t="s">
        <v>215</v>
      </c>
    </row>
    <row r="169" s="12" customFormat="1">
      <c r="B169" s="252"/>
      <c r="C169" s="253"/>
      <c r="D169" s="246" t="s">
        <v>422</v>
      </c>
      <c r="E169" s="254" t="s">
        <v>21</v>
      </c>
      <c r="F169" s="255" t="s">
        <v>4369</v>
      </c>
      <c r="G169" s="253"/>
      <c r="H169" s="256">
        <v>20</v>
      </c>
      <c r="I169" s="257"/>
      <c r="J169" s="253"/>
      <c r="K169" s="253"/>
      <c r="L169" s="258"/>
      <c r="M169" s="259"/>
      <c r="N169" s="260"/>
      <c r="O169" s="260"/>
      <c r="P169" s="260"/>
      <c r="Q169" s="260"/>
      <c r="R169" s="260"/>
      <c r="S169" s="260"/>
      <c r="T169" s="261"/>
      <c r="AT169" s="262" t="s">
        <v>422</v>
      </c>
      <c r="AU169" s="262" t="s">
        <v>82</v>
      </c>
      <c r="AV169" s="12" t="s">
        <v>82</v>
      </c>
      <c r="AW169" s="12" t="s">
        <v>35</v>
      </c>
      <c r="AX169" s="12" t="s">
        <v>72</v>
      </c>
      <c r="AY169" s="262" t="s">
        <v>215</v>
      </c>
    </row>
    <row r="170" s="12" customFormat="1">
      <c r="B170" s="252"/>
      <c r="C170" s="253"/>
      <c r="D170" s="246" t="s">
        <v>422</v>
      </c>
      <c r="E170" s="254" t="s">
        <v>21</v>
      </c>
      <c r="F170" s="255" t="s">
        <v>4370</v>
      </c>
      <c r="G170" s="253"/>
      <c r="H170" s="256">
        <v>20</v>
      </c>
      <c r="I170" s="257"/>
      <c r="J170" s="253"/>
      <c r="K170" s="253"/>
      <c r="L170" s="258"/>
      <c r="M170" s="259"/>
      <c r="N170" s="260"/>
      <c r="O170" s="260"/>
      <c r="P170" s="260"/>
      <c r="Q170" s="260"/>
      <c r="R170" s="260"/>
      <c r="S170" s="260"/>
      <c r="T170" s="261"/>
      <c r="AT170" s="262" t="s">
        <v>422</v>
      </c>
      <c r="AU170" s="262" t="s">
        <v>82</v>
      </c>
      <c r="AV170" s="12" t="s">
        <v>82</v>
      </c>
      <c r="AW170" s="12" t="s">
        <v>35</v>
      </c>
      <c r="AX170" s="12" t="s">
        <v>72</v>
      </c>
      <c r="AY170" s="262" t="s">
        <v>215</v>
      </c>
    </row>
    <row r="171" s="12" customFormat="1">
      <c r="B171" s="252"/>
      <c r="C171" s="253"/>
      <c r="D171" s="246" t="s">
        <v>422</v>
      </c>
      <c r="E171" s="254" t="s">
        <v>21</v>
      </c>
      <c r="F171" s="255" t="s">
        <v>4371</v>
      </c>
      <c r="G171" s="253"/>
      <c r="H171" s="256">
        <v>40</v>
      </c>
      <c r="I171" s="257"/>
      <c r="J171" s="253"/>
      <c r="K171" s="253"/>
      <c r="L171" s="258"/>
      <c r="M171" s="259"/>
      <c r="N171" s="260"/>
      <c r="O171" s="260"/>
      <c r="P171" s="260"/>
      <c r="Q171" s="260"/>
      <c r="R171" s="260"/>
      <c r="S171" s="260"/>
      <c r="T171" s="261"/>
      <c r="AT171" s="262" t="s">
        <v>422</v>
      </c>
      <c r="AU171" s="262" t="s">
        <v>82</v>
      </c>
      <c r="AV171" s="12" t="s">
        <v>82</v>
      </c>
      <c r="AW171" s="12" t="s">
        <v>35</v>
      </c>
      <c r="AX171" s="12" t="s">
        <v>72</v>
      </c>
      <c r="AY171" s="262" t="s">
        <v>215</v>
      </c>
    </row>
    <row r="172" s="13" customFormat="1">
      <c r="B172" s="263"/>
      <c r="C172" s="264"/>
      <c r="D172" s="246" t="s">
        <v>422</v>
      </c>
      <c r="E172" s="265" t="s">
        <v>21</v>
      </c>
      <c r="F172" s="266" t="s">
        <v>439</v>
      </c>
      <c r="G172" s="264"/>
      <c r="H172" s="267">
        <v>270</v>
      </c>
      <c r="I172" s="268"/>
      <c r="J172" s="264"/>
      <c r="K172" s="264"/>
      <c r="L172" s="269"/>
      <c r="M172" s="270"/>
      <c r="N172" s="271"/>
      <c r="O172" s="271"/>
      <c r="P172" s="271"/>
      <c r="Q172" s="271"/>
      <c r="R172" s="271"/>
      <c r="S172" s="271"/>
      <c r="T172" s="272"/>
      <c r="AT172" s="273" t="s">
        <v>422</v>
      </c>
      <c r="AU172" s="273" t="s">
        <v>82</v>
      </c>
      <c r="AV172" s="13" t="s">
        <v>232</v>
      </c>
      <c r="AW172" s="13" t="s">
        <v>35</v>
      </c>
      <c r="AX172" s="13" t="s">
        <v>80</v>
      </c>
      <c r="AY172" s="273" t="s">
        <v>215</v>
      </c>
    </row>
    <row r="173" s="1" customFormat="1" ht="16.5" customHeight="1">
      <c r="B173" s="47"/>
      <c r="C173" s="234" t="s">
        <v>326</v>
      </c>
      <c r="D173" s="234" t="s">
        <v>218</v>
      </c>
      <c r="E173" s="235" t="s">
        <v>4372</v>
      </c>
      <c r="F173" s="236" t="s">
        <v>4373</v>
      </c>
      <c r="G173" s="237" t="s">
        <v>298</v>
      </c>
      <c r="H173" s="238">
        <v>250</v>
      </c>
      <c r="I173" s="239"/>
      <c r="J173" s="240">
        <f>ROUND(I173*H173,2)</f>
        <v>0</v>
      </c>
      <c r="K173" s="236" t="s">
        <v>222</v>
      </c>
      <c r="L173" s="73"/>
      <c r="M173" s="241" t="s">
        <v>21</v>
      </c>
      <c r="N173" s="242" t="s">
        <v>43</v>
      </c>
      <c r="O173" s="48"/>
      <c r="P173" s="243">
        <f>O173*H173</f>
        <v>0</v>
      </c>
      <c r="Q173" s="243">
        <v>0</v>
      </c>
      <c r="R173" s="243">
        <f>Q173*H173</f>
        <v>0</v>
      </c>
      <c r="S173" s="243">
        <v>0</v>
      </c>
      <c r="T173" s="244">
        <f>S173*H173</f>
        <v>0</v>
      </c>
      <c r="AR173" s="25" t="s">
        <v>232</v>
      </c>
      <c r="AT173" s="25" t="s">
        <v>218</v>
      </c>
      <c r="AU173" s="25" t="s">
        <v>82</v>
      </c>
      <c r="AY173" s="25" t="s">
        <v>215</v>
      </c>
      <c r="BE173" s="245">
        <f>IF(N173="základní",J173,0)</f>
        <v>0</v>
      </c>
      <c r="BF173" s="245">
        <f>IF(N173="snížená",J173,0)</f>
        <v>0</v>
      </c>
      <c r="BG173" s="245">
        <f>IF(N173="zákl. přenesená",J173,0)</f>
        <v>0</v>
      </c>
      <c r="BH173" s="245">
        <f>IF(N173="sníž. přenesená",J173,0)</f>
        <v>0</v>
      </c>
      <c r="BI173" s="245">
        <f>IF(N173="nulová",J173,0)</f>
        <v>0</v>
      </c>
      <c r="BJ173" s="25" t="s">
        <v>80</v>
      </c>
      <c r="BK173" s="245">
        <f>ROUND(I173*H173,2)</f>
        <v>0</v>
      </c>
      <c r="BL173" s="25" t="s">
        <v>232</v>
      </c>
      <c r="BM173" s="25" t="s">
        <v>4374</v>
      </c>
    </row>
    <row r="174" s="1" customFormat="1">
      <c r="B174" s="47"/>
      <c r="C174" s="75"/>
      <c r="D174" s="246" t="s">
        <v>383</v>
      </c>
      <c r="E174" s="75"/>
      <c r="F174" s="247" t="s">
        <v>4375</v>
      </c>
      <c r="G174" s="75"/>
      <c r="H174" s="75"/>
      <c r="I174" s="204"/>
      <c r="J174" s="75"/>
      <c r="K174" s="75"/>
      <c r="L174" s="73"/>
      <c r="M174" s="248"/>
      <c r="N174" s="48"/>
      <c r="O174" s="48"/>
      <c r="P174" s="48"/>
      <c r="Q174" s="48"/>
      <c r="R174" s="48"/>
      <c r="S174" s="48"/>
      <c r="T174" s="96"/>
      <c r="AT174" s="25" t="s">
        <v>383</v>
      </c>
      <c r="AU174" s="25" t="s">
        <v>82</v>
      </c>
    </row>
    <row r="175" s="1" customFormat="1" ht="16.5" customHeight="1">
      <c r="B175" s="47"/>
      <c r="C175" s="274" t="s">
        <v>331</v>
      </c>
      <c r="D175" s="274" t="s">
        <v>470</v>
      </c>
      <c r="E175" s="275" t="s">
        <v>4376</v>
      </c>
      <c r="F175" s="276" t="s">
        <v>4377</v>
      </c>
      <c r="G175" s="277" t="s">
        <v>298</v>
      </c>
      <c r="H175" s="278">
        <v>250</v>
      </c>
      <c r="I175" s="279"/>
      <c r="J175" s="280">
        <f>ROUND(I175*H175,2)</f>
        <v>0</v>
      </c>
      <c r="K175" s="276" t="s">
        <v>21</v>
      </c>
      <c r="L175" s="281"/>
      <c r="M175" s="282" t="s">
        <v>21</v>
      </c>
      <c r="N175" s="283" t="s">
        <v>43</v>
      </c>
      <c r="O175" s="48"/>
      <c r="P175" s="243">
        <f>O175*H175</f>
        <v>0</v>
      </c>
      <c r="Q175" s="243">
        <v>8.0000000000000007E-05</v>
      </c>
      <c r="R175" s="243">
        <f>Q175*H175</f>
        <v>0.02</v>
      </c>
      <c r="S175" s="243">
        <v>0</v>
      </c>
      <c r="T175" s="244">
        <f>S175*H175</f>
        <v>0</v>
      </c>
      <c r="AR175" s="25" t="s">
        <v>405</v>
      </c>
      <c r="AT175" s="25" t="s">
        <v>470</v>
      </c>
      <c r="AU175" s="25" t="s">
        <v>82</v>
      </c>
      <c r="AY175" s="25" t="s">
        <v>215</v>
      </c>
      <c r="BE175" s="245">
        <f>IF(N175="základní",J175,0)</f>
        <v>0</v>
      </c>
      <c r="BF175" s="245">
        <f>IF(N175="snížená",J175,0)</f>
        <v>0</v>
      </c>
      <c r="BG175" s="245">
        <f>IF(N175="zákl. přenesená",J175,0)</f>
        <v>0</v>
      </c>
      <c r="BH175" s="245">
        <f>IF(N175="sníž. přenesená",J175,0)</f>
        <v>0</v>
      </c>
      <c r="BI175" s="245">
        <f>IF(N175="nulová",J175,0)</f>
        <v>0</v>
      </c>
      <c r="BJ175" s="25" t="s">
        <v>80</v>
      </c>
      <c r="BK175" s="245">
        <f>ROUND(I175*H175,2)</f>
        <v>0</v>
      </c>
      <c r="BL175" s="25" t="s">
        <v>232</v>
      </c>
      <c r="BM175" s="25" t="s">
        <v>4378</v>
      </c>
    </row>
    <row r="176" s="1" customFormat="1" ht="16.5" customHeight="1">
      <c r="B176" s="47"/>
      <c r="C176" s="234" t="s">
        <v>499</v>
      </c>
      <c r="D176" s="234" t="s">
        <v>218</v>
      </c>
      <c r="E176" s="235" t="s">
        <v>4379</v>
      </c>
      <c r="F176" s="236" t="s">
        <v>4380</v>
      </c>
      <c r="G176" s="237" t="s">
        <v>376</v>
      </c>
      <c r="H176" s="238">
        <v>93</v>
      </c>
      <c r="I176" s="239"/>
      <c r="J176" s="240">
        <f>ROUND(I176*H176,2)</f>
        <v>0</v>
      </c>
      <c r="K176" s="236" t="s">
        <v>222</v>
      </c>
      <c r="L176" s="73"/>
      <c r="M176" s="241" t="s">
        <v>21</v>
      </c>
      <c r="N176" s="242" t="s">
        <v>43</v>
      </c>
      <c r="O176" s="48"/>
      <c r="P176" s="243">
        <f>O176*H176</f>
        <v>0</v>
      </c>
      <c r="Q176" s="243">
        <v>0</v>
      </c>
      <c r="R176" s="243">
        <f>Q176*H176</f>
        <v>0</v>
      </c>
      <c r="S176" s="243">
        <v>0</v>
      </c>
      <c r="T176" s="244">
        <f>S176*H176</f>
        <v>0</v>
      </c>
      <c r="AR176" s="25" t="s">
        <v>232</v>
      </c>
      <c r="AT176" s="25" t="s">
        <v>218</v>
      </c>
      <c r="AU176" s="25" t="s">
        <v>82</v>
      </c>
      <c r="AY176" s="25" t="s">
        <v>215</v>
      </c>
      <c r="BE176" s="245">
        <f>IF(N176="základní",J176,0)</f>
        <v>0</v>
      </c>
      <c r="BF176" s="245">
        <f>IF(N176="snížená",J176,0)</f>
        <v>0</v>
      </c>
      <c r="BG176" s="245">
        <f>IF(N176="zákl. přenesená",J176,0)</f>
        <v>0</v>
      </c>
      <c r="BH176" s="245">
        <f>IF(N176="sníž. přenesená",J176,0)</f>
        <v>0</v>
      </c>
      <c r="BI176" s="245">
        <f>IF(N176="nulová",J176,0)</f>
        <v>0</v>
      </c>
      <c r="BJ176" s="25" t="s">
        <v>80</v>
      </c>
      <c r="BK176" s="245">
        <f>ROUND(I176*H176,2)</f>
        <v>0</v>
      </c>
      <c r="BL176" s="25" t="s">
        <v>232</v>
      </c>
      <c r="BM176" s="25" t="s">
        <v>4381</v>
      </c>
    </row>
    <row r="177" s="1" customFormat="1">
      <c r="B177" s="47"/>
      <c r="C177" s="75"/>
      <c r="D177" s="246" t="s">
        <v>383</v>
      </c>
      <c r="E177" s="75"/>
      <c r="F177" s="247" t="s">
        <v>4382</v>
      </c>
      <c r="G177" s="75"/>
      <c r="H177" s="75"/>
      <c r="I177" s="204"/>
      <c r="J177" s="75"/>
      <c r="K177" s="75"/>
      <c r="L177" s="73"/>
      <c r="M177" s="248"/>
      <c r="N177" s="48"/>
      <c r="O177" s="48"/>
      <c r="P177" s="48"/>
      <c r="Q177" s="48"/>
      <c r="R177" s="48"/>
      <c r="S177" s="48"/>
      <c r="T177" s="96"/>
      <c r="AT177" s="25" t="s">
        <v>383</v>
      </c>
      <c r="AU177" s="25" t="s">
        <v>82</v>
      </c>
    </row>
    <row r="178" s="1" customFormat="1" ht="16.5" customHeight="1">
      <c r="B178" s="47"/>
      <c r="C178" s="234" t="s">
        <v>503</v>
      </c>
      <c r="D178" s="234" t="s">
        <v>218</v>
      </c>
      <c r="E178" s="235" t="s">
        <v>4383</v>
      </c>
      <c r="F178" s="236" t="s">
        <v>4384</v>
      </c>
      <c r="G178" s="237" t="s">
        <v>376</v>
      </c>
      <c r="H178" s="238">
        <v>2758</v>
      </c>
      <c r="I178" s="239"/>
      <c r="J178" s="240">
        <f>ROUND(I178*H178,2)</f>
        <v>0</v>
      </c>
      <c r="K178" s="236" t="s">
        <v>222</v>
      </c>
      <c r="L178" s="73"/>
      <c r="M178" s="241" t="s">
        <v>21</v>
      </c>
      <c r="N178" s="242" t="s">
        <v>43</v>
      </c>
      <c r="O178" s="48"/>
      <c r="P178" s="243">
        <f>O178*H178</f>
        <v>0</v>
      </c>
      <c r="Q178" s="243">
        <v>0</v>
      </c>
      <c r="R178" s="243">
        <f>Q178*H178</f>
        <v>0</v>
      </c>
      <c r="S178" s="243">
        <v>0</v>
      </c>
      <c r="T178" s="244">
        <f>S178*H178</f>
        <v>0</v>
      </c>
      <c r="AR178" s="25" t="s">
        <v>232</v>
      </c>
      <c r="AT178" s="25" t="s">
        <v>218</v>
      </c>
      <c r="AU178" s="25" t="s">
        <v>82</v>
      </c>
      <c r="AY178" s="25" t="s">
        <v>215</v>
      </c>
      <c r="BE178" s="245">
        <f>IF(N178="základní",J178,0)</f>
        <v>0</v>
      </c>
      <c r="BF178" s="245">
        <f>IF(N178="snížená",J178,0)</f>
        <v>0</v>
      </c>
      <c r="BG178" s="245">
        <f>IF(N178="zákl. přenesená",J178,0)</f>
        <v>0</v>
      </c>
      <c r="BH178" s="245">
        <f>IF(N178="sníž. přenesená",J178,0)</f>
        <v>0</v>
      </c>
      <c r="BI178" s="245">
        <f>IF(N178="nulová",J178,0)</f>
        <v>0</v>
      </c>
      <c r="BJ178" s="25" t="s">
        <v>80</v>
      </c>
      <c r="BK178" s="245">
        <f>ROUND(I178*H178,2)</f>
        <v>0</v>
      </c>
      <c r="BL178" s="25" t="s">
        <v>232</v>
      </c>
      <c r="BM178" s="25" t="s">
        <v>4385</v>
      </c>
    </row>
    <row r="179" s="1" customFormat="1">
      <c r="B179" s="47"/>
      <c r="C179" s="75"/>
      <c r="D179" s="246" t="s">
        <v>383</v>
      </c>
      <c r="E179" s="75"/>
      <c r="F179" s="247" t="s">
        <v>4382</v>
      </c>
      <c r="G179" s="75"/>
      <c r="H179" s="75"/>
      <c r="I179" s="204"/>
      <c r="J179" s="75"/>
      <c r="K179" s="75"/>
      <c r="L179" s="73"/>
      <c r="M179" s="248"/>
      <c r="N179" s="48"/>
      <c r="O179" s="48"/>
      <c r="P179" s="48"/>
      <c r="Q179" s="48"/>
      <c r="R179" s="48"/>
      <c r="S179" s="48"/>
      <c r="T179" s="96"/>
      <c r="AT179" s="25" t="s">
        <v>383</v>
      </c>
      <c r="AU179" s="25" t="s">
        <v>82</v>
      </c>
    </row>
    <row r="180" s="1" customFormat="1" ht="16.5" customHeight="1">
      <c r="B180" s="47"/>
      <c r="C180" s="234" t="s">
        <v>338</v>
      </c>
      <c r="D180" s="234" t="s">
        <v>218</v>
      </c>
      <c r="E180" s="235" t="s">
        <v>4386</v>
      </c>
      <c r="F180" s="236" t="s">
        <v>4387</v>
      </c>
      <c r="G180" s="237" t="s">
        <v>376</v>
      </c>
      <c r="H180" s="238">
        <v>2758</v>
      </c>
      <c r="I180" s="239"/>
      <c r="J180" s="240">
        <f>ROUND(I180*H180,2)</f>
        <v>0</v>
      </c>
      <c r="K180" s="236" t="s">
        <v>222</v>
      </c>
      <c r="L180" s="73"/>
      <c r="M180" s="241" t="s">
        <v>21</v>
      </c>
      <c r="N180" s="242" t="s">
        <v>43</v>
      </c>
      <c r="O180" s="48"/>
      <c r="P180" s="243">
        <f>O180*H180</f>
        <v>0</v>
      </c>
      <c r="Q180" s="243">
        <v>0</v>
      </c>
      <c r="R180" s="243">
        <f>Q180*H180</f>
        <v>0</v>
      </c>
      <c r="S180" s="243">
        <v>0</v>
      </c>
      <c r="T180" s="244">
        <f>S180*H180</f>
        <v>0</v>
      </c>
      <c r="AR180" s="25" t="s">
        <v>232</v>
      </c>
      <c r="AT180" s="25" t="s">
        <v>218</v>
      </c>
      <c r="AU180" s="25" t="s">
        <v>82</v>
      </c>
      <c r="AY180" s="25" t="s">
        <v>215</v>
      </c>
      <c r="BE180" s="245">
        <f>IF(N180="základní",J180,0)</f>
        <v>0</v>
      </c>
      <c r="BF180" s="245">
        <f>IF(N180="snížená",J180,0)</f>
        <v>0</v>
      </c>
      <c r="BG180" s="245">
        <f>IF(N180="zákl. přenesená",J180,0)</f>
        <v>0</v>
      </c>
      <c r="BH180" s="245">
        <f>IF(N180="sníž. přenesená",J180,0)</f>
        <v>0</v>
      </c>
      <c r="BI180" s="245">
        <f>IF(N180="nulová",J180,0)</f>
        <v>0</v>
      </c>
      <c r="BJ180" s="25" t="s">
        <v>80</v>
      </c>
      <c r="BK180" s="245">
        <f>ROUND(I180*H180,2)</f>
        <v>0</v>
      </c>
      <c r="BL180" s="25" t="s">
        <v>232</v>
      </c>
      <c r="BM180" s="25" t="s">
        <v>4388</v>
      </c>
    </row>
    <row r="181" s="1" customFormat="1">
      <c r="B181" s="47"/>
      <c r="C181" s="75"/>
      <c r="D181" s="246" t="s">
        <v>383</v>
      </c>
      <c r="E181" s="75"/>
      <c r="F181" s="247" t="s">
        <v>4382</v>
      </c>
      <c r="G181" s="75"/>
      <c r="H181" s="75"/>
      <c r="I181" s="204"/>
      <c r="J181" s="75"/>
      <c r="K181" s="75"/>
      <c r="L181" s="73"/>
      <c r="M181" s="248"/>
      <c r="N181" s="48"/>
      <c r="O181" s="48"/>
      <c r="P181" s="48"/>
      <c r="Q181" s="48"/>
      <c r="R181" s="48"/>
      <c r="S181" s="48"/>
      <c r="T181" s="96"/>
      <c r="AT181" s="25" t="s">
        <v>383</v>
      </c>
      <c r="AU181" s="25" t="s">
        <v>82</v>
      </c>
    </row>
    <row r="182" s="1" customFormat="1" ht="16.5" customHeight="1">
      <c r="B182" s="47"/>
      <c r="C182" s="234" t="s">
        <v>343</v>
      </c>
      <c r="D182" s="234" t="s">
        <v>218</v>
      </c>
      <c r="E182" s="235" t="s">
        <v>4389</v>
      </c>
      <c r="F182" s="236" t="s">
        <v>4390</v>
      </c>
      <c r="G182" s="237" t="s">
        <v>376</v>
      </c>
      <c r="H182" s="238">
        <v>2758</v>
      </c>
      <c r="I182" s="239"/>
      <c r="J182" s="240">
        <f>ROUND(I182*H182,2)</f>
        <v>0</v>
      </c>
      <c r="K182" s="236" t="s">
        <v>222</v>
      </c>
      <c r="L182" s="73"/>
      <c r="M182" s="241" t="s">
        <v>21</v>
      </c>
      <c r="N182" s="242" t="s">
        <v>43</v>
      </c>
      <c r="O182" s="48"/>
      <c r="P182" s="243">
        <f>O182*H182</f>
        <v>0</v>
      </c>
      <c r="Q182" s="243">
        <v>0</v>
      </c>
      <c r="R182" s="243">
        <f>Q182*H182</f>
        <v>0</v>
      </c>
      <c r="S182" s="243">
        <v>0</v>
      </c>
      <c r="T182" s="244">
        <f>S182*H182</f>
        <v>0</v>
      </c>
      <c r="AR182" s="25" t="s">
        <v>232</v>
      </c>
      <c r="AT182" s="25" t="s">
        <v>218</v>
      </c>
      <c r="AU182" s="25" t="s">
        <v>82</v>
      </c>
      <c r="AY182" s="25" t="s">
        <v>215</v>
      </c>
      <c r="BE182" s="245">
        <f>IF(N182="základní",J182,0)</f>
        <v>0</v>
      </c>
      <c r="BF182" s="245">
        <f>IF(N182="snížená",J182,0)</f>
        <v>0</v>
      </c>
      <c r="BG182" s="245">
        <f>IF(N182="zákl. přenesená",J182,0)</f>
        <v>0</v>
      </c>
      <c r="BH182" s="245">
        <f>IF(N182="sníž. přenesená",J182,0)</f>
        <v>0</v>
      </c>
      <c r="BI182" s="245">
        <f>IF(N182="nulová",J182,0)</f>
        <v>0</v>
      </c>
      <c r="BJ182" s="25" t="s">
        <v>80</v>
      </c>
      <c r="BK182" s="245">
        <f>ROUND(I182*H182,2)</f>
        <v>0</v>
      </c>
      <c r="BL182" s="25" t="s">
        <v>232</v>
      </c>
      <c r="BM182" s="25" t="s">
        <v>4391</v>
      </c>
    </row>
    <row r="183" s="1" customFormat="1">
      <c r="B183" s="47"/>
      <c r="C183" s="75"/>
      <c r="D183" s="246" t="s">
        <v>383</v>
      </c>
      <c r="E183" s="75"/>
      <c r="F183" s="247" t="s">
        <v>4382</v>
      </c>
      <c r="G183" s="75"/>
      <c r="H183" s="75"/>
      <c r="I183" s="204"/>
      <c r="J183" s="75"/>
      <c r="K183" s="75"/>
      <c r="L183" s="73"/>
      <c r="M183" s="248"/>
      <c r="N183" s="48"/>
      <c r="O183" s="48"/>
      <c r="P183" s="48"/>
      <c r="Q183" s="48"/>
      <c r="R183" s="48"/>
      <c r="S183" s="48"/>
      <c r="T183" s="96"/>
      <c r="AT183" s="25" t="s">
        <v>383</v>
      </c>
      <c r="AU183" s="25" t="s">
        <v>82</v>
      </c>
    </row>
    <row r="184" s="1" customFormat="1" ht="16.5" customHeight="1">
      <c r="B184" s="47"/>
      <c r="C184" s="234" t="s">
        <v>348</v>
      </c>
      <c r="D184" s="234" t="s">
        <v>218</v>
      </c>
      <c r="E184" s="235" t="s">
        <v>4392</v>
      </c>
      <c r="F184" s="236" t="s">
        <v>4393</v>
      </c>
      <c r="G184" s="237" t="s">
        <v>376</v>
      </c>
      <c r="H184" s="238">
        <v>2758</v>
      </c>
      <c r="I184" s="239"/>
      <c r="J184" s="240">
        <f>ROUND(I184*H184,2)</f>
        <v>0</v>
      </c>
      <c r="K184" s="236" t="s">
        <v>222</v>
      </c>
      <c r="L184" s="73"/>
      <c r="M184" s="241" t="s">
        <v>21</v>
      </c>
      <c r="N184" s="242" t="s">
        <v>43</v>
      </c>
      <c r="O184" s="48"/>
      <c r="P184" s="243">
        <f>O184*H184</f>
        <v>0</v>
      </c>
      <c r="Q184" s="243">
        <v>0</v>
      </c>
      <c r="R184" s="243">
        <f>Q184*H184</f>
        <v>0</v>
      </c>
      <c r="S184" s="243">
        <v>0</v>
      </c>
      <c r="T184" s="244">
        <f>S184*H184</f>
        <v>0</v>
      </c>
      <c r="AR184" s="25" t="s">
        <v>232</v>
      </c>
      <c r="AT184" s="25" t="s">
        <v>218</v>
      </c>
      <c r="AU184" s="25" t="s">
        <v>82</v>
      </c>
      <c r="AY184" s="25" t="s">
        <v>215</v>
      </c>
      <c r="BE184" s="245">
        <f>IF(N184="základní",J184,0)</f>
        <v>0</v>
      </c>
      <c r="BF184" s="245">
        <f>IF(N184="snížená",J184,0)</f>
        <v>0</v>
      </c>
      <c r="BG184" s="245">
        <f>IF(N184="zákl. přenesená",J184,0)</f>
        <v>0</v>
      </c>
      <c r="BH184" s="245">
        <f>IF(N184="sníž. přenesená",J184,0)</f>
        <v>0</v>
      </c>
      <c r="BI184" s="245">
        <f>IF(N184="nulová",J184,0)</f>
        <v>0</v>
      </c>
      <c r="BJ184" s="25" t="s">
        <v>80</v>
      </c>
      <c r="BK184" s="245">
        <f>ROUND(I184*H184,2)</f>
        <v>0</v>
      </c>
      <c r="BL184" s="25" t="s">
        <v>232</v>
      </c>
      <c r="BM184" s="25" t="s">
        <v>4394</v>
      </c>
    </row>
    <row r="185" s="1" customFormat="1">
      <c r="B185" s="47"/>
      <c r="C185" s="75"/>
      <c r="D185" s="246" t="s">
        <v>383</v>
      </c>
      <c r="E185" s="75"/>
      <c r="F185" s="247" t="s">
        <v>4382</v>
      </c>
      <c r="G185" s="75"/>
      <c r="H185" s="75"/>
      <c r="I185" s="204"/>
      <c r="J185" s="75"/>
      <c r="K185" s="75"/>
      <c r="L185" s="73"/>
      <c r="M185" s="248"/>
      <c r="N185" s="48"/>
      <c r="O185" s="48"/>
      <c r="P185" s="48"/>
      <c r="Q185" s="48"/>
      <c r="R185" s="48"/>
      <c r="S185" s="48"/>
      <c r="T185" s="96"/>
      <c r="AT185" s="25" t="s">
        <v>383</v>
      </c>
      <c r="AU185" s="25" t="s">
        <v>82</v>
      </c>
    </row>
    <row r="186" s="1" customFormat="1" ht="16.5" customHeight="1">
      <c r="B186" s="47"/>
      <c r="C186" s="234" t="s">
        <v>353</v>
      </c>
      <c r="D186" s="234" t="s">
        <v>218</v>
      </c>
      <c r="E186" s="235" t="s">
        <v>4395</v>
      </c>
      <c r="F186" s="236" t="s">
        <v>4396</v>
      </c>
      <c r="G186" s="237" t="s">
        <v>376</v>
      </c>
      <c r="H186" s="238">
        <v>93</v>
      </c>
      <c r="I186" s="239"/>
      <c r="J186" s="240">
        <f>ROUND(I186*H186,2)</f>
        <v>0</v>
      </c>
      <c r="K186" s="236" t="s">
        <v>222</v>
      </c>
      <c r="L186" s="73"/>
      <c r="M186" s="241" t="s">
        <v>21</v>
      </c>
      <c r="N186" s="242" t="s">
        <v>43</v>
      </c>
      <c r="O186" s="48"/>
      <c r="P186" s="243">
        <f>O186*H186</f>
        <v>0</v>
      </c>
      <c r="Q186" s="243">
        <v>0</v>
      </c>
      <c r="R186" s="243">
        <f>Q186*H186</f>
        <v>0</v>
      </c>
      <c r="S186" s="243">
        <v>0</v>
      </c>
      <c r="T186" s="244">
        <f>S186*H186</f>
        <v>0</v>
      </c>
      <c r="AR186" s="25" t="s">
        <v>232</v>
      </c>
      <c r="AT186" s="25" t="s">
        <v>218</v>
      </c>
      <c r="AU186" s="25" t="s">
        <v>82</v>
      </c>
      <c r="AY186" s="25" t="s">
        <v>215</v>
      </c>
      <c r="BE186" s="245">
        <f>IF(N186="základní",J186,0)</f>
        <v>0</v>
      </c>
      <c r="BF186" s="245">
        <f>IF(N186="snížená",J186,0)</f>
        <v>0</v>
      </c>
      <c r="BG186" s="245">
        <f>IF(N186="zákl. přenesená",J186,0)</f>
        <v>0</v>
      </c>
      <c r="BH186" s="245">
        <f>IF(N186="sníž. přenesená",J186,0)</f>
        <v>0</v>
      </c>
      <c r="BI186" s="245">
        <f>IF(N186="nulová",J186,0)</f>
        <v>0</v>
      </c>
      <c r="BJ186" s="25" t="s">
        <v>80</v>
      </c>
      <c r="BK186" s="245">
        <f>ROUND(I186*H186,2)</f>
        <v>0</v>
      </c>
      <c r="BL186" s="25" t="s">
        <v>232</v>
      </c>
      <c r="BM186" s="25" t="s">
        <v>4397</v>
      </c>
    </row>
    <row r="187" s="1" customFormat="1">
      <c r="B187" s="47"/>
      <c r="C187" s="75"/>
      <c r="D187" s="246" t="s">
        <v>383</v>
      </c>
      <c r="E187" s="75"/>
      <c r="F187" s="247" t="s">
        <v>4382</v>
      </c>
      <c r="G187" s="75"/>
      <c r="H187" s="75"/>
      <c r="I187" s="204"/>
      <c r="J187" s="75"/>
      <c r="K187" s="75"/>
      <c r="L187" s="73"/>
      <c r="M187" s="248"/>
      <c r="N187" s="48"/>
      <c r="O187" s="48"/>
      <c r="P187" s="48"/>
      <c r="Q187" s="48"/>
      <c r="R187" s="48"/>
      <c r="S187" s="48"/>
      <c r="T187" s="96"/>
      <c r="AT187" s="25" t="s">
        <v>383</v>
      </c>
      <c r="AU187" s="25" t="s">
        <v>82</v>
      </c>
    </row>
    <row r="188" s="1" customFormat="1" ht="16.5" customHeight="1">
      <c r="B188" s="47"/>
      <c r="C188" s="234" t="s">
        <v>358</v>
      </c>
      <c r="D188" s="234" t="s">
        <v>218</v>
      </c>
      <c r="E188" s="235" t="s">
        <v>4398</v>
      </c>
      <c r="F188" s="236" t="s">
        <v>4399</v>
      </c>
      <c r="G188" s="237" t="s">
        <v>376</v>
      </c>
      <c r="H188" s="238">
        <v>2758</v>
      </c>
      <c r="I188" s="239"/>
      <c r="J188" s="240">
        <f>ROUND(I188*H188,2)</f>
        <v>0</v>
      </c>
      <c r="K188" s="236" t="s">
        <v>222</v>
      </c>
      <c r="L188" s="73"/>
      <c r="M188" s="241" t="s">
        <v>21</v>
      </c>
      <c r="N188" s="242" t="s">
        <v>43</v>
      </c>
      <c r="O188" s="48"/>
      <c r="P188" s="243">
        <f>O188*H188</f>
        <v>0</v>
      </c>
      <c r="Q188" s="243">
        <v>0</v>
      </c>
      <c r="R188" s="243">
        <f>Q188*H188</f>
        <v>0</v>
      </c>
      <c r="S188" s="243">
        <v>0</v>
      </c>
      <c r="T188" s="244">
        <f>S188*H188</f>
        <v>0</v>
      </c>
      <c r="AR188" s="25" t="s">
        <v>232</v>
      </c>
      <c r="AT188" s="25" t="s">
        <v>218</v>
      </c>
      <c r="AU188" s="25" t="s">
        <v>82</v>
      </c>
      <c r="AY188" s="25" t="s">
        <v>215</v>
      </c>
      <c r="BE188" s="245">
        <f>IF(N188="základní",J188,0)</f>
        <v>0</v>
      </c>
      <c r="BF188" s="245">
        <f>IF(N188="snížená",J188,0)</f>
        <v>0</v>
      </c>
      <c r="BG188" s="245">
        <f>IF(N188="zákl. přenesená",J188,0)</f>
        <v>0</v>
      </c>
      <c r="BH188" s="245">
        <f>IF(N188="sníž. přenesená",J188,0)</f>
        <v>0</v>
      </c>
      <c r="BI188" s="245">
        <f>IF(N188="nulová",J188,0)</f>
        <v>0</v>
      </c>
      <c r="BJ188" s="25" t="s">
        <v>80</v>
      </c>
      <c r="BK188" s="245">
        <f>ROUND(I188*H188,2)</f>
        <v>0</v>
      </c>
      <c r="BL188" s="25" t="s">
        <v>232</v>
      </c>
      <c r="BM188" s="25" t="s">
        <v>4400</v>
      </c>
    </row>
    <row r="189" s="1" customFormat="1">
      <c r="B189" s="47"/>
      <c r="C189" s="75"/>
      <c r="D189" s="246" t="s">
        <v>383</v>
      </c>
      <c r="E189" s="75"/>
      <c r="F189" s="247" t="s">
        <v>4382</v>
      </c>
      <c r="G189" s="75"/>
      <c r="H189" s="75"/>
      <c r="I189" s="204"/>
      <c r="J189" s="75"/>
      <c r="K189" s="75"/>
      <c r="L189" s="73"/>
      <c r="M189" s="248"/>
      <c r="N189" s="48"/>
      <c r="O189" s="48"/>
      <c r="P189" s="48"/>
      <c r="Q189" s="48"/>
      <c r="R189" s="48"/>
      <c r="S189" s="48"/>
      <c r="T189" s="96"/>
      <c r="AT189" s="25" t="s">
        <v>383</v>
      </c>
      <c r="AU189" s="25" t="s">
        <v>82</v>
      </c>
    </row>
    <row r="190" s="1" customFormat="1" ht="16.5" customHeight="1">
      <c r="B190" s="47"/>
      <c r="C190" s="234" t="s">
        <v>527</v>
      </c>
      <c r="D190" s="234" t="s">
        <v>218</v>
      </c>
      <c r="E190" s="235" t="s">
        <v>4398</v>
      </c>
      <c r="F190" s="236" t="s">
        <v>4399</v>
      </c>
      <c r="G190" s="237" t="s">
        <v>376</v>
      </c>
      <c r="H190" s="238">
        <v>93</v>
      </c>
      <c r="I190" s="239"/>
      <c r="J190" s="240">
        <f>ROUND(I190*H190,2)</f>
        <v>0</v>
      </c>
      <c r="K190" s="236" t="s">
        <v>222</v>
      </c>
      <c r="L190" s="73"/>
      <c r="M190" s="241" t="s">
        <v>21</v>
      </c>
      <c r="N190" s="242" t="s">
        <v>43</v>
      </c>
      <c r="O190" s="48"/>
      <c r="P190" s="243">
        <f>O190*H190</f>
        <v>0</v>
      </c>
      <c r="Q190" s="243">
        <v>0</v>
      </c>
      <c r="R190" s="243">
        <f>Q190*H190</f>
        <v>0</v>
      </c>
      <c r="S190" s="243">
        <v>0</v>
      </c>
      <c r="T190" s="244">
        <f>S190*H190</f>
        <v>0</v>
      </c>
      <c r="AR190" s="25" t="s">
        <v>232</v>
      </c>
      <c r="AT190" s="25" t="s">
        <v>218</v>
      </c>
      <c r="AU190" s="25" t="s">
        <v>82</v>
      </c>
      <c r="AY190" s="25" t="s">
        <v>215</v>
      </c>
      <c r="BE190" s="245">
        <f>IF(N190="základní",J190,0)</f>
        <v>0</v>
      </c>
      <c r="BF190" s="245">
        <f>IF(N190="snížená",J190,0)</f>
        <v>0</v>
      </c>
      <c r="BG190" s="245">
        <f>IF(N190="zákl. přenesená",J190,0)</f>
        <v>0</v>
      </c>
      <c r="BH190" s="245">
        <f>IF(N190="sníž. přenesená",J190,0)</f>
        <v>0</v>
      </c>
      <c r="BI190" s="245">
        <f>IF(N190="nulová",J190,0)</f>
        <v>0</v>
      </c>
      <c r="BJ190" s="25" t="s">
        <v>80</v>
      </c>
      <c r="BK190" s="245">
        <f>ROUND(I190*H190,2)</f>
        <v>0</v>
      </c>
      <c r="BL190" s="25" t="s">
        <v>232</v>
      </c>
      <c r="BM190" s="25" t="s">
        <v>4401</v>
      </c>
    </row>
    <row r="191" s="1" customFormat="1">
      <c r="B191" s="47"/>
      <c r="C191" s="75"/>
      <c r="D191" s="246" t="s">
        <v>383</v>
      </c>
      <c r="E191" s="75"/>
      <c r="F191" s="247" t="s">
        <v>4382</v>
      </c>
      <c r="G191" s="75"/>
      <c r="H191" s="75"/>
      <c r="I191" s="204"/>
      <c r="J191" s="75"/>
      <c r="K191" s="75"/>
      <c r="L191" s="73"/>
      <c r="M191" s="248"/>
      <c r="N191" s="48"/>
      <c r="O191" s="48"/>
      <c r="P191" s="48"/>
      <c r="Q191" s="48"/>
      <c r="R191" s="48"/>
      <c r="S191" s="48"/>
      <c r="T191" s="96"/>
      <c r="AT191" s="25" t="s">
        <v>383</v>
      </c>
      <c r="AU191" s="25" t="s">
        <v>82</v>
      </c>
    </row>
    <row r="192" s="1" customFormat="1" ht="16.5" customHeight="1">
      <c r="B192" s="47"/>
      <c r="C192" s="234" t="s">
        <v>532</v>
      </c>
      <c r="D192" s="234" t="s">
        <v>218</v>
      </c>
      <c r="E192" s="235" t="s">
        <v>4402</v>
      </c>
      <c r="F192" s="236" t="s">
        <v>4403</v>
      </c>
      <c r="G192" s="237" t="s">
        <v>376</v>
      </c>
      <c r="H192" s="238">
        <v>328.80000000000001</v>
      </c>
      <c r="I192" s="239"/>
      <c r="J192" s="240">
        <f>ROUND(I192*H192,2)</f>
        <v>0</v>
      </c>
      <c r="K192" s="236" t="s">
        <v>222</v>
      </c>
      <c r="L192" s="73"/>
      <c r="M192" s="241" t="s">
        <v>21</v>
      </c>
      <c r="N192" s="242" t="s">
        <v>43</v>
      </c>
      <c r="O192" s="48"/>
      <c r="P192" s="243">
        <f>O192*H192</f>
        <v>0</v>
      </c>
      <c r="Q192" s="243">
        <v>0</v>
      </c>
      <c r="R192" s="243">
        <f>Q192*H192</f>
        <v>0</v>
      </c>
      <c r="S192" s="243">
        <v>0</v>
      </c>
      <c r="T192" s="244">
        <f>S192*H192</f>
        <v>0</v>
      </c>
      <c r="AR192" s="25" t="s">
        <v>232</v>
      </c>
      <c r="AT192" s="25" t="s">
        <v>218</v>
      </c>
      <c r="AU192" s="25" t="s">
        <v>82</v>
      </c>
      <c r="AY192" s="25" t="s">
        <v>215</v>
      </c>
      <c r="BE192" s="245">
        <f>IF(N192="základní",J192,0)</f>
        <v>0</v>
      </c>
      <c r="BF192" s="245">
        <f>IF(N192="snížená",J192,0)</f>
        <v>0</v>
      </c>
      <c r="BG192" s="245">
        <f>IF(N192="zákl. přenesená",J192,0)</f>
        <v>0</v>
      </c>
      <c r="BH192" s="245">
        <f>IF(N192="sníž. přenesená",J192,0)</f>
        <v>0</v>
      </c>
      <c r="BI192" s="245">
        <f>IF(N192="nulová",J192,0)</f>
        <v>0</v>
      </c>
      <c r="BJ192" s="25" t="s">
        <v>80</v>
      </c>
      <c r="BK192" s="245">
        <f>ROUND(I192*H192,2)</f>
        <v>0</v>
      </c>
      <c r="BL192" s="25" t="s">
        <v>232</v>
      </c>
      <c r="BM192" s="25" t="s">
        <v>4404</v>
      </c>
    </row>
    <row r="193" s="1" customFormat="1">
      <c r="B193" s="47"/>
      <c r="C193" s="75"/>
      <c r="D193" s="246" t="s">
        <v>383</v>
      </c>
      <c r="E193" s="75"/>
      <c r="F193" s="247" t="s">
        <v>4382</v>
      </c>
      <c r="G193" s="75"/>
      <c r="H193" s="75"/>
      <c r="I193" s="204"/>
      <c r="J193" s="75"/>
      <c r="K193" s="75"/>
      <c r="L193" s="73"/>
      <c r="M193" s="248"/>
      <c r="N193" s="48"/>
      <c r="O193" s="48"/>
      <c r="P193" s="48"/>
      <c r="Q193" s="48"/>
      <c r="R193" s="48"/>
      <c r="S193" s="48"/>
      <c r="T193" s="96"/>
      <c r="AT193" s="25" t="s">
        <v>383</v>
      </c>
      <c r="AU193" s="25" t="s">
        <v>82</v>
      </c>
    </row>
    <row r="194" s="12" customFormat="1">
      <c r="B194" s="252"/>
      <c r="C194" s="253"/>
      <c r="D194" s="246" t="s">
        <v>422</v>
      </c>
      <c r="E194" s="254" t="s">
        <v>21</v>
      </c>
      <c r="F194" s="255" t="s">
        <v>4405</v>
      </c>
      <c r="G194" s="253"/>
      <c r="H194" s="256">
        <v>328.80000000000001</v>
      </c>
      <c r="I194" s="257"/>
      <c r="J194" s="253"/>
      <c r="K194" s="253"/>
      <c r="L194" s="258"/>
      <c r="M194" s="259"/>
      <c r="N194" s="260"/>
      <c r="O194" s="260"/>
      <c r="P194" s="260"/>
      <c r="Q194" s="260"/>
      <c r="R194" s="260"/>
      <c r="S194" s="260"/>
      <c r="T194" s="261"/>
      <c r="AT194" s="262" t="s">
        <v>422</v>
      </c>
      <c r="AU194" s="262" t="s">
        <v>82</v>
      </c>
      <c r="AV194" s="12" t="s">
        <v>82</v>
      </c>
      <c r="AW194" s="12" t="s">
        <v>35</v>
      </c>
      <c r="AX194" s="12" t="s">
        <v>80</v>
      </c>
      <c r="AY194" s="262" t="s">
        <v>215</v>
      </c>
    </row>
    <row r="195" s="1" customFormat="1" ht="16.5" customHeight="1">
      <c r="B195" s="47"/>
      <c r="C195" s="234" t="s">
        <v>537</v>
      </c>
      <c r="D195" s="234" t="s">
        <v>218</v>
      </c>
      <c r="E195" s="235" t="s">
        <v>4406</v>
      </c>
      <c r="F195" s="236" t="s">
        <v>4407</v>
      </c>
      <c r="G195" s="237" t="s">
        <v>376</v>
      </c>
      <c r="H195" s="238">
        <v>328.80000000000001</v>
      </c>
      <c r="I195" s="239"/>
      <c r="J195" s="240">
        <f>ROUND(I195*H195,2)</f>
        <v>0</v>
      </c>
      <c r="K195" s="236" t="s">
        <v>222</v>
      </c>
      <c r="L195" s="73"/>
      <c r="M195" s="241" t="s">
        <v>21</v>
      </c>
      <c r="N195" s="242" t="s">
        <v>43</v>
      </c>
      <c r="O195" s="48"/>
      <c r="P195" s="243">
        <f>O195*H195</f>
        <v>0</v>
      </c>
      <c r="Q195" s="243">
        <v>0</v>
      </c>
      <c r="R195" s="243">
        <f>Q195*H195</f>
        <v>0</v>
      </c>
      <c r="S195" s="243">
        <v>0</v>
      </c>
      <c r="T195" s="244">
        <f>S195*H195</f>
        <v>0</v>
      </c>
      <c r="AR195" s="25" t="s">
        <v>232</v>
      </c>
      <c r="AT195" s="25" t="s">
        <v>218</v>
      </c>
      <c r="AU195" s="25" t="s">
        <v>82</v>
      </c>
      <c r="AY195" s="25" t="s">
        <v>215</v>
      </c>
      <c r="BE195" s="245">
        <f>IF(N195="základní",J195,0)</f>
        <v>0</v>
      </c>
      <c r="BF195" s="245">
        <f>IF(N195="snížená",J195,0)</f>
        <v>0</v>
      </c>
      <c r="BG195" s="245">
        <f>IF(N195="zákl. přenesená",J195,0)</f>
        <v>0</v>
      </c>
      <c r="BH195" s="245">
        <f>IF(N195="sníž. přenesená",J195,0)</f>
        <v>0</v>
      </c>
      <c r="BI195" s="245">
        <f>IF(N195="nulová",J195,0)</f>
        <v>0</v>
      </c>
      <c r="BJ195" s="25" t="s">
        <v>80</v>
      </c>
      <c r="BK195" s="245">
        <f>ROUND(I195*H195,2)</f>
        <v>0</v>
      </c>
      <c r="BL195" s="25" t="s">
        <v>232</v>
      </c>
      <c r="BM195" s="25" t="s">
        <v>4408</v>
      </c>
    </row>
    <row r="196" s="1" customFormat="1">
      <c r="B196" s="47"/>
      <c r="C196" s="75"/>
      <c r="D196" s="246" t="s">
        <v>383</v>
      </c>
      <c r="E196" s="75"/>
      <c r="F196" s="247" t="s">
        <v>4382</v>
      </c>
      <c r="G196" s="75"/>
      <c r="H196" s="75"/>
      <c r="I196" s="204"/>
      <c r="J196" s="75"/>
      <c r="K196" s="75"/>
      <c r="L196" s="73"/>
      <c r="M196" s="248"/>
      <c r="N196" s="48"/>
      <c r="O196" s="48"/>
      <c r="P196" s="48"/>
      <c r="Q196" s="48"/>
      <c r="R196" s="48"/>
      <c r="S196" s="48"/>
      <c r="T196" s="96"/>
      <c r="AT196" s="25" t="s">
        <v>383</v>
      </c>
      <c r="AU196" s="25" t="s">
        <v>82</v>
      </c>
    </row>
    <row r="197" s="12" customFormat="1">
      <c r="B197" s="252"/>
      <c r="C197" s="253"/>
      <c r="D197" s="246" t="s">
        <v>422</v>
      </c>
      <c r="E197" s="254" t="s">
        <v>21</v>
      </c>
      <c r="F197" s="255" t="s">
        <v>4405</v>
      </c>
      <c r="G197" s="253"/>
      <c r="H197" s="256">
        <v>328.80000000000001</v>
      </c>
      <c r="I197" s="257"/>
      <c r="J197" s="253"/>
      <c r="K197" s="253"/>
      <c r="L197" s="258"/>
      <c r="M197" s="259"/>
      <c r="N197" s="260"/>
      <c r="O197" s="260"/>
      <c r="P197" s="260"/>
      <c r="Q197" s="260"/>
      <c r="R197" s="260"/>
      <c r="S197" s="260"/>
      <c r="T197" s="261"/>
      <c r="AT197" s="262" t="s">
        <v>422</v>
      </c>
      <c r="AU197" s="262" t="s">
        <v>82</v>
      </c>
      <c r="AV197" s="12" t="s">
        <v>82</v>
      </c>
      <c r="AW197" s="12" t="s">
        <v>35</v>
      </c>
      <c r="AX197" s="12" t="s">
        <v>80</v>
      </c>
      <c r="AY197" s="262" t="s">
        <v>215</v>
      </c>
    </row>
    <row r="198" s="1" customFormat="1" ht="16.5" customHeight="1">
      <c r="B198" s="47"/>
      <c r="C198" s="234" t="s">
        <v>542</v>
      </c>
      <c r="D198" s="234" t="s">
        <v>218</v>
      </c>
      <c r="E198" s="235" t="s">
        <v>4409</v>
      </c>
      <c r="F198" s="236" t="s">
        <v>4410</v>
      </c>
      <c r="G198" s="237" t="s">
        <v>376</v>
      </c>
      <c r="H198" s="238">
        <v>328.80000000000001</v>
      </c>
      <c r="I198" s="239"/>
      <c r="J198" s="240">
        <f>ROUND(I198*H198,2)</f>
        <v>0</v>
      </c>
      <c r="K198" s="236" t="s">
        <v>222</v>
      </c>
      <c r="L198" s="73"/>
      <c r="M198" s="241" t="s">
        <v>21</v>
      </c>
      <c r="N198" s="242" t="s">
        <v>43</v>
      </c>
      <c r="O198" s="48"/>
      <c r="P198" s="243">
        <f>O198*H198</f>
        <v>0</v>
      </c>
      <c r="Q198" s="243">
        <v>0</v>
      </c>
      <c r="R198" s="243">
        <f>Q198*H198</f>
        <v>0</v>
      </c>
      <c r="S198" s="243">
        <v>0</v>
      </c>
      <c r="T198" s="244">
        <f>S198*H198</f>
        <v>0</v>
      </c>
      <c r="AR198" s="25" t="s">
        <v>232</v>
      </c>
      <c r="AT198" s="25" t="s">
        <v>218</v>
      </c>
      <c r="AU198" s="25" t="s">
        <v>82</v>
      </c>
      <c r="AY198" s="25" t="s">
        <v>215</v>
      </c>
      <c r="BE198" s="245">
        <f>IF(N198="základní",J198,0)</f>
        <v>0</v>
      </c>
      <c r="BF198" s="245">
        <f>IF(N198="snížená",J198,0)</f>
        <v>0</v>
      </c>
      <c r="BG198" s="245">
        <f>IF(N198="zákl. přenesená",J198,0)</f>
        <v>0</v>
      </c>
      <c r="BH198" s="245">
        <f>IF(N198="sníž. přenesená",J198,0)</f>
        <v>0</v>
      </c>
      <c r="BI198" s="245">
        <f>IF(N198="nulová",J198,0)</f>
        <v>0</v>
      </c>
      <c r="BJ198" s="25" t="s">
        <v>80</v>
      </c>
      <c r="BK198" s="245">
        <f>ROUND(I198*H198,2)</f>
        <v>0</v>
      </c>
      <c r="BL198" s="25" t="s">
        <v>232</v>
      </c>
      <c r="BM198" s="25" t="s">
        <v>4411</v>
      </c>
    </row>
    <row r="199" s="1" customFormat="1">
      <c r="B199" s="47"/>
      <c r="C199" s="75"/>
      <c r="D199" s="246" t="s">
        <v>383</v>
      </c>
      <c r="E199" s="75"/>
      <c r="F199" s="247" t="s">
        <v>4382</v>
      </c>
      <c r="G199" s="75"/>
      <c r="H199" s="75"/>
      <c r="I199" s="204"/>
      <c r="J199" s="75"/>
      <c r="K199" s="75"/>
      <c r="L199" s="73"/>
      <c r="M199" s="248"/>
      <c r="N199" s="48"/>
      <c r="O199" s="48"/>
      <c r="P199" s="48"/>
      <c r="Q199" s="48"/>
      <c r="R199" s="48"/>
      <c r="S199" s="48"/>
      <c r="T199" s="96"/>
      <c r="AT199" s="25" t="s">
        <v>383</v>
      </c>
      <c r="AU199" s="25" t="s">
        <v>82</v>
      </c>
    </row>
    <row r="200" s="12" customFormat="1">
      <c r="B200" s="252"/>
      <c r="C200" s="253"/>
      <c r="D200" s="246" t="s">
        <v>422</v>
      </c>
      <c r="E200" s="254" t="s">
        <v>21</v>
      </c>
      <c r="F200" s="255" t="s">
        <v>4405</v>
      </c>
      <c r="G200" s="253"/>
      <c r="H200" s="256">
        <v>328.80000000000001</v>
      </c>
      <c r="I200" s="257"/>
      <c r="J200" s="253"/>
      <c r="K200" s="253"/>
      <c r="L200" s="258"/>
      <c r="M200" s="259"/>
      <c r="N200" s="260"/>
      <c r="O200" s="260"/>
      <c r="P200" s="260"/>
      <c r="Q200" s="260"/>
      <c r="R200" s="260"/>
      <c r="S200" s="260"/>
      <c r="T200" s="261"/>
      <c r="AT200" s="262" t="s">
        <v>422</v>
      </c>
      <c r="AU200" s="262" t="s">
        <v>82</v>
      </c>
      <c r="AV200" s="12" t="s">
        <v>82</v>
      </c>
      <c r="AW200" s="12" t="s">
        <v>35</v>
      </c>
      <c r="AX200" s="12" t="s">
        <v>80</v>
      </c>
      <c r="AY200" s="262" t="s">
        <v>215</v>
      </c>
    </row>
    <row r="201" s="1" customFormat="1" ht="25.5" customHeight="1">
      <c r="B201" s="47"/>
      <c r="C201" s="234" t="s">
        <v>548</v>
      </c>
      <c r="D201" s="234" t="s">
        <v>218</v>
      </c>
      <c r="E201" s="235" t="s">
        <v>4412</v>
      </c>
      <c r="F201" s="236" t="s">
        <v>4413</v>
      </c>
      <c r="G201" s="237" t="s">
        <v>298</v>
      </c>
      <c r="H201" s="238">
        <v>112</v>
      </c>
      <c r="I201" s="239"/>
      <c r="J201" s="240">
        <f>ROUND(I201*H201,2)</f>
        <v>0</v>
      </c>
      <c r="K201" s="236" t="s">
        <v>222</v>
      </c>
      <c r="L201" s="73"/>
      <c r="M201" s="241" t="s">
        <v>21</v>
      </c>
      <c r="N201" s="242" t="s">
        <v>43</v>
      </c>
      <c r="O201" s="48"/>
      <c r="P201" s="243">
        <f>O201*H201</f>
        <v>0</v>
      </c>
      <c r="Q201" s="243">
        <v>0</v>
      </c>
      <c r="R201" s="243">
        <f>Q201*H201</f>
        <v>0</v>
      </c>
      <c r="S201" s="243">
        <v>0</v>
      </c>
      <c r="T201" s="244">
        <f>S201*H201</f>
        <v>0</v>
      </c>
      <c r="AR201" s="25" t="s">
        <v>232</v>
      </c>
      <c r="AT201" s="25" t="s">
        <v>218</v>
      </c>
      <c r="AU201" s="25" t="s">
        <v>82</v>
      </c>
      <c r="AY201" s="25" t="s">
        <v>215</v>
      </c>
      <c r="BE201" s="245">
        <f>IF(N201="základní",J201,0)</f>
        <v>0</v>
      </c>
      <c r="BF201" s="245">
        <f>IF(N201="snížená",J201,0)</f>
        <v>0</v>
      </c>
      <c r="BG201" s="245">
        <f>IF(N201="zákl. přenesená",J201,0)</f>
        <v>0</v>
      </c>
      <c r="BH201" s="245">
        <f>IF(N201="sníž. přenesená",J201,0)</f>
        <v>0</v>
      </c>
      <c r="BI201" s="245">
        <f>IF(N201="nulová",J201,0)</f>
        <v>0</v>
      </c>
      <c r="BJ201" s="25" t="s">
        <v>80</v>
      </c>
      <c r="BK201" s="245">
        <f>ROUND(I201*H201,2)</f>
        <v>0</v>
      </c>
      <c r="BL201" s="25" t="s">
        <v>232</v>
      </c>
      <c r="BM201" s="25" t="s">
        <v>4414</v>
      </c>
    </row>
    <row r="202" s="1" customFormat="1">
      <c r="B202" s="47"/>
      <c r="C202" s="75"/>
      <c r="D202" s="246" t="s">
        <v>383</v>
      </c>
      <c r="E202" s="75"/>
      <c r="F202" s="247" t="s">
        <v>4415</v>
      </c>
      <c r="G202" s="75"/>
      <c r="H202" s="75"/>
      <c r="I202" s="204"/>
      <c r="J202" s="75"/>
      <c r="K202" s="75"/>
      <c r="L202" s="73"/>
      <c r="M202" s="248"/>
      <c r="N202" s="48"/>
      <c r="O202" s="48"/>
      <c r="P202" s="48"/>
      <c r="Q202" s="48"/>
      <c r="R202" s="48"/>
      <c r="S202" s="48"/>
      <c r="T202" s="96"/>
      <c r="AT202" s="25" t="s">
        <v>383</v>
      </c>
      <c r="AU202" s="25" t="s">
        <v>82</v>
      </c>
    </row>
    <row r="203" s="1" customFormat="1" ht="16.5" customHeight="1">
      <c r="B203" s="47"/>
      <c r="C203" s="274" t="s">
        <v>554</v>
      </c>
      <c r="D203" s="274" t="s">
        <v>470</v>
      </c>
      <c r="E203" s="275" t="s">
        <v>4416</v>
      </c>
      <c r="F203" s="276" t="s">
        <v>4417</v>
      </c>
      <c r="G203" s="277" t="s">
        <v>298</v>
      </c>
      <c r="H203" s="278">
        <v>13</v>
      </c>
      <c r="I203" s="279"/>
      <c r="J203" s="280">
        <f>ROUND(I203*H203,2)</f>
        <v>0</v>
      </c>
      <c r="K203" s="276" t="s">
        <v>21</v>
      </c>
      <c r="L203" s="281"/>
      <c r="M203" s="282" t="s">
        <v>21</v>
      </c>
      <c r="N203" s="283" t="s">
        <v>43</v>
      </c>
      <c r="O203" s="48"/>
      <c r="P203" s="243">
        <f>O203*H203</f>
        <v>0</v>
      </c>
      <c r="Q203" s="243">
        <v>0.002</v>
      </c>
      <c r="R203" s="243">
        <f>Q203*H203</f>
        <v>0.026000000000000002</v>
      </c>
      <c r="S203" s="243">
        <v>0</v>
      </c>
      <c r="T203" s="244">
        <f>S203*H203</f>
        <v>0</v>
      </c>
      <c r="AR203" s="25" t="s">
        <v>405</v>
      </c>
      <c r="AT203" s="25" t="s">
        <v>470</v>
      </c>
      <c r="AU203" s="25" t="s">
        <v>82</v>
      </c>
      <c r="AY203" s="25" t="s">
        <v>215</v>
      </c>
      <c r="BE203" s="245">
        <f>IF(N203="základní",J203,0)</f>
        <v>0</v>
      </c>
      <c r="BF203" s="245">
        <f>IF(N203="snížená",J203,0)</f>
        <v>0</v>
      </c>
      <c r="BG203" s="245">
        <f>IF(N203="zákl. přenesená",J203,0)</f>
        <v>0</v>
      </c>
      <c r="BH203" s="245">
        <f>IF(N203="sníž. přenesená",J203,0)</f>
        <v>0</v>
      </c>
      <c r="BI203" s="245">
        <f>IF(N203="nulová",J203,0)</f>
        <v>0</v>
      </c>
      <c r="BJ203" s="25" t="s">
        <v>80</v>
      </c>
      <c r="BK203" s="245">
        <f>ROUND(I203*H203,2)</f>
        <v>0</v>
      </c>
      <c r="BL203" s="25" t="s">
        <v>232</v>
      </c>
      <c r="BM203" s="25" t="s">
        <v>4418</v>
      </c>
    </row>
    <row r="204" s="1" customFormat="1" ht="16.5" customHeight="1">
      <c r="B204" s="47"/>
      <c r="C204" s="274" t="s">
        <v>559</v>
      </c>
      <c r="D204" s="274" t="s">
        <v>470</v>
      </c>
      <c r="E204" s="275" t="s">
        <v>4419</v>
      </c>
      <c r="F204" s="276" t="s">
        <v>4420</v>
      </c>
      <c r="G204" s="277" t="s">
        <v>298</v>
      </c>
      <c r="H204" s="278">
        <v>38</v>
      </c>
      <c r="I204" s="279"/>
      <c r="J204" s="280">
        <f>ROUND(I204*H204,2)</f>
        <v>0</v>
      </c>
      <c r="K204" s="276" t="s">
        <v>21</v>
      </c>
      <c r="L204" s="281"/>
      <c r="M204" s="282" t="s">
        <v>21</v>
      </c>
      <c r="N204" s="283" t="s">
        <v>43</v>
      </c>
      <c r="O204" s="48"/>
      <c r="P204" s="243">
        <f>O204*H204</f>
        <v>0</v>
      </c>
      <c r="Q204" s="243">
        <v>0.017999999999999999</v>
      </c>
      <c r="R204" s="243">
        <f>Q204*H204</f>
        <v>0.68399999999999994</v>
      </c>
      <c r="S204" s="243">
        <v>0</v>
      </c>
      <c r="T204" s="244">
        <f>S204*H204</f>
        <v>0</v>
      </c>
      <c r="AR204" s="25" t="s">
        <v>405</v>
      </c>
      <c r="AT204" s="25" t="s">
        <v>470</v>
      </c>
      <c r="AU204" s="25" t="s">
        <v>82</v>
      </c>
      <c r="AY204" s="25" t="s">
        <v>215</v>
      </c>
      <c r="BE204" s="245">
        <f>IF(N204="základní",J204,0)</f>
        <v>0</v>
      </c>
      <c r="BF204" s="245">
        <f>IF(N204="snížená",J204,0)</f>
        <v>0</v>
      </c>
      <c r="BG204" s="245">
        <f>IF(N204="zákl. přenesená",J204,0)</f>
        <v>0</v>
      </c>
      <c r="BH204" s="245">
        <f>IF(N204="sníž. přenesená",J204,0)</f>
        <v>0</v>
      </c>
      <c r="BI204" s="245">
        <f>IF(N204="nulová",J204,0)</f>
        <v>0</v>
      </c>
      <c r="BJ204" s="25" t="s">
        <v>80</v>
      </c>
      <c r="BK204" s="245">
        <f>ROUND(I204*H204,2)</f>
        <v>0</v>
      </c>
      <c r="BL204" s="25" t="s">
        <v>232</v>
      </c>
      <c r="BM204" s="25" t="s">
        <v>4421</v>
      </c>
    </row>
    <row r="205" s="1" customFormat="1" ht="16.5" customHeight="1">
      <c r="B205" s="47"/>
      <c r="C205" s="274" t="s">
        <v>563</v>
      </c>
      <c r="D205" s="274" t="s">
        <v>470</v>
      </c>
      <c r="E205" s="275" t="s">
        <v>4422</v>
      </c>
      <c r="F205" s="276" t="s">
        <v>4423</v>
      </c>
      <c r="G205" s="277" t="s">
        <v>298</v>
      </c>
      <c r="H205" s="278">
        <v>10</v>
      </c>
      <c r="I205" s="279"/>
      <c r="J205" s="280">
        <f>ROUND(I205*H205,2)</f>
        <v>0</v>
      </c>
      <c r="K205" s="276" t="s">
        <v>21</v>
      </c>
      <c r="L205" s="281"/>
      <c r="M205" s="282" t="s">
        <v>21</v>
      </c>
      <c r="N205" s="283" t="s">
        <v>43</v>
      </c>
      <c r="O205" s="48"/>
      <c r="P205" s="243">
        <f>O205*H205</f>
        <v>0</v>
      </c>
      <c r="Q205" s="243">
        <v>0.017999999999999999</v>
      </c>
      <c r="R205" s="243">
        <f>Q205*H205</f>
        <v>0.17999999999999999</v>
      </c>
      <c r="S205" s="243">
        <v>0</v>
      </c>
      <c r="T205" s="244">
        <f>S205*H205</f>
        <v>0</v>
      </c>
      <c r="AR205" s="25" t="s">
        <v>405</v>
      </c>
      <c r="AT205" s="25" t="s">
        <v>470</v>
      </c>
      <c r="AU205" s="25" t="s">
        <v>82</v>
      </c>
      <c r="AY205" s="25" t="s">
        <v>215</v>
      </c>
      <c r="BE205" s="245">
        <f>IF(N205="základní",J205,0)</f>
        <v>0</v>
      </c>
      <c r="BF205" s="245">
        <f>IF(N205="snížená",J205,0)</f>
        <v>0</v>
      </c>
      <c r="BG205" s="245">
        <f>IF(N205="zákl. přenesená",J205,0)</f>
        <v>0</v>
      </c>
      <c r="BH205" s="245">
        <f>IF(N205="sníž. přenesená",J205,0)</f>
        <v>0</v>
      </c>
      <c r="BI205" s="245">
        <f>IF(N205="nulová",J205,0)</f>
        <v>0</v>
      </c>
      <c r="BJ205" s="25" t="s">
        <v>80</v>
      </c>
      <c r="BK205" s="245">
        <f>ROUND(I205*H205,2)</f>
        <v>0</v>
      </c>
      <c r="BL205" s="25" t="s">
        <v>232</v>
      </c>
      <c r="BM205" s="25" t="s">
        <v>4424</v>
      </c>
    </row>
    <row r="206" s="1" customFormat="1" ht="16.5" customHeight="1">
      <c r="B206" s="47"/>
      <c r="C206" s="274" t="s">
        <v>574</v>
      </c>
      <c r="D206" s="274" t="s">
        <v>470</v>
      </c>
      <c r="E206" s="275" t="s">
        <v>4425</v>
      </c>
      <c r="F206" s="276" t="s">
        <v>4426</v>
      </c>
      <c r="G206" s="277" t="s">
        <v>298</v>
      </c>
      <c r="H206" s="278">
        <v>10</v>
      </c>
      <c r="I206" s="279"/>
      <c r="J206" s="280">
        <f>ROUND(I206*H206,2)</f>
        <v>0</v>
      </c>
      <c r="K206" s="276" t="s">
        <v>21</v>
      </c>
      <c r="L206" s="281"/>
      <c r="M206" s="282" t="s">
        <v>21</v>
      </c>
      <c r="N206" s="283" t="s">
        <v>43</v>
      </c>
      <c r="O206" s="48"/>
      <c r="P206" s="243">
        <f>O206*H206</f>
        <v>0</v>
      </c>
      <c r="Q206" s="243">
        <v>0.017999999999999999</v>
      </c>
      <c r="R206" s="243">
        <f>Q206*H206</f>
        <v>0.17999999999999999</v>
      </c>
      <c r="S206" s="243">
        <v>0</v>
      </c>
      <c r="T206" s="244">
        <f>S206*H206</f>
        <v>0</v>
      </c>
      <c r="AR206" s="25" t="s">
        <v>405</v>
      </c>
      <c r="AT206" s="25" t="s">
        <v>470</v>
      </c>
      <c r="AU206" s="25" t="s">
        <v>82</v>
      </c>
      <c r="AY206" s="25" t="s">
        <v>215</v>
      </c>
      <c r="BE206" s="245">
        <f>IF(N206="základní",J206,0)</f>
        <v>0</v>
      </c>
      <c r="BF206" s="245">
        <f>IF(N206="snížená",J206,0)</f>
        <v>0</v>
      </c>
      <c r="BG206" s="245">
        <f>IF(N206="zákl. přenesená",J206,0)</f>
        <v>0</v>
      </c>
      <c r="BH206" s="245">
        <f>IF(N206="sníž. přenesená",J206,0)</f>
        <v>0</v>
      </c>
      <c r="BI206" s="245">
        <f>IF(N206="nulová",J206,0)</f>
        <v>0</v>
      </c>
      <c r="BJ206" s="25" t="s">
        <v>80</v>
      </c>
      <c r="BK206" s="245">
        <f>ROUND(I206*H206,2)</f>
        <v>0</v>
      </c>
      <c r="BL206" s="25" t="s">
        <v>232</v>
      </c>
      <c r="BM206" s="25" t="s">
        <v>4427</v>
      </c>
    </row>
    <row r="207" s="1" customFormat="1" ht="16.5" customHeight="1">
      <c r="B207" s="47"/>
      <c r="C207" s="274" t="s">
        <v>580</v>
      </c>
      <c r="D207" s="274" t="s">
        <v>470</v>
      </c>
      <c r="E207" s="275" t="s">
        <v>4428</v>
      </c>
      <c r="F207" s="276" t="s">
        <v>4429</v>
      </c>
      <c r="G207" s="277" t="s">
        <v>298</v>
      </c>
      <c r="H207" s="278">
        <v>12</v>
      </c>
      <c r="I207" s="279"/>
      <c r="J207" s="280">
        <f>ROUND(I207*H207,2)</f>
        <v>0</v>
      </c>
      <c r="K207" s="276" t="s">
        <v>21</v>
      </c>
      <c r="L207" s="281"/>
      <c r="M207" s="282" t="s">
        <v>21</v>
      </c>
      <c r="N207" s="283" t="s">
        <v>43</v>
      </c>
      <c r="O207" s="48"/>
      <c r="P207" s="243">
        <f>O207*H207</f>
        <v>0</v>
      </c>
      <c r="Q207" s="243">
        <v>0.017999999999999999</v>
      </c>
      <c r="R207" s="243">
        <f>Q207*H207</f>
        <v>0.21599999999999997</v>
      </c>
      <c r="S207" s="243">
        <v>0</v>
      </c>
      <c r="T207" s="244">
        <f>S207*H207</f>
        <v>0</v>
      </c>
      <c r="AR207" s="25" t="s">
        <v>405</v>
      </c>
      <c r="AT207" s="25" t="s">
        <v>470</v>
      </c>
      <c r="AU207" s="25" t="s">
        <v>82</v>
      </c>
      <c r="AY207" s="25" t="s">
        <v>215</v>
      </c>
      <c r="BE207" s="245">
        <f>IF(N207="základní",J207,0)</f>
        <v>0</v>
      </c>
      <c r="BF207" s="245">
        <f>IF(N207="snížená",J207,0)</f>
        <v>0</v>
      </c>
      <c r="BG207" s="245">
        <f>IF(N207="zákl. přenesená",J207,0)</f>
        <v>0</v>
      </c>
      <c r="BH207" s="245">
        <f>IF(N207="sníž. přenesená",J207,0)</f>
        <v>0</v>
      </c>
      <c r="BI207" s="245">
        <f>IF(N207="nulová",J207,0)</f>
        <v>0</v>
      </c>
      <c r="BJ207" s="25" t="s">
        <v>80</v>
      </c>
      <c r="BK207" s="245">
        <f>ROUND(I207*H207,2)</f>
        <v>0</v>
      </c>
      <c r="BL207" s="25" t="s">
        <v>232</v>
      </c>
      <c r="BM207" s="25" t="s">
        <v>4430</v>
      </c>
    </row>
    <row r="208" s="1" customFormat="1" ht="16.5" customHeight="1">
      <c r="B208" s="47"/>
      <c r="C208" s="274" t="s">
        <v>590</v>
      </c>
      <c r="D208" s="274" t="s">
        <v>470</v>
      </c>
      <c r="E208" s="275" t="s">
        <v>4431</v>
      </c>
      <c r="F208" s="276" t="s">
        <v>4432</v>
      </c>
      <c r="G208" s="277" t="s">
        <v>298</v>
      </c>
      <c r="H208" s="278">
        <v>1</v>
      </c>
      <c r="I208" s="279"/>
      <c r="J208" s="280">
        <f>ROUND(I208*H208,2)</f>
        <v>0</v>
      </c>
      <c r="K208" s="276" t="s">
        <v>21</v>
      </c>
      <c r="L208" s="281"/>
      <c r="M208" s="282" t="s">
        <v>21</v>
      </c>
      <c r="N208" s="283" t="s">
        <v>43</v>
      </c>
      <c r="O208" s="48"/>
      <c r="P208" s="243">
        <f>O208*H208</f>
        <v>0</v>
      </c>
      <c r="Q208" s="243">
        <v>0.017999999999999999</v>
      </c>
      <c r="R208" s="243">
        <f>Q208*H208</f>
        <v>0.017999999999999999</v>
      </c>
      <c r="S208" s="243">
        <v>0</v>
      </c>
      <c r="T208" s="244">
        <f>S208*H208</f>
        <v>0</v>
      </c>
      <c r="AR208" s="25" t="s">
        <v>405</v>
      </c>
      <c r="AT208" s="25" t="s">
        <v>470</v>
      </c>
      <c r="AU208" s="25" t="s">
        <v>82</v>
      </c>
      <c r="AY208" s="25" t="s">
        <v>215</v>
      </c>
      <c r="BE208" s="245">
        <f>IF(N208="základní",J208,0)</f>
        <v>0</v>
      </c>
      <c r="BF208" s="245">
        <f>IF(N208="snížená",J208,0)</f>
        <v>0</v>
      </c>
      <c r="BG208" s="245">
        <f>IF(N208="zákl. přenesená",J208,0)</f>
        <v>0</v>
      </c>
      <c r="BH208" s="245">
        <f>IF(N208="sníž. přenesená",J208,0)</f>
        <v>0</v>
      </c>
      <c r="BI208" s="245">
        <f>IF(N208="nulová",J208,0)</f>
        <v>0</v>
      </c>
      <c r="BJ208" s="25" t="s">
        <v>80</v>
      </c>
      <c r="BK208" s="245">
        <f>ROUND(I208*H208,2)</f>
        <v>0</v>
      </c>
      <c r="BL208" s="25" t="s">
        <v>232</v>
      </c>
      <c r="BM208" s="25" t="s">
        <v>4433</v>
      </c>
    </row>
    <row r="209" s="1" customFormat="1" ht="16.5" customHeight="1">
      <c r="B209" s="47"/>
      <c r="C209" s="274" t="s">
        <v>596</v>
      </c>
      <c r="D209" s="274" t="s">
        <v>470</v>
      </c>
      <c r="E209" s="275" t="s">
        <v>4434</v>
      </c>
      <c r="F209" s="276" t="s">
        <v>4435</v>
      </c>
      <c r="G209" s="277" t="s">
        <v>298</v>
      </c>
      <c r="H209" s="278">
        <v>4</v>
      </c>
      <c r="I209" s="279"/>
      <c r="J209" s="280">
        <f>ROUND(I209*H209,2)</f>
        <v>0</v>
      </c>
      <c r="K209" s="276" t="s">
        <v>21</v>
      </c>
      <c r="L209" s="281"/>
      <c r="M209" s="282" t="s">
        <v>21</v>
      </c>
      <c r="N209" s="283" t="s">
        <v>43</v>
      </c>
      <c r="O209" s="48"/>
      <c r="P209" s="243">
        <f>O209*H209</f>
        <v>0</v>
      </c>
      <c r="Q209" s="243">
        <v>0.017999999999999999</v>
      </c>
      <c r="R209" s="243">
        <f>Q209*H209</f>
        <v>0.071999999999999995</v>
      </c>
      <c r="S209" s="243">
        <v>0</v>
      </c>
      <c r="T209" s="244">
        <f>S209*H209</f>
        <v>0</v>
      </c>
      <c r="AR209" s="25" t="s">
        <v>405</v>
      </c>
      <c r="AT209" s="25" t="s">
        <v>470</v>
      </c>
      <c r="AU209" s="25" t="s">
        <v>82</v>
      </c>
      <c r="AY209" s="25" t="s">
        <v>215</v>
      </c>
      <c r="BE209" s="245">
        <f>IF(N209="základní",J209,0)</f>
        <v>0</v>
      </c>
      <c r="BF209" s="245">
        <f>IF(N209="snížená",J209,0)</f>
        <v>0</v>
      </c>
      <c r="BG209" s="245">
        <f>IF(N209="zákl. přenesená",J209,0)</f>
        <v>0</v>
      </c>
      <c r="BH209" s="245">
        <f>IF(N209="sníž. přenesená",J209,0)</f>
        <v>0</v>
      </c>
      <c r="BI209" s="245">
        <f>IF(N209="nulová",J209,0)</f>
        <v>0</v>
      </c>
      <c r="BJ209" s="25" t="s">
        <v>80</v>
      </c>
      <c r="BK209" s="245">
        <f>ROUND(I209*H209,2)</f>
        <v>0</v>
      </c>
      <c r="BL209" s="25" t="s">
        <v>232</v>
      </c>
      <c r="BM209" s="25" t="s">
        <v>4436</v>
      </c>
    </row>
    <row r="210" s="1" customFormat="1" ht="16.5" customHeight="1">
      <c r="B210" s="47"/>
      <c r="C210" s="274" t="s">
        <v>602</v>
      </c>
      <c r="D210" s="274" t="s">
        <v>470</v>
      </c>
      <c r="E210" s="275" t="s">
        <v>4437</v>
      </c>
      <c r="F210" s="276" t="s">
        <v>4438</v>
      </c>
      <c r="G210" s="277" t="s">
        <v>298</v>
      </c>
      <c r="H210" s="278">
        <v>14</v>
      </c>
      <c r="I210" s="279"/>
      <c r="J210" s="280">
        <f>ROUND(I210*H210,2)</f>
        <v>0</v>
      </c>
      <c r="K210" s="276" t="s">
        <v>21</v>
      </c>
      <c r="L210" s="281"/>
      <c r="M210" s="282" t="s">
        <v>21</v>
      </c>
      <c r="N210" s="283" t="s">
        <v>43</v>
      </c>
      <c r="O210" s="48"/>
      <c r="P210" s="243">
        <f>O210*H210</f>
        <v>0</v>
      </c>
      <c r="Q210" s="243">
        <v>0.017999999999999999</v>
      </c>
      <c r="R210" s="243">
        <f>Q210*H210</f>
        <v>0.252</v>
      </c>
      <c r="S210" s="243">
        <v>0</v>
      </c>
      <c r="T210" s="244">
        <f>S210*H210</f>
        <v>0</v>
      </c>
      <c r="AR210" s="25" t="s">
        <v>405</v>
      </c>
      <c r="AT210" s="25" t="s">
        <v>470</v>
      </c>
      <c r="AU210" s="25" t="s">
        <v>82</v>
      </c>
      <c r="AY210" s="25" t="s">
        <v>215</v>
      </c>
      <c r="BE210" s="245">
        <f>IF(N210="základní",J210,0)</f>
        <v>0</v>
      </c>
      <c r="BF210" s="245">
        <f>IF(N210="snížená",J210,0)</f>
        <v>0</v>
      </c>
      <c r="BG210" s="245">
        <f>IF(N210="zákl. přenesená",J210,0)</f>
        <v>0</v>
      </c>
      <c r="BH210" s="245">
        <f>IF(N210="sníž. přenesená",J210,0)</f>
        <v>0</v>
      </c>
      <c r="BI210" s="245">
        <f>IF(N210="nulová",J210,0)</f>
        <v>0</v>
      </c>
      <c r="BJ210" s="25" t="s">
        <v>80</v>
      </c>
      <c r="BK210" s="245">
        <f>ROUND(I210*H210,2)</f>
        <v>0</v>
      </c>
      <c r="BL210" s="25" t="s">
        <v>232</v>
      </c>
      <c r="BM210" s="25" t="s">
        <v>4439</v>
      </c>
    </row>
    <row r="211" s="1" customFormat="1" ht="16.5" customHeight="1">
      <c r="B211" s="47"/>
      <c r="C211" s="234" t="s">
        <v>607</v>
      </c>
      <c r="D211" s="234" t="s">
        <v>218</v>
      </c>
      <c r="E211" s="235" t="s">
        <v>4440</v>
      </c>
      <c r="F211" s="236" t="s">
        <v>4441</v>
      </c>
      <c r="G211" s="237" t="s">
        <v>298</v>
      </c>
      <c r="H211" s="238">
        <v>41</v>
      </c>
      <c r="I211" s="239"/>
      <c r="J211" s="240">
        <f>ROUND(I211*H211,2)</f>
        <v>0</v>
      </c>
      <c r="K211" s="236" t="s">
        <v>222</v>
      </c>
      <c r="L211" s="73"/>
      <c r="M211" s="241" t="s">
        <v>21</v>
      </c>
      <c r="N211" s="242" t="s">
        <v>43</v>
      </c>
      <c r="O211" s="48"/>
      <c r="P211" s="243">
        <f>O211*H211</f>
        <v>0</v>
      </c>
      <c r="Q211" s="243">
        <v>6.0000000000000002E-05</v>
      </c>
      <c r="R211" s="243">
        <f>Q211*H211</f>
        <v>0.0024599999999999999</v>
      </c>
      <c r="S211" s="243">
        <v>0</v>
      </c>
      <c r="T211" s="244">
        <f>S211*H211</f>
        <v>0</v>
      </c>
      <c r="AR211" s="25" t="s">
        <v>232</v>
      </c>
      <c r="AT211" s="25" t="s">
        <v>218</v>
      </c>
      <c r="AU211" s="25" t="s">
        <v>82</v>
      </c>
      <c r="AY211" s="25" t="s">
        <v>215</v>
      </c>
      <c r="BE211" s="245">
        <f>IF(N211="základní",J211,0)</f>
        <v>0</v>
      </c>
      <c r="BF211" s="245">
        <f>IF(N211="snížená",J211,0)</f>
        <v>0</v>
      </c>
      <c r="BG211" s="245">
        <f>IF(N211="zákl. přenesená",J211,0)</f>
        <v>0</v>
      </c>
      <c r="BH211" s="245">
        <f>IF(N211="sníž. přenesená",J211,0)</f>
        <v>0</v>
      </c>
      <c r="BI211" s="245">
        <f>IF(N211="nulová",J211,0)</f>
        <v>0</v>
      </c>
      <c r="BJ211" s="25" t="s">
        <v>80</v>
      </c>
      <c r="BK211" s="245">
        <f>ROUND(I211*H211,2)</f>
        <v>0</v>
      </c>
      <c r="BL211" s="25" t="s">
        <v>232</v>
      </c>
      <c r="BM211" s="25" t="s">
        <v>4442</v>
      </c>
    </row>
    <row r="212" s="1" customFormat="1">
      <c r="B212" s="47"/>
      <c r="C212" s="75"/>
      <c r="D212" s="246" t="s">
        <v>383</v>
      </c>
      <c r="E212" s="75"/>
      <c r="F212" s="247" t="s">
        <v>4443</v>
      </c>
      <c r="G212" s="75"/>
      <c r="H212" s="75"/>
      <c r="I212" s="204"/>
      <c r="J212" s="75"/>
      <c r="K212" s="75"/>
      <c r="L212" s="73"/>
      <c r="M212" s="248"/>
      <c r="N212" s="48"/>
      <c r="O212" s="48"/>
      <c r="P212" s="48"/>
      <c r="Q212" s="48"/>
      <c r="R212" s="48"/>
      <c r="S212" s="48"/>
      <c r="T212" s="96"/>
      <c r="AT212" s="25" t="s">
        <v>383</v>
      </c>
      <c r="AU212" s="25" t="s">
        <v>82</v>
      </c>
    </row>
    <row r="213" s="12" customFormat="1">
      <c r="B213" s="252"/>
      <c r="C213" s="253"/>
      <c r="D213" s="246" t="s">
        <v>422</v>
      </c>
      <c r="E213" s="254" t="s">
        <v>21</v>
      </c>
      <c r="F213" s="255" t="s">
        <v>4444</v>
      </c>
      <c r="G213" s="253"/>
      <c r="H213" s="256">
        <v>41</v>
      </c>
      <c r="I213" s="257"/>
      <c r="J213" s="253"/>
      <c r="K213" s="253"/>
      <c r="L213" s="258"/>
      <c r="M213" s="259"/>
      <c r="N213" s="260"/>
      <c r="O213" s="260"/>
      <c r="P213" s="260"/>
      <c r="Q213" s="260"/>
      <c r="R213" s="260"/>
      <c r="S213" s="260"/>
      <c r="T213" s="261"/>
      <c r="AT213" s="262" t="s">
        <v>422</v>
      </c>
      <c r="AU213" s="262" t="s">
        <v>82</v>
      </c>
      <c r="AV213" s="12" t="s">
        <v>82</v>
      </c>
      <c r="AW213" s="12" t="s">
        <v>35</v>
      </c>
      <c r="AX213" s="12" t="s">
        <v>80</v>
      </c>
      <c r="AY213" s="262" t="s">
        <v>215</v>
      </c>
    </row>
    <row r="214" s="1" customFormat="1" ht="16.5" customHeight="1">
      <c r="B214" s="47"/>
      <c r="C214" s="274" t="s">
        <v>613</v>
      </c>
      <c r="D214" s="274" t="s">
        <v>470</v>
      </c>
      <c r="E214" s="275" t="s">
        <v>4445</v>
      </c>
      <c r="F214" s="276" t="s">
        <v>4446</v>
      </c>
      <c r="G214" s="277" t="s">
        <v>452</v>
      </c>
      <c r="H214" s="278">
        <v>73.799999999999997</v>
      </c>
      <c r="I214" s="279"/>
      <c r="J214" s="280">
        <f>ROUND(I214*H214,2)</f>
        <v>0</v>
      </c>
      <c r="K214" s="276" t="s">
        <v>21</v>
      </c>
      <c r="L214" s="281"/>
      <c r="M214" s="282" t="s">
        <v>21</v>
      </c>
      <c r="N214" s="283" t="s">
        <v>43</v>
      </c>
      <c r="O214" s="48"/>
      <c r="P214" s="243">
        <f>O214*H214</f>
        <v>0</v>
      </c>
      <c r="Q214" s="243">
        <v>0.65000000000000002</v>
      </c>
      <c r="R214" s="243">
        <f>Q214*H214</f>
        <v>47.969999999999999</v>
      </c>
      <c r="S214" s="243">
        <v>0</v>
      </c>
      <c r="T214" s="244">
        <f>S214*H214</f>
        <v>0</v>
      </c>
      <c r="AR214" s="25" t="s">
        <v>405</v>
      </c>
      <c r="AT214" s="25" t="s">
        <v>470</v>
      </c>
      <c r="AU214" s="25" t="s">
        <v>82</v>
      </c>
      <c r="AY214" s="25" t="s">
        <v>215</v>
      </c>
      <c r="BE214" s="245">
        <f>IF(N214="základní",J214,0)</f>
        <v>0</v>
      </c>
      <c r="BF214" s="245">
        <f>IF(N214="snížená",J214,0)</f>
        <v>0</v>
      </c>
      <c r="BG214" s="245">
        <f>IF(N214="zákl. přenesená",J214,0)</f>
        <v>0</v>
      </c>
      <c r="BH214" s="245">
        <f>IF(N214="sníž. přenesená",J214,0)</f>
        <v>0</v>
      </c>
      <c r="BI214" s="245">
        <f>IF(N214="nulová",J214,0)</f>
        <v>0</v>
      </c>
      <c r="BJ214" s="25" t="s">
        <v>80</v>
      </c>
      <c r="BK214" s="245">
        <f>ROUND(I214*H214,2)</f>
        <v>0</v>
      </c>
      <c r="BL214" s="25" t="s">
        <v>232</v>
      </c>
      <c r="BM214" s="25" t="s">
        <v>4447</v>
      </c>
    </row>
    <row r="215" s="12" customFormat="1">
      <c r="B215" s="252"/>
      <c r="C215" s="253"/>
      <c r="D215" s="246" t="s">
        <v>422</v>
      </c>
      <c r="E215" s="254" t="s">
        <v>21</v>
      </c>
      <c r="F215" s="255" t="s">
        <v>4448</v>
      </c>
      <c r="G215" s="253"/>
      <c r="H215" s="256">
        <v>49.200000000000003</v>
      </c>
      <c r="I215" s="257"/>
      <c r="J215" s="253"/>
      <c r="K215" s="253"/>
      <c r="L215" s="258"/>
      <c r="M215" s="259"/>
      <c r="N215" s="260"/>
      <c r="O215" s="260"/>
      <c r="P215" s="260"/>
      <c r="Q215" s="260"/>
      <c r="R215" s="260"/>
      <c r="S215" s="260"/>
      <c r="T215" s="261"/>
      <c r="AT215" s="262" t="s">
        <v>422</v>
      </c>
      <c r="AU215" s="262" t="s">
        <v>82</v>
      </c>
      <c r="AV215" s="12" t="s">
        <v>82</v>
      </c>
      <c r="AW215" s="12" t="s">
        <v>35</v>
      </c>
      <c r="AX215" s="12" t="s">
        <v>80</v>
      </c>
      <c r="AY215" s="262" t="s">
        <v>215</v>
      </c>
    </row>
    <row r="216" s="12" customFormat="1">
      <c r="B216" s="252"/>
      <c r="C216" s="253"/>
      <c r="D216" s="246" t="s">
        <v>422</v>
      </c>
      <c r="E216" s="253"/>
      <c r="F216" s="255" t="s">
        <v>4449</v>
      </c>
      <c r="G216" s="253"/>
      <c r="H216" s="256">
        <v>73.799999999999997</v>
      </c>
      <c r="I216" s="257"/>
      <c r="J216" s="253"/>
      <c r="K216" s="253"/>
      <c r="L216" s="258"/>
      <c r="M216" s="259"/>
      <c r="N216" s="260"/>
      <c r="O216" s="260"/>
      <c r="P216" s="260"/>
      <c r="Q216" s="260"/>
      <c r="R216" s="260"/>
      <c r="S216" s="260"/>
      <c r="T216" s="261"/>
      <c r="AT216" s="262" t="s">
        <v>422</v>
      </c>
      <c r="AU216" s="262" t="s">
        <v>82</v>
      </c>
      <c r="AV216" s="12" t="s">
        <v>82</v>
      </c>
      <c r="AW216" s="12" t="s">
        <v>6</v>
      </c>
      <c r="AX216" s="12" t="s">
        <v>80</v>
      </c>
      <c r="AY216" s="262" t="s">
        <v>215</v>
      </c>
    </row>
    <row r="217" s="1" customFormat="1" ht="16.5" customHeight="1">
      <c r="B217" s="47"/>
      <c r="C217" s="274" t="s">
        <v>618</v>
      </c>
      <c r="D217" s="274" t="s">
        <v>470</v>
      </c>
      <c r="E217" s="275" t="s">
        <v>4450</v>
      </c>
      <c r="F217" s="276" t="s">
        <v>4451</v>
      </c>
      <c r="G217" s="277" t="s">
        <v>452</v>
      </c>
      <c r="H217" s="278">
        <v>461.25</v>
      </c>
      <c r="I217" s="279"/>
      <c r="J217" s="280">
        <f>ROUND(I217*H217,2)</f>
        <v>0</v>
      </c>
      <c r="K217" s="276" t="s">
        <v>21</v>
      </c>
      <c r="L217" s="281"/>
      <c r="M217" s="282" t="s">
        <v>21</v>
      </c>
      <c r="N217" s="283" t="s">
        <v>43</v>
      </c>
      <c r="O217" s="48"/>
      <c r="P217" s="243">
        <f>O217*H217</f>
        <v>0</v>
      </c>
      <c r="Q217" s="243">
        <v>0.0038</v>
      </c>
      <c r="R217" s="243">
        <f>Q217*H217</f>
        <v>1.75275</v>
      </c>
      <c r="S217" s="243">
        <v>0</v>
      </c>
      <c r="T217" s="244">
        <f>S217*H217</f>
        <v>0</v>
      </c>
      <c r="AR217" s="25" t="s">
        <v>405</v>
      </c>
      <c r="AT217" s="25" t="s">
        <v>470</v>
      </c>
      <c r="AU217" s="25" t="s">
        <v>82</v>
      </c>
      <c r="AY217" s="25" t="s">
        <v>215</v>
      </c>
      <c r="BE217" s="245">
        <f>IF(N217="základní",J217,0)</f>
        <v>0</v>
      </c>
      <c r="BF217" s="245">
        <f>IF(N217="snížená",J217,0)</f>
        <v>0</v>
      </c>
      <c r="BG217" s="245">
        <f>IF(N217="zákl. přenesená",J217,0)</f>
        <v>0</v>
      </c>
      <c r="BH217" s="245">
        <f>IF(N217="sníž. přenesená",J217,0)</f>
        <v>0</v>
      </c>
      <c r="BI217" s="245">
        <f>IF(N217="nulová",J217,0)</f>
        <v>0</v>
      </c>
      <c r="BJ217" s="25" t="s">
        <v>80</v>
      </c>
      <c r="BK217" s="245">
        <f>ROUND(I217*H217,2)</f>
        <v>0</v>
      </c>
      <c r="BL217" s="25" t="s">
        <v>232</v>
      </c>
      <c r="BM217" s="25" t="s">
        <v>4452</v>
      </c>
    </row>
    <row r="218" s="12" customFormat="1">
      <c r="B218" s="252"/>
      <c r="C218" s="253"/>
      <c r="D218" s="246" t="s">
        <v>422</v>
      </c>
      <c r="E218" s="254" t="s">
        <v>21</v>
      </c>
      <c r="F218" s="255" t="s">
        <v>4453</v>
      </c>
      <c r="G218" s="253"/>
      <c r="H218" s="256">
        <v>307.5</v>
      </c>
      <c r="I218" s="257"/>
      <c r="J218" s="253"/>
      <c r="K218" s="253"/>
      <c r="L218" s="258"/>
      <c r="M218" s="259"/>
      <c r="N218" s="260"/>
      <c r="O218" s="260"/>
      <c r="P218" s="260"/>
      <c r="Q218" s="260"/>
      <c r="R218" s="260"/>
      <c r="S218" s="260"/>
      <c r="T218" s="261"/>
      <c r="AT218" s="262" t="s">
        <v>422</v>
      </c>
      <c r="AU218" s="262" t="s">
        <v>82</v>
      </c>
      <c r="AV218" s="12" t="s">
        <v>82</v>
      </c>
      <c r="AW218" s="12" t="s">
        <v>35</v>
      </c>
      <c r="AX218" s="12" t="s">
        <v>80</v>
      </c>
      <c r="AY218" s="262" t="s">
        <v>215</v>
      </c>
    </row>
    <row r="219" s="12" customFormat="1">
      <c r="B219" s="252"/>
      <c r="C219" s="253"/>
      <c r="D219" s="246" t="s">
        <v>422</v>
      </c>
      <c r="E219" s="253"/>
      <c r="F219" s="255" t="s">
        <v>4454</v>
      </c>
      <c r="G219" s="253"/>
      <c r="H219" s="256">
        <v>461.25</v>
      </c>
      <c r="I219" s="257"/>
      <c r="J219" s="253"/>
      <c r="K219" s="253"/>
      <c r="L219" s="258"/>
      <c r="M219" s="259"/>
      <c r="N219" s="260"/>
      <c r="O219" s="260"/>
      <c r="P219" s="260"/>
      <c r="Q219" s="260"/>
      <c r="R219" s="260"/>
      <c r="S219" s="260"/>
      <c r="T219" s="261"/>
      <c r="AT219" s="262" t="s">
        <v>422</v>
      </c>
      <c r="AU219" s="262" t="s">
        <v>82</v>
      </c>
      <c r="AV219" s="12" t="s">
        <v>82</v>
      </c>
      <c r="AW219" s="12" t="s">
        <v>6</v>
      </c>
      <c r="AX219" s="12" t="s">
        <v>80</v>
      </c>
      <c r="AY219" s="262" t="s">
        <v>215</v>
      </c>
    </row>
    <row r="220" s="1" customFormat="1" ht="25.5" customHeight="1">
      <c r="B220" s="47"/>
      <c r="C220" s="234" t="s">
        <v>624</v>
      </c>
      <c r="D220" s="234" t="s">
        <v>218</v>
      </c>
      <c r="E220" s="235" t="s">
        <v>4455</v>
      </c>
      <c r="F220" s="236" t="s">
        <v>4456</v>
      </c>
      <c r="G220" s="237" t="s">
        <v>298</v>
      </c>
      <c r="H220" s="238">
        <v>13</v>
      </c>
      <c r="I220" s="239"/>
      <c r="J220" s="240">
        <f>ROUND(I220*H220,2)</f>
        <v>0</v>
      </c>
      <c r="K220" s="236" t="s">
        <v>21</v>
      </c>
      <c r="L220" s="73"/>
      <c r="M220" s="241" t="s">
        <v>21</v>
      </c>
      <c r="N220" s="242" t="s">
        <v>43</v>
      </c>
      <c r="O220" s="48"/>
      <c r="P220" s="243">
        <f>O220*H220</f>
        <v>0</v>
      </c>
      <c r="Q220" s="243">
        <v>0</v>
      </c>
      <c r="R220" s="243">
        <f>Q220*H220</f>
        <v>0</v>
      </c>
      <c r="S220" s="243">
        <v>0</v>
      </c>
      <c r="T220" s="244">
        <f>S220*H220</f>
        <v>0</v>
      </c>
      <c r="AR220" s="25" t="s">
        <v>232</v>
      </c>
      <c r="AT220" s="25" t="s">
        <v>218</v>
      </c>
      <c r="AU220" s="25" t="s">
        <v>82</v>
      </c>
      <c r="AY220" s="25" t="s">
        <v>215</v>
      </c>
      <c r="BE220" s="245">
        <f>IF(N220="základní",J220,0)</f>
        <v>0</v>
      </c>
      <c r="BF220" s="245">
        <f>IF(N220="snížená",J220,0)</f>
        <v>0</v>
      </c>
      <c r="BG220" s="245">
        <f>IF(N220="zákl. přenesená",J220,0)</f>
        <v>0</v>
      </c>
      <c r="BH220" s="245">
        <f>IF(N220="sníž. přenesená",J220,0)</f>
        <v>0</v>
      </c>
      <c r="BI220" s="245">
        <f>IF(N220="nulová",J220,0)</f>
        <v>0</v>
      </c>
      <c r="BJ220" s="25" t="s">
        <v>80</v>
      </c>
      <c r="BK220" s="245">
        <f>ROUND(I220*H220,2)</f>
        <v>0</v>
      </c>
      <c r="BL220" s="25" t="s">
        <v>232</v>
      </c>
      <c r="BM220" s="25" t="s">
        <v>4457</v>
      </c>
    </row>
    <row r="221" s="1" customFormat="1">
      <c r="B221" s="47"/>
      <c r="C221" s="75"/>
      <c r="D221" s="246" t="s">
        <v>383</v>
      </c>
      <c r="E221" s="75"/>
      <c r="F221" s="247" t="s">
        <v>4458</v>
      </c>
      <c r="G221" s="75"/>
      <c r="H221" s="75"/>
      <c r="I221" s="204"/>
      <c r="J221" s="75"/>
      <c r="K221" s="75"/>
      <c r="L221" s="73"/>
      <c r="M221" s="248"/>
      <c r="N221" s="48"/>
      <c r="O221" s="48"/>
      <c r="P221" s="48"/>
      <c r="Q221" s="48"/>
      <c r="R221" s="48"/>
      <c r="S221" s="48"/>
      <c r="T221" s="96"/>
      <c r="AT221" s="25" t="s">
        <v>383</v>
      </c>
      <c r="AU221" s="25" t="s">
        <v>82</v>
      </c>
    </row>
    <row r="222" s="1" customFormat="1">
      <c r="B222" s="47"/>
      <c r="C222" s="75"/>
      <c r="D222" s="246" t="s">
        <v>225</v>
      </c>
      <c r="E222" s="75"/>
      <c r="F222" s="247" t="s">
        <v>4459</v>
      </c>
      <c r="G222" s="75"/>
      <c r="H222" s="75"/>
      <c r="I222" s="204"/>
      <c r="J222" s="75"/>
      <c r="K222" s="75"/>
      <c r="L222" s="73"/>
      <c r="M222" s="248"/>
      <c r="N222" s="48"/>
      <c r="O222" s="48"/>
      <c r="P222" s="48"/>
      <c r="Q222" s="48"/>
      <c r="R222" s="48"/>
      <c r="S222" s="48"/>
      <c r="T222" s="96"/>
      <c r="AT222" s="25" t="s">
        <v>225</v>
      </c>
      <c r="AU222" s="25" t="s">
        <v>82</v>
      </c>
    </row>
    <row r="223" s="1" customFormat="1" ht="16.5" customHeight="1">
      <c r="B223" s="47"/>
      <c r="C223" s="274" t="s">
        <v>630</v>
      </c>
      <c r="D223" s="274" t="s">
        <v>470</v>
      </c>
      <c r="E223" s="275" t="s">
        <v>4460</v>
      </c>
      <c r="F223" s="276" t="s">
        <v>4461</v>
      </c>
      <c r="G223" s="277" t="s">
        <v>298</v>
      </c>
      <c r="H223" s="278">
        <v>39</v>
      </c>
      <c r="I223" s="279"/>
      <c r="J223" s="280">
        <f>ROUND(I223*H223,2)</f>
        <v>0</v>
      </c>
      <c r="K223" s="276" t="s">
        <v>21</v>
      </c>
      <c r="L223" s="281"/>
      <c r="M223" s="282" t="s">
        <v>21</v>
      </c>
      <c r="N223" s="283" t="s">
        <v>43</v>
      </c>
      <c r="O223" s="48"/>
      <c r="P223" s="243">
        <f>O223*H223</f>
        <v>0</v>
      </c>
      <c r="Q223" s="243">
        <v>0.0043</v>
      </c>
      <c r="R223" s="243">
        <f>Q223*H223</f>
        <v>0.16769999999999999</v>
      </c>
      <c r="S223" s="243">
        <v>0</v>
      </c>
      <c r="T223" s="244">
        <f>S223*H223</f>
        <v>0</v>
      </c>
      <c r="AR223" s="25" t="s">
        <v>405</v>
      </c>
      <c r="AT223" s="25" t="s">
        <v>470</v>
      </c>
      <c r="AU223" s="25" t="s">
        <v>82</v>
      </c>
      <c r="AY223" s="25" t="s">
        <v>215</v>
      </c>
      <c r="BE223" s="245">
        <f>IF(N223="základní",J223,0)</f>
        <v>0</v>
      </c>
      <c r="BF223" s="245">
        <f>IF(N223="snížená",J223,0)</f>
        <v>0</v>
      </c>
      <c r="BG223" s="245">
        <f>IF(N223="zákl. přenesená",J223,0)</f>
        <v>0</v>
      </c>
      <c r="BH223" s="245">
        <f>IF(N223="sníž. přenesená",J223,0)</f>
        <v>0</v>
      </c>
      <c r="BI223" s="245">
        <f>IF(N223="nulová",J223,0)</f>
        <v>0</v>
      </c>
      <c r="BJ223" s="25" t="s">
        <v>80</v>
      </c>
      <c r="BK223" s="245">
        <f>ROUND(I223*H223,2)</f>
        <v>0</v>
      </c>
      <c r="BL223" s="25" t="s">
        <v>232</v>
      </c>
      <c r="BM223" s="25" t="s">
        <v>4462</v>
      </c>
    </row>
    <row r="224" s="1" customFormat="1">
      <c r="B224" s="47"/>
      <c r="C224" s="75"/>
      <c r="D224" s="246" t="s">
        <v>225</v>
      </c>
      <c r="E224" s="75"/>
      <c r="F224" s="247" t="s">
        <v>4463</v>
      </c>
      <c r="G224" s="75"/>
      <c r="H224" s="75"/>
      <c r="I224" s="204"/>
      <c r="J224" s="75"/>
      <c r="K224" s="75"/>
      <c r="L224" s="73"/>
      <c r="M224" s="248"/>
      <c r="N224" s="48"/>
      <c r="O224" s="48"/>
      <c r="P224" s="48"/>
      <c r="Q224" s="48"/>
      <c r="R224" s="48"/>
      <c r="S224" s="48"/>
      <c r="T224" s="96"/>
      <c r="AT224" s="25" t="s">
        <v>225</v>
      </c>
      <c r="AU224" s="25" t="s">
        <v>82</v>
      </c>
    </row>
    <row r="225" s="12" customFormat="1">
      <c r="B225" s="252"/>
      <c r="C225" s="253"/>
      <c r="D225" s="246" t="s">
        <v>422</v>
      </c>
      <c r="E225" s="254" t="s">
        <v>21</v>
      </c>
      <c r="F225" s="255" t="s">
        <v>4464</v>
      </c>
      <c r="G225" s="253"/>
      <c r="H225" s="256">
        <v>39</v>
      </c>
      <c r="I225" s="257"/>
      <c r="J225" s="253"/>
      <c r="K225" s="253"/>
      <c r="L225" s="258"/>
      <c r="M225" s="259"/>
      <c r="N225" s="260"/>
      <c r="O225" s="260"/>
      <c r="P225" s="260"/>
      <c r="Q225" s="260"/>
      <c r="R225" s="260"/>
      <c r="S225" s="260"/>
      <c r="T225" s="261"/>
      <c r="AT225" s="262" t="s">
        <v>422</v>
      </c>
      <c r="AU225" s="262" t="s">
        <v>82</v>
      </c>
      <c r="AV225" s="12" t="s">
        <v>82</v>
      </c>
      <c r="AW225" s="12" t="s">
        <v>35</v>
      </c>
      <c r="AX225" s="12" t="s">
        <v>80</v>
      </c>
      <c r="AY225" s="262" t="s">
        <v>215</v>
      </c>
    </row>
    <row r="226" s="1" customFormat="1" ht="16.5" customHeight="1">
      <c r="B226" s="47"/>
      <c r="C226" s="234" t="s">
        <v>636</v>
      </c>
      <c r="D226" s="234" t="s">
        <v>218</v>
      </c>
      <c r="E226" s="235" t="s">
        <v>4465</v>
      </c>
      <c r="F226" s="236" t="s">
        <v>4466</v>
      </c>
      <c r="G226" s="237" t="s">
        <v>376</v>
      </c>
      <c r="H226" s="238">
        <v>180</v>
      </c>
      <c r="I226" s="239"/>
      <c r="J226" s="240">
        <f>ROUND(I226*H226,2)</f>
        <v>0</v>
      </c>
      <c r="K226" s="236" t="s">
        <v>21</v>
      </c>
      <c r="L226" s="73"/>
      <c r="M226" s="241" t="s">
        <v>21</v>
      </c>
      <c r="N226" s="242" t="s">
        <v>43</v>
      </c>
      <c r="O226" s="48"/>
      <c r="P226" s="243">
        <f>O226*H226</f>
        <v>0</v>
      </c>
      <c r="Q226" s="243">
        <v>0.00068999999999999997</v>
      </c>
      <c r="R226" s="243">
        <f>Q226*H226</f>
        <v>0.12419999999999999</v>
      </c>
      <c r="S226" s="243">
        <v>0</v>
      </c>
      <c r="T226" s="244">
        <f>S226*H226</f>
        <v>0</v>
      </c>
      <c r="AR226" s="25" t="s">
        <v>232</v>
      </c>
      <c r="AT226" s="25" t="s">
        <v>218</v>
      </c>
      <c r="AU226" s="25" t="s">
        <v>82</v>
      </c>
      <c r="AY226" s="25" t="s">
        <v>215</v>
      </c>
      <c r="BE226" s="245">
        <f>IF(N226="základní",J226,0)</f>
        <v>0</v>
      </c>
      <c r="BF226" s="245">
        <f>IF(N226="snížená",J226,0)</f>
        <v>0</v>
      </c>
      <c r="BG226" s="245">
        <f>IF(N226="zákl. přenesená",J226,0)</f>
        <v>0</v>
      </c>
      <c r="BH226" s="245">
        <f>IF(N226="sníž. přenesená",J226,0)</f>
        <v>0</v>
      </c>
      <c r="BI226" s="245">
        <f>IF(N226="nulová",J226,0)</f>
        <v>0</v>
      </c>
      <c r="BJ226" s="25" t="s">
        <v>80</v>
      </c>
      <c r="BK226" s="245">
        <f>ROUND(I226*H226,2)</f>
        <v>0</v>
      </c>
      <c r="BL226" s="25" t="s">
        <v>232</v>
      </c>
      <c r="BM226" s="25" t="s">
        <v>4467</v>
      </c>
    </row>
    <row r="227" s="1" customFormat="1">
      <c r="B227" s="47"/>
      <c r="C227" s="75"/>
      <c r="D227" s="246" t="s">
        <v>383</v>
      </c>
      <c r="E227" s="75"/>
      <c r="F227" s="247" t="s">
        <v>4468</v>
      </c>
      <c r="G227" s="75"/>
      <c r="H227" s="75"/>
      <c r="I227" s="204"/>
      <c r="J227" s="75"/>
      <c r="K227" s="75"/>
      <c r="L227" s="73"/>
      <c r="M227" s="248"/>
      <c r="N227" s="48"/>
      <c r="O227" s="48"/>
      <c r="P227" s="48"/>
      <c r="Q227" s="48"/>
      <c r="R227" s="48"/>
      <c r="S227" s="48"/>
      <c r="T227" s="96"/>
      <c r="AT227" s="25" t="s">
        <v>383</v>
      </c>
      <c r="AU227" s="25" t="s">
        <v>82</v>
      </c>
    </row>
    <row r="228" s="12" customFormat="1">
      <c r="B228" s="252"/>
      <c r="C228" s="253"/>
      <c r="D228" s="246" t="s">
        <v>422</v>
      </c>
      <c r="E228" s="254" t="s">
        <v>21</v>
      </c>
      <c r="F228" s="255" t="s">
        <v>4469</v>
      </c>
      <c r="G228" s="253"/>
      <c r="H228" s="256">
        <v>180</v>
      </c>
      <c r="I228" s="257"/>
      <c r="J228" s="253"/>
      <c r="K228" s="253"/>
      <c r="L228" s="258"/>
      <c r="M228" s="259"/>
      <c r="N228" s="260"/>
      <c r="O228" s="260"/>
      <c r="P228" s="260"/>
      <c r="Q228" s="260"/>
      <c r="R228" s="260"/>
      <c r="S228" s="260"/>
      <c r="T228" s="261"/>
      <c r="AT228" s="262" t="s">
        <v>422</v>
      </c>
      <c r="AU228" s="262" t="s">
        <v>82</v>
      </c>
      <c r="AV228" s="12" t="s">
        <v>82</v>
      </c>
      <c r="AW228" s="12" t="s">
        <v>35</v>
      </c>
      <c r="AX228" s="12" t="s">
        <v>80</v>
      </c>
      <c r="AY228" s="262" t="s">
        <v>215</v>
      </c>
    </row>
    <row r="229" s="1" customFormat="1" ht="16.5" customHeight="1">
      <c r="B229" s="47"/>
      <c r="C229" s="234" t="s">
        <v>646</v>
      </c>
      <c r="D229" s="234" t="s">
        <v>218</v>
      </c>
      <c r="E229" s="235" t="s">
        <v>4470</v>
      </c>
      <c r="F229" s="236" t="s">
        <v>4471</v>
      </c>
      <c r="G229" s="237" t="s">
        <v>298</v>
      </c>
      <c r="H229" s="238">
        <v>53</v>
      </c>
      <c r="I229" s="239"/>
      <c r="J229" s="240">
        <f>ROUND(I229*H229,2)</f>
        <v>0</v>
      </c>
      <c r="K229" s="236" t="s">
        <v>21</v>
      </c>
      <c r="L229" s="73"/>
      <c r="M229" s="241" t="s">
        <v>21</v>
      </c>
      <c r="N229" s="242" t="s">
        <v>43</v>
      </c>
      <c r="O229" s="48"/>
      <c r="P229" s="243">
        <f>O229*H229</f>
        <v>0</v>
      </c>
      <c r="Q229" s="243">
        <v>0</v>
      </c>
      <c r="R229" s="243">
        <f>Q229*H229</f>
        <v>0</v>
      </c>
      <c r="S229" s="243">
        <v>0</v>
      </c>
      <c r="T229" s="244">
        <f>S229*H229</f>
        <v>0</v>
      </c>
      <c r="AR229" s="25" t="s">
        <v>232</v>
      </c>
      <c r="AT229" s="25" t="s">
        <v>218</v>
      </c>
      <c r="AU229" s="25" t="s">
        <v>82</v>
      </c>
      <c r="AY229" s="25" t="s">
        <v>215</v>
      </c>
      <c r="BE229" s="245">
        <f>IF(N229="základní",J229,0)</f>
        <v>0</v>
      </c>
      <c r="BF229" s="245">
        <f>IF(N229="snížená",J229,0)</f>
        <v>0</v>
      </c>
      <c r="BG229" s="245">
        <f>IF(N229="zákl. přenesená",J229,0)</f>
        <v>0</v>
      </c>
      <c r="BH229" s="245">
        <f>IF(N229="sníž. přenesená",J229,0)</f>
        <v>0</v>
      </c>
      <c r="BI229" s="245">
        <f>IF(N229="nulová",J229,0)</f>
        <v>0</v>
      </c>
      <c r="BJ229" s="25" t="s">
        <v>80</v>
      </c>
      <c r="BK229" s="245">
        <f>ROUND(I229*H229,2)</f>
        <v>0</v>
      </c>
      <c r="BL229" s="25" t="s">
        <v>232</v>
      </c>
      <c r="BM229" s="25" t="s">
        <v>4472</v>
      </c>
    </row>
    <row r="230" s="1" customFormat="1">
      <c r="B230" s="47"/>
      <c r="C230" s="75"/>
      <c r="D230" s="246" t="s">
        <v>383</v>
      </c>
      <c r="E230" s="75"/>
      <c r="F230" s="247" t="s">
        <v>4473</v>
      </c>
      <c r="G230" s="75"/>
      <c r="H230" s="75"/>
      <c r="I230" s="204"/>
      <c r="J230" s="75"/>
      <c r="K230" s="75"/>
      <c r="L230" s="73"/>
      <c r="M230" s="248"/>
      <c r="N230" s="48"/>
      <c r="O230" s="48"/>
      <c r="P230" s="48"/>
      <c r="Q230" s="48"/>
      <c r="R230" s="48"/>
      <c r="S230" s="48"/>
      <c r="T230" s="96"/>
      <c r="AT230" s="25" t="s">
        <v>383</v>
      </c>
      <c r="AU230" s="25" t="s">
        <v>82</v>
      </c>
    </row>
    <row r="231" s="1" customFormat="1" ht="16.5" customHeight="1">
      <c r="B231" s="47"/>
      <c r="C231" s="274" t="s">
        <v>651</v>
      </c>
      <c r="D231" s="274" t="s">
        <v>470</v>
      </c>
      <c r="E231" s="275" t="s">
        <v>4474</v>
      </c>
      <c r="F231" s="276" t="s">
        <v>4475</v>
      </c>
      <c r="G231" s="277" t="s">
        <v>376</v>
      </c>
      <c r="H231" s="278">
        <v>448.62</v>
      </c>
      <c r="I231" s="279"/>
      <c r="J231" s="280">
        <f>ROUND(I231*H231,2)</f>
        <v>0</v>
      </c>
      <c r="K231" s="276" t="s">
        <v>21</v>
      </c>
      <c r="L231" s="281"/>
      <c r="M231" s="282" t="s">
        <v>21</v>
      </c>
      <c r="N231" s="283" t="s">
        <v>43</v>
      </c>
      <c r="O231" s="48"/>
      <c r="P231" s="243">
        <f>O231*H231</f>
        <v>0</v>
      </c>
      <c r="Q231" s="243">
        <v>0.00010000000000000001</v>
      </c>
      <c r="R231" s="243">
        <f>Q231*H231</f>
        <v>0.044862000000000006</v>
      </c>
      <c r="S231" s="243">
        <v>0</v>
      </c>
      <c r="T231" s="244">
        <f>S231*H231</f>
        <v>0</v>
      </c>
      <c r="AR231" s="25" t="s">
        <v>405</v>
      </c>
      <c r="AT231" s="25" t="s">
        <v>470</v>
      </c>
      <c r="AU231" s="25" t="s">
        <v>82</v>
      </c>
      <c r="AY231" s="25" t="s">
        <v>215</v>
      </c>
      <c r="BE231" s="245">
        <f>IF(N231="základní",J231,0)</f>
        <v>0</v>
      </c>
      <c r="BF231" s="245">
        <f>IF(N231="snížená",J231,0)</f>
        <v>0</v>
      </c>
      <c r="BG231" s="245">
        <f>IF(N231="zákl. přenesená",J231,0)</f>
        <v>0</v>
      </c>
      <c r="BH231" s="245">
        <f>IF(N231="sníž. přenesená",J231,0)</f>
        <v>0</v>
      </c>
      <c r="BI231" s="245">
        <f>IF(N231="nulová",J231,0)</f>
        <v>0</v>
      </c>
      <c r="BJ231" s="25" t="s">
        <v>80</v>
      </c>
      <c r="BK231" s="245">
        <f>ROUND(I231*H231,2)</f>
        <v>0</v>
      </c>
      <c r="BL231" s="25" t="s">
        <v>232</v>
      </c>
      <c r="BM231" s="25" t="s">
        <v>4476</v>
      </c>
    </row>
    <row r="232" s="12" customFormat="1">
      <c r="B232" s="252"/>
      <c r="C232" s="253"/>
      <c r="D232" s="246" t="s">
        <v>422</v>
      </c>
      <c r="E232" s="254" t="s">
        <v>21</v>
      </c>
      <c r="F232" s="255" t="s">
        <v>4477</v>
      </c>
      <c r="G232" s="253"/>
      <c r="H232" s="256">
        <v>448.62</v>
      </c>
      <c r="I232" s="257"/>
      <c r="J232" s="253"/>
      <c r="K232" s="253"/>
      <c r="L232" s="258"/>
      <c r="M232" s="259"/>
      <c r="N232" s="260"/>
      <c r="O232" s="260"/>
      <c r="P232" s="260"/>
      <c r="Q232" s="260"/>
      <c r="R232" s="260"/>
      <c r="S232" s="260"/>
      <c r="T232" s="261"/>
      <c r="AT232" s="262" t="s">
        <v>422</v>
      </c>
      <c r="AU232" s="262" t="s">
        <v>82</v>
      </c>
      <c r="AV232" s="12" t="s">
        <v>82</v>
      </c>
      <c r="AW232" s="12" t="s">
        <v>35</v>
      </c>
      <c r="AX232" s="12" t="s">
        <v>80</v>
      </c>
      <c r="AY232" s="262" t="s">
        <v>215</v>
      </c>
    </row>
    <row r="233" s="14" customFormat="1">
      <c r="B233" s="288"/>
      <c r="C233" s="289"/>
      <c r="D233" s="246" t="s">
        <v>422</v>
      </c>
      <c r="E233" s="290" t="s">
        <v>21</v>
      </c>
      <c r="F233" s="291" t="s">
        <v>4478</v>
      </c>
      <c r="G233" s="289"/>
      <c r="H233" s="290" t="s">
        <v>21</v>
      </c>
      <c r="I233" s="292"/>
      <c r="J233" s="289"/>
      <c r="K233" s="289"/>
      <c r="L233" s="293"/>
      <c r="M233" s="294"/>
      <c r="N233" s="295"/>
      <c r="O233" s="295"/>
      <c r="P233" s="295"/>
      <c r="Q233" s="295"/>
      <c r="R233" s="295"/>
      <c r="S233" s="295"/>
      <c r="T233" s="296"/>
      <c r="AT233" s="297" t="s">
        <v>422</v>
      </c>
      <c r="AU233" s="297" t="s">
        <v>82</v>
      </c>
      <c r="AV233" s="14" t="s">
        <v>80</v>
      </c>
      <c r="AW233" s="14" t="s">
        <v>35</v>
      </c>
      <c r="AX233" s="14" t="s">
        <v>72</v>
      </c>
      <c r="AY233" s="297" t="s">
        <v>215</v>
      </c>
    </row>
    <row r="234" s="14" customFormat="1">
      <c r="B234" s="288"/>
      <c r="C234" s="289"/>
      <c r="D234" s="246" t="s">
        <v>422</v>
      </c>
      <c r="E234" s="290" t="s">
        <v>21</v>
      </c>
      <c r="F234" s="291" t="s">
        <v>4479</v>
      </c>
      <c r="G234" s="289"/>
      <c r="H234" s="290" t="s">
        <v>21</v>
      </c>
      <c r="I234" s="292"/>
      <c r="J234" s="289"/>
      <c r="K234" s="289"/>
      <c r="L234" s="293"/>
      <c r="M234" s="294"/>
      <c r="N234" s="295"/>
      <c r="O234" s="295"/>
      <c r="P234" s="295"/>
      <c r="Q234" s="295"/>
      <c r="R234" s="295"/>
      <c r="S234" s="295"/>
      <c r="T234" s="296"/>
      <c r="AT234" s="297" t="s">
        <v>422</v>
      </c>
      <c r="AU234" s="297" t="s">
        <v>82</v>
      </c>
      <c r="AV234" s="14" t="s">
        <v>80</v>
      </c>
      <c r="AW234" s="14" t="s">
        <v>35</v>
      </c>
      <c r="AX234" s="14" t="s">
        <v>72</v>
      </c>
      <c r="AY234" s="297" t="s">
        <v>215</v>
      </c>
    </row>
    <row r="235" s="1" customFormat="1" ht="16.5" customHeight="1">
      <c r="B235" s="47"/>
      <c r="C235" s="234" t="s">
        <v>657</v>
      </c>
      <c r="D235" s="234" t="s">
        <v>218</v>
      </c>
      <c r="E235" s="235" t="s">
        <v>4480</v>
      </c>
      <c r="F235" s="236" t="s">
        <v>4481</v>
      </c>
      <c r="G235" s="237" t="s">
        <v>473</v>
      </c>
      <c r="H235" s="238">
        <v>4.1740000000000004</v>
      </c>
      <c r="I235" s="239"/>
      <c r="J235" s="240">
        <f>ROUND(I235*H235,2)</f>
        <v>0</v>
      </c>
      <c r="K235" s="236" t="s">
        <v>222</v>
      </c>
      <c r="L235" s="73"/>
      <c r="M235" s="241" t="s">
        <v>21</v>
      </c>
      <c r="N235" s="242" t="s">
        <v>43</v>
      </c>
      <c r="O235" s="48"/>
      <c r="P235" s="243">
        <f>O235*H235</f>
        <v>0</v>
      </c>
      <c r="Q235" s="243">
        <v>0</v>
      </c>
      <c r="R235" s="243">
        <f>Q235*H235</f>
        <v>0</v>
      </c>
      <c r="S235" s="243">
        <v>0</v>
      </c>
      <c r="T235" s="244">
        <f>S235*H235</f>
        <v>0</v>
      </c>
      <c r="AR235" s="25" t="s">
        <v>232</v>
      </c>
      <c r="AT235" s="25" t="s">
        <v>218</v>
      </c>
      <c r="AU235" s="25" t="s">
        <v>82</v>
      </c>
      <c r="AY235" s="25" t="s">
        <v>215</v>
      </c>
      <c r="BE235" s="245">
        <f>IF(N235="základní",J235,0)</f>
        <v>0</v>
      </c>
      <c r="BF235" s="245">
        <f>IF(N235="snížená",J235,0)</f>
        <v>0</v>
      </c>
      <c r="BG235" s="245">
        <f>IF(N235="zákl. přenesená",J235,0)</f>
        <v>0</v>
      </c>
      <c r="BH235" s="245">
        <f>IF(N235="sníž. přenesená",J235,0)</f>
        <v>0</v>
      </c>
      <c r="BI235" s="245">
        <f>IF(N235="nulová",J235,0)</f>
        <v>0</v>
      </c>
      <c r="BJ235" s="25" t="s">
        <v>80</v>
      </c>
      <c r="BK235" s="245">
        <f>ROUND(I235*H235,2)</f>
        <v>0</v>
      </c>
      <c r="BL235" s="25" t="s">
        <v>232</v>
      </c>
      <c r="BM235" s="25" t="s">
        <v>4482</v>
      </c>
    </row>
    <row r="236" s="1" customFormat="1">
      <c r="B236" s="47"/>
      <c r="C236" s="75"/>
      <c r="D236" s="246" t="s">
        <v>383</v>
      </c>
      <c r="E236" s="75"/>
      <c r="F236" s="247" t="s">
        <v>4483</v>
      </c>
      <c r="G236" s="75"/>
      <c r="H236" s="75"/>
      <c r="I236" s="204"/>
      <c r="J236" s="75"/>
      <c r="K236" s="75"/>
      <c r="L236" s="73"/>
      <c r="M236" s="248"/>
      <c r="N236" s="48"/>
      <c r="O236" s="48"/>
      <c r="P236" s="48"/>
      <c r="Q236" s="48"/>
      <c r="R236" s="48"/>
      <c r="S236" s="48"/>
      <c r="T236" s="96"/>
      <c r="AT236" s="25" t="s">
        <v>383</v>
      </c>
      <c r="AU236" s="25" t="s">
        <v>82</v>
      </c>
    </row>
    <row r="237" s="12" customFormat="1">
      <c r="B237" s="252"/>
      <c r="C237" s="253"/>
      <c r="D237" s="246" t="s">
        <v>422</v>
      </c>
      <c r="E237" s="254" t="s">
        <v>21</v>
      </c>
      <c r="F237" s="255" t="s">
        <v>4484</v>
      </c>
      <c r="G237" s="253"/>
      <c r="H237" s="256">
        <v>4.1740000000000004</v>
      </c>
      <c r="I237" s="257"/>
      <c r="J237" s="253"/>
      <c r="K237" s="253"/>
      <c r="L237" s="258"/>
      <c r="M237" s="259"/>
      <c r="N237" s="260"/>
      <c r="O237" s="260"/>
      <c r="P237" s="260"/>
      <c r="Q237" s="260"/>
      <c r="R237" s="260"/>
      <c r="S237" s="260"/>
      <c r="T237" s="261"/>
      <c r="AT237" s="262" t="s">
        <v>422</v>
      </c>
      <c r="AU237" s="262" t="s">
        <v>82</v>
      </c>
      <c r="AV237" s="12" t="s">
        <v>82</v>
      </c>
      <c r="AW237" s="12" t="s">
        <v>35</v>
      </c>
      <c r="AX237" s="12" t="s">
        <v>80</v>
      </c>
      <c r="AY237" s="262" t="s">
        <v>215</v>
      </c>
    </row>
    <row r="238" s="14" customFormat="1">
      <c r="B238" s="288"/>
      <c r="C238" s="289"/>
      <c r="D238" s="246" t="s">
        <v>422</v>
      </c>
      <c r="E238" s="290" t="s">
        <v>21</v>
      </c>
      <c r="F238" s="291" t="s">
        <v>4485</v>
      </c>
      <c r="G238" s="289"/>
      <c r="H238" s="290" t="s">
        <v>21</v>
      </c>
      <c r="I238" s="292"/>
      <c r="J238" s="289"/>
      <c r="K238" s="289"/>
      <c r="L238" s="293"/>
      <c r="M238" s="294"/>
      <c r="N238" s="295"/>
      <c r="O238" s="295"/>
      <c r="P238" s="295"/>
      <c r="Q238" s="295"/>
      <c r="R238" s="295"/>
      <c r="S238" s="295"/>
      <c r="T238" s="296"/>
      <c r="AT238" s="297" t="s">
        <v>422</v>
      </c>
      <c r="AU238" s="297" t="s">
        <v>82</v>
      </c>
      <c r="AV238" s="14" t="s">
        <v>80</v>
      </c>
      <c r="AW238" s="14" t="s">
        <v>35</v>
      </c>
      <c r="AX238" s="14" t="s">
        <v>72</v>
      </c>
      <c r="AY238" s="297" t="s">
        <v>215</v>
      </c>
    </row>
    <row r="239" s="1" customFormat="1" ht="16.5" customHeight="1">
      <c r="B239" s="47"/>
      <c r="C239" s="274" t="s">
        <v>662</v>
      </c>
      <c r="D239" s="274" t="s">
        <v>470</v>
      </c>
      <c r="E239" s="275" t="s">
        <v>4486</v>
      </c>
      <c r="F239" s="276" t="s">
        <v>4487</v>
      </c>
      <c r="G239" s="277" t="s">
        <v>381</v>
      </c>
      <c r="H239" s="278">
        <v>5.2169999999999996</v>
      </c>
      <c r="I239" s="279"/>
      <c r="J239" s="280">
        <f>ROUND(I239*H239,2)</f>
        <v>0</v>
      </c>
      <c r="K239" s="276" t="s">
        <v>222</v>
      </c>
      <c r="L239" s="281"/>
      <c r="M239" s="282" t="s">
        <v>21</v>
      </c>
      <c r="N239" s="283" t="s">
        <v>43</v>
      </c>
      <c r="O239" s="48"/>
      <c r="P239" s="243">
        <f>O239*H239</f>
        <v>0</v>
      </c>
      <c r="Q239" s="243">
        <v>0.20999999999999999</v>
      </c>
      <c r="R239" s="243">
        <f>Q239*H239</f>
        <v>1.0955699999999999</v>
      </c>
      <c r="S239" s="243">
        <v>0</v>
      </c>
      <c r="T239" s="244">
        <f>S239*H239</f>
        <v>0</v>
      </c>
      <c r="AR239" s="25" t="s">
        <v>405</v>
      </c>
      <c r="AT239" s="25" t="s">
        <v>470</v>
      </c>
      <c r="AU239" s="25" t="s">
        <v>82</v>
      </c>
      <c r="AY239" s="25" t="s">
        <v>215</v>
      </c>
      <c r="BE239" s="245">
        <f>IF(N239="základní",J239,0)</f>
        <v>0</v>
      </c>
      <c r="BF239" s="245">
        <f>IF(N239="snížená",J239,0)</f>
        <v>0</v>
      </c>
      <c r="BG239" s="245">
        <f>IF(N239="zákl. přenesená",J239,0)</f>
        <v>0</v>
      </c>
      <c r="BH239" s="245">
        <f>IF(N239="sníž. přenesená",J239,0)</f>
        <v>0</v>
      </c>
      <c r="BI239" s="245">
        <f>IF(N239="nulová",J239,0)</f>
        <v>0</v>
      </c>
      <c r="BJ239" s="25" t="s">
        <v>80</v>
      </c>
      <c r="BK239" s="245">
        <f>ROUND(I239*H239,2)</f>
        <v>0</v>
      </c>
      <c r="BL239" s="25" t="s">
        <v>232</v>
      </c>
      <c r="BM239" s="25" t="s">
        <v>4488</v>
      </c>
    </row>
    <row r="240" s="12" customFormat="1">
      <c r="B240" s="252"/>
      <c r="C240" s="253"/>
      <c r="D240" s="246" t="s">
        <v>422</v>
      </c>
      <c r="E240" s="254" t="s">
        <v>21</v>
      </c>
      <c r="F240" s="255" t="s">
        <v>4489</v>
      </c>
      <c r="G240" s="253"/>
      <c r="H240" s="256">
        <v>5.2169999999999996</v>
      </c>
      <c r="I240" s="257"/>
      <c r="J240" s="253"/>
      <c r="K240" s="253"/>
      <c r="L240" s="258"/>
      <c r="M240" s="259"/>
      <c r="N240" s="260"/>
      <c r="O240" s="260"/>
      <c r="P240" s="260"/>
      <c r="Q240" s="260"/>
      <c r="R240" s="260"/>
      <c r="S240" s="260"/>
      <c r="T240" s="261"/>
      <c r="AT240" s="262" t="s">
        <v>422</v>
      </c>
      <c r="AU240" s="262" t="s">
        <v>82</v>
      </c>
      <c r="AV240" s="12" t="s">
        <v>82</v>
      </c>
      <c r="AW240" s="12" t="s">
        <v>35</v>
      </c>
      <c r="AX240" s="12" t="s">
        <v>80</v>
      </c>
      <c r="AY240" s="262" t="s">
        <v>215</v>
      </c>
    </row>
    <row r="241" s="1" customFormat="1" ht="16.5" customHeight="1">
      <c r="B241" s="47"/>
      <c r="C241" s="234" t="s">
        <v>692</v>
      </c>
      <c r="D241" s="234" t="s">
        <v>218</v>
      </c>
      <c r="E241" s="235" t="s">
        <v>4490</v>
      </c>
      <c r="F241" s="236" t="s">
        <v>4491</v>
      </c>
      <c r="G241" s="237" t="s">
        <v>381</v>
      </c>
      <c r="H241" s="238">
        <v>46.884</v>
      </c>
      <c r="I241" s="239"/>
      <c r="J241" s="240">
        <f>ROUND(I241*H241,2)</f>
        <v>0</v>
      </c>
      <c r="K241" s="236" t="s">
        <v>222</v>
      </c>
      <c r="L241" s="73"/>
      <c r="M241" s="241" t="s">
        <v>21</v>
      </c>
      <c r="N241" s="242" t="s">
        <v>43</v>
      </c>
      <c r="O241" s="48"/>
      <c r="P241" s="243">
        <f>O241*H241</f>
        <v>0</v>
      </c>
      <c r="Q241" s="243">
        <v>0</v>
      </c>
      <c r="R241" s="243">
        <f>Q241*H241</f>
        <v>0</v>
      </c>
      <c r="S241" s="243">
        <v>0</v>
      </c>
      <c r="T241" s="244">
        <f>S241*H241</f>
        <v>0</v>
      </c>
      <c r="AR241" s="25" t="s">
        <v>232</v>
      </c>
      <c r="AT241" s="25" t="s">
        <v>218</v>
      </c>
      <c r="AU241" s="25" t="s">
        <v>82</v>
      </c>
      <c r="AY241" s="25" t="s">
        <v>215</v>
      </c>
      <c r="BE241" s="245">
        <f>IF(N241="základní",J241,0)</f>
        <v>0</v>
      </c>
      <c r="BF241" s="245">
        <f>IF(N241="snížená",J241,0)</f>
        <v>0</v>
      </c>
      <c r="BG241" s="245">
        <f>IF(N241="zákl. přenesená",J241,0)</f>
        <v>0</v>
      </c>
      <c r="BH241" s="245">
        <f>IF(N241="sníž. přenesená",J241,0)</f>
        <v>0</v>
      </c>
      <c r="BI241" s="245">
        <f>IF(N241="nulová",J241,0)</f>
        <v>0</v>
      </c>
      <c r="BJ241" s="25" t="s">
        <v>80</v>
      </c>
      <c r="BK241" s="245">
        <f>ROUND(I241*H241,2)</f>
        <v>0</v>
      </c>
      <c r="BL241" s="25" t="s">
        <v>232</v>
      </c>
      <c r="BM241" s="25" t="s">
        <v>4492</v>
      </c>
    </row>
    <row r="242" s="1" customFormat="1">
      <c r="B242" s="47"/>
      <c r="C242" s="75"/>
      <c r="D242" s="246" t="s">
        <v>225</v>
      </c>
      <c r="E242" s="75"/>
      <c r="F242" s="247" t="s">
        <v>4493</v>
      </c>
      <c r="G242" s="75"/>
      <c r="H242" s="75"/>
      <c r="I242" s="204"/>
      <c r="J242" s="75"/>
      <c r="K242" s="75"/>
      <c r="L242" s="73"/>
      <c r="M242" s="248"/>
      <c r="N242" s="48"/>
      <c r="O242" s="48"/>
      <c r="P242" s="48"/>
      <c r="Q242" s="48"/>
      <c r="R242" s="48"/>
      <c r="S242" s="48"/>
      <c r="T242" s="96"/>
      <c r="AT242" s="25" t="s">
        <v>225</v>
      </c>
      <c r="AU242" s="25" t="s">
        <v>82</v>
      </c>
    </row>
    <row r="243" s="12" customFormat="1">
      <c r="B243" s="252"/>
      <c r="C243" s="253"/>
      <c r="D243" s="246" t="s">
        <v>422</v>
      </c>
      <c r="E243" s="254" t="s">
        <v>21</v>
      </c>
      <c r="F243" s="255" t="s">
        <v>4494</v>
      </c>
      <c r="G243" s="253"/>
      <c r="H243" s="256">
        <v>46.884</v>
      </c>
      <c r="I243" s="257"/>
      <c r="J243" s="253"/>
      <c r="K243" s="253"/>
      <c r="L243" s="258"/>
      <c r="M243" s="259"/>
      <c r="N243" s="260"/>
      <c r="O243" s="260"/>
      <c r="P243" s="260"/>
      <c r="Q243" s="260"/>
      <c r="R243" s="260"/>
      <c r="S243" s="260"/>
      <c r="T243" s="261"/>
      <c r="AT243" s="262" t="s">
        <v>422</v>
      </c>
      <c r="AU243" s="262" t="s">
        <v>82</v>
      </c>
      <c r="AV243" s="12" t="s">
        <v>82</v>
      </c>
      <c r="AW243" s="12" t="s">
        <v>35</v>
      </c>
      <c r="AX243" s="12" t="s">
        <v>80</v>
      </c>
      <c r="AY243" s="262" t="s">
        <v>215</v>
      </c>
    </row>
    <row r="244" s="1" customFormat="1" ht="16.5" customHeight="1">
      <c r="B244" s="47"/>
      <c r="C244" s="234" t="s">
        <v>687</v>
      </c>
      <c r="D244" s="234" t="s">
        <v>218</v>
      </c>
      <c r="E244" s="235" t="s">
        <v>4495</v>
      </c>
      <c r="F244" s="236" t="s">
        <v>4496</v>
      </c>
      <c r="G244" s="237" t="s">
        <v>381</v>
      </c>
      <c r="H244" s="238">
        <v>46.884</v>
      </c>
      <c r="I244" s="239"/>
      <c r="J244" s="240">
        <f>ROUND(I244*H244,2)</f>
        <v>0</v>
      </c>
      <c r="K244" s="236" t="s">
        <v>222</v>
      </c>
      <c r="L244" s="73"/>
      <c r="M244" s="241" t="s">
        <v>21</v>
      </c>
      <c r="N244" s="242" t="s">
        <v>43</v>
      </c>
      <c r="O244" s="48"/>
      <c r="P244" s="243">
        <f>O244*H244</f>
        <v>0</v>
      </c>
      <c r="Q244" s="243">
        <v>0</v>
      </c>
      <c r="R244" s="243">
        <f>Q244*H244</f>
        <v>0</v>
      </c>
      <c r="S244" s="243">
        <v>0</v>
      </c>
      <c r="T244" s="244">
        <f>S244*H244</f>
        <v>0</v>
      </c>
      <c r="AR244" s="25" t="s">
        <v>232</v>
      </c>
      <c r="AT244" s="25" t="s">
        <v>218</v>
      </c>
      <c r="AU244" s="25" t="s">
        <v>82</v>
      </c>
      <c r="AY244" s="25" t="s">
        <v>215</v>
      </c>
      <c r="BE244" s="245">
        <f>IF(N244="základní",J244,0)</f>
        <v>0</v>
      </c>
      <c r="BF244" s="245">
        <f>IF(N244="snížená",J244,0)</f>
        <v>0</v>
      </c>
      <c r="BG244" s="245">
        <f>IF(N244="zákl. přenesená",J244,0)</f>
        <v>0</v>
      </c>
      <c r="BH244" s="245">
        <f>IF(N244="sníž. přenesená",J244,0)</f>
        <v>0</v>
      </c>
      <c r="BI244" s="245">
        <f>IF(N244="nulová",J244,0)</f>
        <v>0</v>
      </c>
      <c r="BJ244" s="25" t="s">
        <v>80</v>
      </c>
      <c r="BK244" s="245">
        <f>ROUND(I244*H244,2)</f>
        <v>0</v>
      </c>
      <c r="BL244" s="25" t="s">
        <v>232</v>
      </c>
      <c r="BM244" s="25" t="s">
        <v>4497</v>
      </c>
    </row>
    <row r="245" s="11" customFormat="1" ht="29.88" customHeight="1">
      <c r="B245" s="218"/>
      <c r="C245" s="219"/>
      <c r="D245" s="220" t="s">
        <v>71</v>
      </c>
      <c r="E245" s="232" t="s">
        <v>82</v>
      </c>
      <c r="F245" s="232" t="s">
        <v>547</v>
      </c>
      <c r="G245" s="219"/>
      <c r="H245" s="219"/>
      <c r="I245" s="222"/>
      <c r="J245" s="233">
        <f>BK245</f>
        <v>0</v>
      </c>
      <c r="K245" s="219"/>
      <c r="L245" s="224"/>
      <c r="M245" s="225"/>
      <c r="N245" s="226"/>
      <c r="O245" s="226"/>
      <c r="P245" s="227">
        <f>SUM(P246:P248)</f>
        <v>0</v>
      </c>
      <c r="Q245" s="226"/>
      <c r="R245" s="227">
        <f>SUM(R246:R248)</f>
        <v>0.71592</v>
      </c>
      <c r="S245" s="226"/>
      <c r="T245" s="228">
        <f>SUM(T246:T248)</f>
        <v>0</v>
      </c>
      <c r="AR245" s="229" t="s">
        <v>80</v>
      </c>
      <c r="AT245" s="230" t="s">
        <v>71</v>
      </c>
      <c r="AU245" s="230" t="s">
        <v>80</v>
      </c>
      <c r="AY245" s="229" t="s">
        <v>215</v>
      </c>
      <c r="BK245" s="231">
        <f>SUM(BK246:BK248)</f>
        <v>0</v>
      </c>
    </row>
    <row r="246" s="1" customFormat="1" ht="25.5" customHeight="1">
      <c r="B246" s="47"/>
      <c r="C246" s="234" t="s">
        <v>668</v>
      </c>
      <c r="D246" s="234" t="s">
        <v>218</v>
      </c>
      <c r="E246" s="235" t="s">
        <v>4498</v>
      </c>
      <c r="F246" s="236" t="s">
        <v>4499</v>
      </c>
      <c r="G246" s="237" t="s">
        <v>452</v>
      </c>
      <c r="H246" s="238">
        <v>75.359999999999999</v>
      </c>
      <c r="I246" s="239"/>
      <c r="J246" s="240">
        <f>ROUND(I246*H246,2)</f>
        <v>0</v>
      </c>
      <c r="K246" s="236" t="s">
        <v>21</v>
      </c>
      <c r="L246" s="73"/>
      <c r="M246" s="241" t="s">
        <v>21</v>
      </c>
      <c r="N246" s="242" t="s">
        <v>43</v>
      </c>
      <c r="O246" s="48"/>
      <c r="P246" s="243">
        <f>O246*H246</f>
        <v>0</v>
      </c>
      <c r="Q246" s="243">
        <v>0.0094999999999999998</v>
      </c>
      <c r="R246" s="243">
        <f>Q246*H246</f>
        <v>0.71592</v>
      </c>
      <c r="S246" s="243">
        <v>0</v>
      </c>
      <c r="T246" s="244">
        <f>S246*H246</f>
        <v>0</v>
      </c>
      <c r="AR246" s="25" t="s">
        <v>232</v>
      </c>
      <c r="AT246" s="25" t="s">
        <v>218</v>
      </c>
      <c r="AU246" s="25" t="s">
        <v>82</v>
      </c>
      <c r="AY246" s="25" t="s">
        <v>215</v>
      </c>
      <c r="BE246" s="245">
        <f>IF(N246="základní",J246,0)</f>
        <v>0</v>
      </c>
      <c r="BF246" s="245">
        <f>IF(N246="snížená",J246,0)</f>
        <v>0</v>
      </c>
      <c r="BG246" s="245">
        <f>IF(N246="zákl. přenesená",J246,0)</f>
        <v>0</v>
      </c>
      <c r="BH246" s="245">
        <f>IF(N246="sníž. přenesená",J246,0)</f>
        <v>0</v>
      </c>
      <c r="BI246" s="245">
        <f>IF(N246="nulová",J246,0)</f>
        <v>0</v>
      </c>
      <c r="BJ246" s="25" t="s">
        <v>80</v>
      </c>
      <c r="BK246" s="245">
        <f>ROUND(I246*H246,2)</f>
        <v>0</v>
      </c>
      <c r="BL246" s="25" t="s">
        <v>232</v>
      </c>
      <c r="BM246" s="25" t="s">
        <v>4500</v>
      </c>
    </row>
    <row r="247" s="1" customFormat="1">
      <c r="B247" s="47"/>
      <c r="C247" s="75"/>
      <c r="D247" s="246" t="s">
        <v>383</v>
      </c>
      <c r="E247" s="75"/>
      <c r="F247" s="247" t="s">
        <v>4501</v>
      </c>
      <c r="G247" s="75"/>
      <c r="H247" s="75"/>
      <c r="I247" s="204"/>
      <c r="J247" s="75"/>
      <c r="K247" s="75"/>
      <c r="L247" s="73"/>
      <c r="M247" s="248"/>
      <c r="N247" s="48"/>
      <c r="O247" s="48"/>
      <c r="P247" s="48"/>
      <c r="Q247" s="48"/>
      <c r="R247" s="48"/>
      <c r="S247" s="48"/>
      <c r="T247" s="96"/>
      <c r="AT247" s="25" t="s">
        <v>383</v>
      </c>
      <c r="AU247" s="25" t="s">
        <v>82</v>
      </c>
    </row>
    <row r="248" s="12" customFormat="1">
      <c r="B248" s="252"/>
      <c r="C248" s="253"/>
      <c r="D248" s="246" t="s">
        <v>422</v>
      </c>
      <c r="E248" s="254" t="s">
        <v>21</v>
      </c>
      <c r="F248" s="255" t="s">
        <v>4502</v>
      </c>
      <c r="G248" s="253"/>
      <c r="H248" s="256">
        <v>75.359999999999999</v>
      </c>
      <c r="I248" s="257"/>
      <c r="J248" s="253"/>
      <c r="K248" s="253"/>
      <c r="L248" s="258"/>
      <c r="M248" s="259"/>
      <c r="N248" s="260"/>
      <c r="O248" s="260"/>
      <c r="P248" s="260"/>
      <c r="Q248" s="260"/>
      <c r="R248" s="260"/>
      <c r="S248" s="260"/>
      <c r="T248" s="261"/>
      <c r="AT248" s="262" t="s">
        <v>422</v>
      </c>
      <c r="AU248" s="262" t="s">
        <v>82</v>
      </c>
      <c r="AV248" s="12" t="s">
        <v>82</v>
      </c>
      <c r="AW248" s="12" t="s">
        <v>35</v>
      </c>
      <c r="AX248" s="12" t="s">
        <v>80</v>
      </c>
      <c r="AY248" s="262" t="s">
        <v>215</v>
      </c>
    </row>
    <row r="249" s="11" customFormat="1" ht="29.88" customHeight="1">
      <c r="B249" s="218"/>
      <c r="C249" s="219"/>
      <c r="D249" s="220" t="s">
        <v>71</v>
      </c>
      <c r="E249" s="232" t="s">
        <v>214</v>
      </c>
      <c r="F249" s="232" t="s">
        <v>1026</v>
      </c>
      <c r="G249" s="219"/>
      <c r="H249" s="219"/>
      <c r="I249" s="222"/>
      <c r="J249" s="233">
        <f>BK249</f>
        <v>0</v>
      </c>
      <c r="K249" s="219"/>
      <c r="L249" s="224"/>
      <c r="M249" s="225"/>
      <c r="N249" s="226"/>
      <c r="O249" s="226"/>
      <c r="P249" s="227">
        <f>SUM(P250:P251)</f>
        <v>0</v>
      </c>
      <c r="Q249" s="226"/>
      <c r="R249" s="227">
        <f>SUM(R250:R251)</f>
        <v>0</v>
      </c>
      <c r="S249" s="226"/>
      <c r="T249" s="228">
        <f>SUM(T250:T251)</f>
        <v>0</v>
      </c>
      <c r="AR249" s="229" t="s">
        <v>80</v>
      </c>
      <c r="AT249" s="230" t="s">
        <v>71</v>
      </c>
      <c r="AU249" s="230" t="s">
        <v>80</v>
      </c>
      <c r="AY249" s="229" t="s">
        <v>215</v>
      </c>
      <c r="BK249" s="231">
        <f>SUM(BK250:BK251)</f>
        <v>0</v>
      </c>
    </row>
    <row r="250" s="1" customFormat="1" ht="16.5" customHeight="1">
      <c r="B250" s="47"/>
      <c r="C250" s="234" t="s">
        <v>673</v>
      </c>
      <c r="D250" s="234" t="s">
        <v>218</v>
      </c>
      <c r="E250" s="235" t="s">
        <v>1046</v>
      </c>
      <c r="F250" s="236" t="s">
        <v>1047</v>
      </c>
      <c r="G250" s="237" t="s">
        <v>381</v>
      </c>
      <c r="H250" s="238">
        <v>5</v>
      </c>
      <c r="I250" s="239"/>
      <c r="J250" s="240">
        <f>ROUND(I250*H250,2)</f>
        <v>0</v>
      </c>
      <c r="K250" s="236" t="s">
        <v>222</v>
      </c>
      <c r="L250" s="73"/>
      <c r="M250" s="241" t="s">
        <v>21</v>
      </c>
      <c r="N250" s="242" t="s">
        <v>43</v>
      </c>
      <c r="O250" s="48"/>
      <c r="P250" s="243">
        <f>O250*H250</f>
        <v>0</v>
      </c>
      <c r="Q250" s="243">
        <v>0</v>
      </c>
      <c r="R250" s="243">
        <f>Q250*H250</f>
        <v>0</v>
      </c>
      <c r="S250" s="243">
        <v>0</v>
      </c>
      <c r="T250" s="244">
        <f>S250*H250</f>
        <v>0</v>
      </c>
      <c r="AR250" s="25" t="s">
        <v>232</v>
      </c>
      <c r="AT250" s="25" t="s">
        <v>218</v>
      </c>
      <c r="AU250" s="25" t="s">
        <v>82</v>
      </c>
      <c r="AY250" s="25" t="s">
        <v>215</v>
      </c>
      <c r="BE250" s="245">
        <f>IF(N250="základní",J250,0)</f>
        <v>0</v>
      </c>
      <c r="BF250" s="245">
        <f>IF(N250="snížená",J250,0)</f>
        <v>0</v>
      </c>
      <c r="BG250" s="245">
        <f>IF(N250="zákl. přenesená",J250,0)</f>
        <v>0</v>
      </c>
      <c r="BH250" s="245">
        <f>IF(N250="sníž. přenesená",J250,0)</f>
        <v>0</v>
      </c>
      <c r="BI250" s="245">
        <f>IF(N250="nulová",J250,0)</f>
        <v>0</v>
      </c>
      <c r="BJ250" s="25" t="s">
        <v>80</v>
      </c>
      <c r="BK250" s="245">
        <f>ROUND(I250*H250,2)</f>
        <v>0</v>
      </c>
      <c r="BL250" s="25" t="s">
        <v>232</v>
      </c>
      <c r="BM250" s="25" t="s">
        <v>4503</v>
      </c>
    </row>
    <row r="251" s="1" customFormat="1">
      <c r="B251" s="47"/>
      <c r="C251" s="75"/>
      <c r="D251" s="246" t="s">
        <v>225</v>
      </c>
      <c r="E251" s="75"/>
      <c r="F251" s="247" t="s">
        <v>4280</v>
      </c>
      <c r="G251" s="75"/>
      <c r="H251" s="75"/>
      <c r="I251" s="204"/>
      <c r="J251" s="75"/>
      <c r="K251" s="75"/>
      <c r="L251" s="73"/>
      <c r="M251" s="248"/>
      <c r="N251" s="48"/>
      <c r="O251" s="48"/>
      <c r="P251" s="48"/>
      <c r="Q251" s="48"/>
      <c r="R251" s="48"/>
      <c r="S251" s="48"/>
      <c r="T251" s="96"/>
      <c r="AT251" s="25" t="s">
        <v>225</v>
      </c>
      <c r="AU251" s="25" t="s">
        <v>82</v>
      </c>
    </row>
    <row r="252" s="11" customFormat="1" ht="29.88" customHeight="1">
      <c r="B252" s="218"/>
      <c r="C252" s="219"/>
      <c r="D252" s="220" t="s">
        <v>71</v>
      </c>
      <c r="E252" s="232" t="s">
        <v>1120</v>
      </c>
      <c r="F252" s="232" t="s">
        <v>1121</v>
      </c>
      <c r="G252" s="219"/>
      <c r="H252" s="219"/>
      <c r="I252" s="222"/>
      <c r="J252" s="233">
        <f>BK252</f>
        <v>0</v>
      </c>
      <c r="K252" s="219"/>
      <c r="L252" s="224"/>
      <c r="M252" s="225"/>
      <c r="N252" s="226"/>
      <c r="O252" s="226"/>
      <c r="P252" s="227">
        <f>P253</f>
        <v>0</v>
      </c>
      <c r="Q252" s="226"/>
      <c r="R252" s="227">
        <f>R253</f>
        <v>0</v>
      </c>
      <c r="S252" s="226"/>
      <c r="T252" s="228">
        <f>T253</f>
        <v>0</v>
      </c>
      <c r="AR252" s="229" t="s">
        <v>80</v>
      </c>
      <c r="AT252" s="230" t="s">
        <v>71</v>
      </c>
      <c r="AU252" s="230" t="s">
        <v>80</v>
      </c>
      <c r="AY252" s="229" t="s">
        <v>215</v>
      </c>
      <c r="BK252" s="231">
        <f>BK253</f>
        <v>0</v>
      </c>
    </row>
    <row r="253" s="1" customFormat="1" ht="16.5" customHeight="1">
      <c r="B253" s="47"/>
      <c r="C253" s="234" t="s">
        <v>678</v>
      </c>
      <c r="D253" s="234" t="s">
        <v>218</v>
      </c>
      <c r="E253" s="235" t="s">
        <v>4504</v>
      </c>
      <c r="F253" s="236" t="s">
        <v>4505</v>
      </c>
      <c r="G253" s="237" t="s">
        <v>473</v>
      </c>
      <c r="H253" s="238">
        <v>395.77499999999998</v>
      </c>
      <c r="I253" s="239"/>
      <c r="J253" s="240">
        <f>ROUND(I253*H253,2)</f>
        <v>0</v>
      </c>
      <c r="K253" s="236" t="s">
        <v>222</v>
      </c>
      <c r="L253" s="73"/>
      <c r="M253" s="241" t="s">
        <v>21</v>
      </c>
      <c r="N253" s="301" t="s">
        <v>43</v>
      </c>
      <c r="O253" s="250"/>
      <c r="P253" s="302">
        <f>O253*H253</f>
        <v>0</v>
      </c>
      <c r="Q253" s="302">
        <v>0</v>
      </c>
      <c r="R253" s="302">
        <f>Q253*H253</f>
        <v>0</v>
      </c>
      <c r="S253" s="302">
        <v>0</v>
      </c>
      <c r="T253" s="303">
        <f>S253*H253</f>
        <v>0</v>
      </c>
      <c r="AR253" s="25" t="s">
        <v>232</v>
      </c>
      <c r="AT253" s="25" t="s">
        <v>218</v>
      </c>
      <c r="AU253" s="25" t="s">
        <v>82</v>
      </c>
      <c r="AY253" s="25" t="s">
        <v>215</v>
      </c>
      <c r="BE253" s="245">
        <f>IF(N253="základní",J253,0)</f>
        <v>0</v>
      </c>
      <c r="BF253" s="245">
        <f>IF(N253="snížená",J253,0)</f>
        <v>0</v>
      </c>
      <c r="BG253" s="245">
        <f>IF(N253="zákl. přenesená",J253,0)</f>
        <v>0</v>
      </c>
      <c r="BH253" s="245">
        <f>IF(N253="sníž. přenesená",J253,0)</f>
        <v>0</v>
      </c>
      <c r="BI253" s="245">
        <f>IF(N253="nulová",J253,0)</f>
        <v>0</v>
      </c>
      <c r="BJ253" s="25" t="s">
        <v>80</v>
      </c>
      <c r="BK253" s="245">
        <f>ROUND(I253*H253,2)</f>
        <v>0</v>
      </c>
      <c r="BL253" s="25" t="s">
        <v>232</v>
      </c>
      <c r="BM253" s="25" t="s">
        <v>4506</v>
      </c>
    </row>
    <row r="254" s="1" customFormat="1" ht="6.96" customHeight="1">
      <c r="B254" s="68"/>
      <c r="C254" s="69"/>
      <c r="D254" s="69"/>
      <c r="E254" s="69"/>
      <c r="F254" s="69"/>
      <c r="G254" s="69"/>
      <c r="H254" s="69"/>
      <c r="I254" s="179"/>
      <c r="J254" s="69"/>
      <c r="K254" s="69"/>
      <c r="L254" s="73"/>
    </row>
  </sheetData>
  <sheetProtection sheet="1" autoFilter="0" formatColumns="0" formatRows="0" objects="1" scenarios="1" spinCount="100000" saltValue="OkqHHXpOLZ/TTcughiVwi4HBrP0qFLyW5rDenqGBCwmYdHi1HEMkPTGzmG6jiWaUR6DKhWnCJs+18H0qyntIGw==" hashValue="Vesb8FRDmgT3eNs5euFcl1QH0XpYLXuqPEeG9r1wy2QyWOv/2X2AOM3ZZzA/edxO043PMy0ajwdXqNSfS0hiww==" algorithmName="SHA-512" password="CC35"/>
  <autoFilter ref="C80:K253"/>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155</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4507</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ROUND(J88,2)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ROUND(SUM(BE88:BE287), 2)</f>
        <v>0</v>
      </c>
      <c r="G30" s="48"/>
      <c r="H30" s="48"/>
      <c r="I30" s="171">
        <v>0.20999999999999999</v>
      </c>
      <c r="J30" s="170">
        <f>ROUND(ROUND((SUM(BE88:BE287)), 2)*I30, 2)</f>
        <v>0</v>
      </c>
      <c r="K30" s="52"/>
    </row>
    <row r="31" s="1" customFormat="1" ht="14.4" customHeight="1">
      <c r="B31" s="47"/>
      <c r="C31" s="48"/>
      <c r="D31" s="48"/>
      <c r="E31" s="56" t="s">
        <v>44</v>
      </c>
      <c r="F31" s="170">
        <f>ROUND(SUM(BF88:BF287), 2)</f>
        <v>0</v>
      </c>
      <c r="G31" s="48"/>
      <c r="H31" s="48"/>
      <c r="I31" s="171">
        <v>0.14999999999999999</v>
      </c>
      <c r="J31" s="170">
        <f>ROUND(ROUND((SUM(BF88:BF287)), 2)*I31, 2)</f>
        <v>0</v>
      </c>
      <c r="K31" s="52"/>
    </row>
    <row r="32" hidden="1" s="1" customFormat="1" ht="14.4" customHeight="1">
      <c r="B32" s="47"/>
      <c r="C32" s="48"/>
      <c r="D32" s="48"/>
      <c r="E32" s="56" t="s">
        <v>45</v>
      </c>
      <c r="F32" s="170">
        <f>ROUND(SUM(BG88:BG287), 2)</f>
        <v>0</v>
      </c>
      <c r="G32" s="48"/>
      <c r="H32" s="48"/>
      <c r="I32" s="171">
        <v>0.20999999999999999</v>
      </c>
      <c r="J32" s="170">
        <v>0</v>
      </c>
      <c r="K32" s="52"/>
    </row>
    <row r="33" hidden="1" s="1" customFormat="1" ht="14.4" customHeight="1">
      <c r="B33" s="47"/>
      <c r="C33" s="48"/>
      <c r="D33" s="48"/>
      <c r="E33" s="56" t="s">
        <v>46</v>
      </c>
      <c r="F33" s="170">
        <f>ROUND(SUM(BH88:BH287), 2)</f>
        <v>0</v>
      </c>
      <c r="G33" s="48"/>
      <c r="H33" s="48"/>
      <c r="I33" s="171">
        <v>0.14999999999999999</v>
      </c>
      <c r="J33" s="170">
        <v>0</v>
      </c>
      <c r="K33" s="52"/>
    </row>
    <row r="34" hidden="1" s="1" customFormat="1" ht="14.4" customHeight="1">
      <c r="B34" s="47"/>
      <c r="C34" s="48"/>
      <c r="D34" s="48"/>
      <c r="E34" s="56" t="s">
        <v>47</v>
      </c>
      <c r="F34" s="170">
        <f>ROUND(SUM(BI88:BI287),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901 - Přístřešek</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J88</f>
        <v>0</v>
      </c>
      <c r="K56" s="52"/>
      <c r="AU56" s="25" t="s">
        <v>193</v>
      </c>
    </row>
    <row r="57" s="8" customFormat="1" ht="24.96" customHeight="1">
      <c r="B57" s="190"/>
      <c r="C57" s="191"/>
      <c r="D57" s="192" t="s">
        <v>4508</v>
      </c>
      <c r="E57" s="193"/>
      <c r="F57" s="193"/>
      <c r="G57" s="193"/>
      <c r="H57" s="193"/>
      <c r="I57" s="194"/>
      <c r="J57" s="195">
        <f>J89</f>
        <v>0</v>
      </c>
      <c r="K57" s="196"/>
    </row>
    <row r="58" s="8" customFormat="1" ht="24.96" customHeight="1">
      <c r="B58" s="190"/>
      <c r="C58" s="191"/>
      <c r="D58" s="192" t="s">
        <v>4509</v>
      </c>
      <c r="E58" s="193"/>
      <c r="F58" s="193"/>
      <c r="G58" s="193"/>
      <c r="H58" s="193"/>
      <c r="I58" s="194"/>
      <c r="J58" s="195">
        <f>J118</f>
        <v>0</v>
      </c>
      <c r="K58" s="196"/>
    </row>
    <row r="59" s="8" customFormat="1" ht="24.96" customHeight="1">
      <c r="B59" s="190"/>
      <c r="C59" s="191"/>
      <c r="D59" s="192" t="s">
        <v>4510</v>
      </c>
      <c r="E59" s="193"/>
      <c r="F59" s="193"/>
      <c r="G59" s="193"/>
      <c r="H59" s="193"/>
      <c r="I59" s="194"/>
      <c r="J59" s="195">
        <f>J156</f>
        <v>0</v>
      </c>
      <c r="K59" s="196"/>
    </row>
    <row r="60" s="8" customFormat="1" ht="24.96" customHeight="1">
      <c r="B60" s="190"/>
      <c r="C60" s="191"/>
      <c r="D60" s="192" t="s">
        <v>4511</v>
      </c>
      <c r="E60" s="193"/>
      <c r="F60" s="193"/>
      <c r="G60" s="193"/>
      <c r="H60" s="193"/>
      <c r="I60" s="194"/>
      <c r="J60" s="195">
        <f>J176</f>
        <v>0</v>
      </c>
      <c r="K60" s="196"/>
    </row>
    <row r="61" s="8" customFormat="1" ht="24.96" customHeight="1">
      <c r="B61" s="190"/>
      <c r="C61" s="191"/>
      <c r="D61" s="192" t="s">
        <v>4512</v>
      </c>
      <c r="E61" s="193"/>
      <c r="F61" s="193"/>
      <c r="G61" s="193"/>
      <c r="H61" s="193"/>
      <c r="I61" s="194"/>
      <c r="J61" s="195">
        <f>J196</f>
        <v>0</v>
      </c>
      <c r="K61" s="196"/>
    </row>
    <row r="62" s="8" customFormat="1" ht="24.96" customHeight="1">
      <c r="B62" s="190"/>
      <c r="C62" s="191"/>
      <c r="D62" s="192" t="s">
        <v>4513</v>
      </c>
      <c r="E62" s="193"/>
      <c r="F62" s="193"/>
      <c r="G62" s="193"/>
      <c r="H62" s="193"/>
      <c r="I62" s="194"/>
      <c r="J62" s="195">
        <f>J215</f>
        <v>0</v>
      </c>
      <c r="K62" s="196"/>
    </row>
    <row r="63" s="8" customFormat="1" ht="24.96" customHeight="1">
      <c r="B63" s="190"/>
      <c r="C63" s="191"/>
      <c r="D63" s="192" t="s">
        <v>4514</v>
      </c>
      <c r="E63" s="193"/>
      <c r="F63" s="193"/>
      <c r="G63" s="193"/>
      <c r="H63" s="193"/>
      <c r="I63" s="194"/>
      <c r="J63" s="195">
        <f>J229</f>
        <v>0</v>
      </c>
      <c r="K63" s="196"/>
    </row>
    <row r="64" s="8" customFormat="1" ht="24.96" customHeight="1">
      <c r="B64" s="190"/>
      <c r="C64" s="191"/>
      <c r="D64" s="192" t="s">
        <v>4515</v>
      </c>
      <c r="E64" s="193"/>
      <c r="F64" s="193"/>
      <c r="G64" s="193"/>
      <c r="H64" s="193"/>
      <c r="I64" s="194"/>
      <c r="J64" s="195">
        <f>J231</f>
        <v>0</v>
      </c>
      <c r="K64" s="196"/>
    </row>
    <row r="65" s="8" customFormat="1" ht="24.96" customHeight="1">
      <c r="B65" s="190"/>
      <c r="C65" s="191"/>
      <c r="D65" s="192" t="s">
        <v>4516</v>
      </c>
      <c r="E65" s="193"/>
      <c r="F65" s="193"/>
      <c r="G65" s="193"/>
      <c r="H65" s="193"/>
      <c r="I65" s="194"/>
      <c r="J65" s="195">
        <f>J267</f>
        <v>0</v>
      </c>
      <c r="K65" s="196"/>
    </row>
    <row r="66" s="8" customFormat="1" ht="24.96" customHeight="1">
      <c r="B66" s="190"/>
      <c r="C66" s="191"/>
      <c r="D66" s="192" t="s">
        <v>4517</v>
      </c>
      <c r="E66" s="193"/>
      <c r="F66" s="193"/>
      <c r="G66" s="193"/>
      <c r="H66" s="193"/>
      <c r="I66" s="194"/>
      <c r="J66" s="195">
        <f>J273</f>
        <v>0</v>
      </c>
      <c r="K66" s="196"/>
    </row>
    <row r="67" s="8" customFormat="1" ht="24.96" customHeight="1">
      <c r="B67" s="190"/>
      <c r="C67" s="191"/>
      <c r="D67" s="192" t="s">
        <v>4518</v>
      </c>
      <c r="E67" s="193"/>
      <c r="F67" s="193"/>
      <c r="G67" s="193"/>
      <c r="H67" s="193"/>
      <c r="I67" s="194"/>
      <c r="J67" s="195">
        <f>J278</f>
        <v>0</v>
      </c>
      <c r="K67" s="196"/>
    </row>
    <row r="68" s="8" customFormat="1" ht="24.96" customHeight="1">
      <c r="B68" s="190"/>
      <c r="C68" s="191"/>
      <c r="D68" s="192" t="s">
        <v>4519</v>
      </c>
      <c r="E68" s="193"/>
      <c r="F68" s="193"/>
      <c r="G68" s="193"/>
      <c r="H68" s="193"/>
      <c r="I68" s="194"/>
      <c r="J68" s="195">
        <f>J284</f>
        <v>0</v>
      </c>
      <c r="K68" s="196"/>
    </row>
    <row r="69" s="1" customFormat="1" ht="21.84" customHeight="1">
      <c r="B69" s="47"/>
      <c r="C69" s="48"/>
      <c r="D69" s="48"/>
      <c r="E69" s="48"/>
      <c r="F69" s="48"/>
      <c r="G69" s="48"/>
      <c r="H69" s="48"/>
      <c r="I69" s="157"/>
      <c r="J69" s="48"/>
      <c r="K69" s="52"/>
    </row>
    <row r="70" s="1" customFormat="1" ht="6.96" customHeight="1">
      <c r="B70" s="68"/>
      <c r="C70" s="69"/>
      <c r="D70" s="69"/>
      <c r="E70" s="69"/>
      <c r="F70" s="69"/>
      <c r="G70" s="69"/>
      <c r="H70" s="69"/>
      <c r="I70" s="179"/>
      <c r="J70" s="69"/>
      <c r="K70" s="70"/>
    </row>
    <row r="74" s="1" customFormat="1" ht="6.96" customHeight="1">
      <c r="B74" s="71"/>
      <c r="C74" s="72"/>
      <c r="D74" s="72"/>
      <c r="E74" s="72"/>
      <c r="F74" s="72"/>
      <c r="G74" s="72"/>
      <c r="H74" s="72"/>
      <c r="I74" s="182"/>
      <c r="J74" s="72"/>
      <c r="K74" s="72"/>
      <c r="L74" s="73"/>
    </row>
    <row r="75" s="1" customFormat="1" ht="36.96" customHeight="1">
      <c r="B75" s="47"/>
      <c r="C75" s="74" t="s">
        <v>199</v>
      </c>
      <c r="D75" s="75"/>
      <c r="E75" s="75"/>
      <c r="F75" s="75"/>
      <c r="G75" s="75"/>
      <c r="H75" s="75"/>
      <c r="I75" s="204"/>
      <c r="J75" s="75"/>
      <c r="K75" s="75"/>
      <c r="L75" s="73"/>
    </row>
    <row r="76" s="1" customFormat="1" ht="6.96" customHeight="1">
      <c r="B76" s="47"/>
      <c r="C76" s="75"/>
      <c r="D76" s="75"/>
      <c r="E76" s="75"/>
      <c r="F76" s="75"/>
      <c r="G76" s="75"/>
      <c r="H76" s="75"/>
      <c r="I76" s="204"/>
      <c r="J76" s="75"/>
      <c r="K76" s="75"/>
      <c r="L76" s="73"/>
    </row>
    <row r="77" s="1" customFormat="1" ht="14.4" customHeight="1">
      <c r="B77" s="47"/>
      <c r="C77" s="77" t="s">
        <v>18</v>
      </c>
      <c r="D77" s="75"/>
      <c r="E77" s="75"/>
      <c r="F77" s="75"/>
      <c r="G77" s="75"/>
      <c r="H77" s="75"/>
      <c r="I77" s="204"/>
      <c r="J77" s="75"/>
      <c r="K77" s="75"/>
      <c r="L77" s="73"/>
    </row>
    <row r="78" s="1" customFormat="1" ht="16.5" customHeight="1">
      <c r="B78" s="47"/>
      <c r="C78" s="75"/>
      <c r="D78" s="75"/>
      <c r="E78" s="205" t="str">
        <f>E7</f>
        <v>Revitalizace centra města Kopřivnice - projektová dokumentace II.</v>
      </c>
      <c r="F78" s="77"/>
      <c r="G78" s="77"/>
      <c r="H78" s="77"/>
      <c r="I78" s="204"/>
      <c r="J78" s="75"/>
      <c r="K78" s="75"/>
      <c r="L78" s="73"/>
    </row>
    <row r="79" s="1" customFormat="1" ht="14.4" customHeight="1">
      <c r="B79" s="47"/>
      <c r="C79" s="77" t="s">
        <v>186</v>
      </c>
      <c r="D79" s="75"/>
      <c r="E79" s="75"/>
      <c r="F79" s="75"/>
      <c r="G79" s="75"/>
      <c r="H79" s="75"/>
      <c r="I79" s="204"/>
      <c r="J79" s="75"/>
      <c r="K79" s="75"/>
      <c r="L79" s="73"/>
    </row>
    <row r="80" s="1" customFormat="1" ht="17.25" customHeight="1">
      <c r="B80" s="47"/>
      <c r="C80" s="75"/>
      <c r="D80" s="75"/>
      <c r="E80" s="83" t="str">
        <f>E9</f>
        <v>SO 901 - Přístřešek</v>
      </c>
      <c r="F80" s="75"/>
      <c r="G80" s="75"/>
      <c r="H80" s="75"/>
      <c r="I80" s="204"/>
      <c r="J80" s="75"/>
      <c r="K80" s="75"/>
      <c r="L80" s="73"/>
    </row>
    <row r="81" s="1" customFormat="1" ht="6.96" customHeight="1">
      <c r="B81" s="47"/>
      <c r="C81" s="75"/>
      <c r="D81" s="75"/>
      <c r="E81" s="75"/>
      <c r="F81" s="75"/>
      <c r="G81" s="75"/>
      <c r="H81" s="75"/>
      <c r="I81" s="204"/>
      <c r="J81" s="75"/>
      <c r="K81" s="75"/>
      <c r="L81" s="73"/>
    </row>
    <row r="82" s="1" customFormat="1" ht="18" customHeight="1">
      <c r="B82" s="47"/>
      <c r="C82" s="77" t="s">
        <v>23</v>
      </c>
      <c r="D82" s="75"/>
      <c r="E82" s="75"/>
      <c r="F82" s="206" t="str">
        <f>F12</f>
        <v xml:space="preserve"> </v>
      </c>
      <c r="G82" s="75"/>
      <c r="H82" s="75"/>
      <c r="I82" s="207" t="s">
        <v>25</v>
      </c>
      <c r="J82" s="86" t="str">
        <f>IF(J12="","",J12)</f>
        <v>14. 1. 2019</v>
      </c>
      <c r="K82" s="75"/>
      <c r="L82" s="73"/>
    </row>
    <row r="83" s="1" customFormat="1" ht="6.96" customHeight="1">
      <c r="B83" s="47"/>
      <c r="C83" s="75"/>
      <c r="D83" s="75"/>
      <c r="E83" s="75"/>
      <c r="F83" s="75"/>
      <c r="G83" s="75"/>
      <c r="H83" s="75"/>
      <c r="I83" s="204"/>
      <c r="J83" s="75"/>
      <c r="K83" s="75"/>
      <c r="L83" s="73"/>
    </row>
    <row r="84" s="1" customFormat="1">
      <c r="B84" s="47"/>
      <c r="C84" s="77" t="s">
        <v>27</v>
      </c>
      <c r="D84" s="75"/>
      <c r="E84" s="75"/>
      <c r="F84" s="206" t="str">
        <f>E15</f>
        <v>Město Kopřivnice</v>
      </c>
      <c r="G84" s="75"/>
      <c r="H84" s="75"/>
      <c r="I84" s="207" t="s">
        <v>33</v>
      </c>
      <c r="J84" s="206" t="str">
        <f>E21</f>
        <v>Dopravoprojekt Ostrava a.s.</v>
      </c>
      <c r="K84" s="75"/>
      <c r="L84" s="73"/>
    </row>
    <row r="85" s="1" customFormat="1" ht="14.4" customHeight="1">
      <c r="B85" s="47"/>
      <c r="C85" s="77" t="s">
        <v>31</v>
      </c>
      <c r="D85" s="75"/>
      <c r="E85" s="75"/>
      <c r="F85" s="206" t="str">
        <f>IF(E18="","",E18)</f>
        <v/>
      </c>
      <c r="G85" s="75"/>
      <c r="H85" s="75"/>
      <c r="I85" s="204"/>
      <c r="J85" s="75"/>
      <c r="K85" s="75"/>
      <c r="L85" s="73"/>
    </row>
    <row r="86" s="1" customFormat="1" ht="10.32" customHeight="1">
      <c r="B86" s="47"/>
      <c r="C86" s="75"/>
      <c r="D86" s="75"/>
      <c r="E86" s="75"/>
      <c r="F86" s="75"/>
      <c r="G86" s="75"/>
      <c r="H86" s="75"/>
      <c r="I86" s="204"/>
      <c r="J86" s="75"/>
      <c r="K86" s="75"/>
      <c r="L86" s="73"/>
    </row>
    <row r="87" s="10" customFormat="1" ht="29.28" customHeight="1">
      <c r="B87" s="208"/>
      <c r="C87" s="209" t="s">
        <v>200</v>
      </c>
      <c r="D87" s="210" t="s">
        <v>57</v>
      </c>
      <c r="E87" s="210" t="s">
        <v>53</v>
      </c>
      <c r="F87" s="210" t="s">
        <v>201</v>
      </c>
      <c r="G87" s="210" t="s">
        <v>202</v>
      </c>
      <c r="H87" s="210" t="s">
        <v>203</v>
      </c>
      <c r="I87" s="211" t="s">
        <v>204</v>
      </c>
      <c r="J87" s="210" t="s">
        <v>191</v>
      </c>
      <c r="K87" s="212" t="s">
        <v>205</v>
      </c>
      <c r="L87" s="213"/>
      <c r="M87" s="103" t="s">
        <v>206</v>
      </c>
      <c r="N87" s="104" t="s">
        <v>42</v>
      </c>
      <c r="O87" s="104" t="s">
        <v>207</v>
      </c>
      <c r="P87" s="104" t="s">
        <v>208</v>
      </c>
      <c r="Q87" s="104" t="s">
        <v>209</v>
      </c>
      <c r="R87" s="104" t="s">
        <v>210</v>
      </c>
      <c r="S87" s="104" t="s">
        <v>211</v>
      </c>
      <c r="T87" s="105" t="s">
        <v>212</v>
      </c>
    </row>
    <row r="88" s="1" customFormat="1" ht="29.28" customHeight="1">
      <c r="B88" s="47"/>
      <c r="C88" s="109" t="s">
        <v>192</v>
      </c>
      <c r="D88" s="75"/>
      <c r="E88" s="75"/>
      <c r="F88" s="75"/>
      <c r="G88" s="75"/>
      <c r="H88" s="75"/>
      <c r="I88" s="204"/>
      <c r="J88" s="214">
        <f>BK88</f>
        <v>0</v>
      </c>
      <c r="K88" s="75"/>
      <c r="L88" s="73"/>
      <c r="M88" s="106"/>
      <c r="N88" s="107"/>
      <c r="O88" s="107"/>
      <c r="P88" s="215">
        <f>P89+P118+P156+P176+P196+P215+P229+P231+P267+P273+P278+P284</f>
        <v>0</v>
      </c>
      <c r="Q88" s="107"/>
      <c r="R88" s="215">
        <f>R89+R118+R156+R176+R196+R215+R229+R231+R267+R273+R278+R284</f>
        <v>0</v>
      </c>
      <c r="S88" s="107"/>
      <c r="T88" s="216">
        <f>T89+T118+T156+T176+T196+T215+T229+T231+T267+T273+T278+T284</f>
        <v>0</v>
      </c>
      <c r="AT88" s="25" t="s">
        <v>71</v>
      </c>
      <c r="AU88" s="25" t="s">
        <v>193</v>
      </c>
      <c r="BK88" s="217">
        <f>BK89+BK118+BK156+BK176+BK196+BK215+BK229+BK231+BK267+BK273+BK278+BK284</f>
        <v>0</v>
      </c>
    </row>
    <row r="89" s="11" customFormat="1" ht="37.44" customHeight="1">
      <c r="B89" s="218"/>
      <c r="C89" s="219"/>
      <c r="D89" s="220" t="s">
        <v>71</v>
      </c>
      <c r="E89" s="221" t="s">
        <v>80</v>
      </c>
      <c r="F89" s="221" t="s">
        <v>373</v>
      </c>
      <c r="G89" s="219"/>
      <c r="H89" s="219"/>
      <c r="I89" s="222"/>
      <c r="J89" s="223">
        <f>BK89</f>
        <v>0</v>
      </c>
      <c r="K89" s="219"/>
      <c r="L89" s="224"/>
      <c r="M89" s="225"/>
      <c r="N89" s="226"/>
      <c r="O89" s="226"/>
      <c r="P89" s="227">
        <f>SUM(P90:P117)</f>
        <v>0</v>
      </c>
      <c r="Q89" s="226"/>
      <c r="R89" s="227">
        <f>SUM(R90:R117)</f>
        <v>0</v>
      </c>
      <c r="S89" s="226"/>
      <c r="T89" s="228">
        <f>SUM(T90:T117)</f>
        <v>0</v>
      </c>
      <c r="AR89" s="229" t="s">
        <v>80</v>
      </c>
      <c r="AT89" s="230" t="s">
        <v>71</v>
      </c>
      <c r="AU89" s="230" t="s">
        <v>72</v>
      </c>
      <c r="AY89" s="229" t="s">
        <v>215</v>
      </c>
      <c r="BK89" s="231">
        <f>SUM(BK90:BK117)</f>
        <v>0</v>
      </c>
    </row>
    <row r="90" s="1" customFormat="1" ht="25.5" customHeight="1">
      <c r="B90" s="47"/>
      <c r="C90" s="234" t="s">
        <v>80</v>
      </c>
      <c r="D90" s="234" t="s">
        <v>218</v>
      </c>
      <c r="E90" s="235" t="s">
        <v>759</v>
      </c>
      <c r="F90" s="236" t="s">
        <v>4520</v>
      </c>
      <c r="G90" s="237" t="s">
        <v>381</v>
      </c>
      <c r="H90" s="238">
        <v>349.5</v>
      </c>
      <c r="I90" s="239"/>
      <c r="J90" s="240">
        <f>ROUND(I90*H90,2)</f>
        <v>0</v>
      </c>
      <c r="K90" s="236" t="s">
        <v>4521</v>
      </c>
      <c r="L90" s="73"/>
      <c r="M90" s="241" t="s">
        <v>21</v>
      </c>
      <c r="N90" s="242" t="s">
        <v>43</v>
      </c>
      <c r="O90" s="48"/>
      <c r="P90" s="243">
        <f>O90*H90</f>
        <v>0</v>
      </c>
      <c r="Q90" s="243">
        <v>0</v>
      </c>
      <c r="R90" s="243">
        <f>Q90*H90</f>
        <v>0</v>
      </c>
      <c r="S90" s="243">
        <v>0</v>
      </c>
      <c r="T90" s="244">
        <f>S90*H90</f>
        <v>0</v>
      </c>
      <c r="AR90" s="25" t="s">
        <v>232</v>
      </c>
      <c r="AT90" s="25" t="s">
        <v>218</v>
      </c>
      <c r="AU90" s="25" t="s">
        <v>80</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82</v>
      </c>
    </row>
    <row r="91" s="12" customFormat="1">
      <c r="B91" s="252"/>
      <c r="C91" s="253"/>
      <c r="D91" s="246" t="s">
        <v>422</v>
      </c>
      <c r="E91" s="254" t="s">
        <v>21</v>
      </c>
      <c r="F91" s="255" t="s">
        <v>4522</v>
      </c>
      <c r="G91" s="253"/>
      <c r="H91" s="256">
        <v>349.5</v>
      </c>
      <c r="I91" s="257"/>
      <c r="J91" s="253"/>
      <c r="K91" s="253"/>
      <c r="L91" s="258"/>
      <c r="M91" s="259"/>
      <c r="N91" s="260"/>
      <c r="O91" s="260"/>
      <c r="P91" s="260"/>
      <c r="Q91" s="260"/>
      <c r="R91" s="260"/>
      <c r="S91" s="260"/>
      <c r="T91" s="261"/>
      <c r="AT91" s="262" t="s">
        <v>422</v>
      </c>
      <c r="AU91" s="262" t="s">
        <v>80</v>
      </c>
      <c r="AV91" s="12" t="s">
        <v>82</v>
      </c>
      <c r="AW91" s="12" t="s">
        <v>35</v>
      </c>
      <c r="AX91" s="12" t="s">
        <v>72</v>
      </c>
      <c r="AY91" s="262" t="s">
        <v>215</v>
      </c>
    </row>
    <row r="92" s="13" customFormat="1">
      <c r="B92" s="263"/>
      <c r="C92" s="264"/>
      <c r="D92" s="246" t="s">
        <v>422</v>
      </c>
      <c r="E92" s="265" t="s">
        <v>21</v>
      </c>
      <c r="F92" s="266" t="s">
        <v>439</v>
      </c>
      <c r="G92" s="264"/>
      <c r="H92" s="267">
        <v>349.5</v>
      </c>
      <c r="I92" s="268"/>
      <c r="J92" s="264"/>
      <c r="K92" s="264"/>
      <c r="L92" s="269"/>
      <c r="M92" s="270"/>
      <c r="N92" s="271"/>
      <c r="O92" s="271"/>
      <c r="P92" s="271"/>
      <c r="Q92" s="271"/>
      <c r="R92" s="271"/>
      <c r="S92" s="271"/>
      <c r="T92" s="272"/>
      <c r="AT92" s="273" t="s">
        <v>422</v>
      </c>
      <c r="AU92" s="273" t="s">
        <v>80</v>
      </c>
      <c r="AV92" s="13" t="s">
        <v>232</v>
      </c>
      <c r="AW92" s="13" t="s">
        <v>35</v>
      </c>
      <c r="AX92" s="13" t="s">
        <v>80</v>
      </c>
      <c r="AY92" s="273" t="s">
        <v>215</v>
      </c>
    </row>
    <row r="93" s="1" customFormat="1" ht="25.5" customHeight="1">
      <c r="B93" s="47"/>
      <c r="C93" s="234" t="s">
        <v>82</v>
      </c>
      <c r="D93" s="234" t="s">
        <v>218</v>
      </c>
      <c r="E93" s="235" t="s">
        <v>765</v>
      </c>
      <c r="F93" s="236" t="s">
        <v>4523</v>
      </c>
      <c r="G93" s="237" t="s">
        <v>381</v>
      </c>
      <c r="H93" s="238">
        <v>349.5</v>
      </c>
      <c r="I93" s="239"/>
      <c r="J93" s="240">
        <f>ROUND(I93*H93,2)</f>
        <v>0</v>
      </c>
      <c r="K93" s="236" t="s">
        <v>4521</v>
      </c>
      <c r="L93" s="73"/>
      <c r="M93" s="241" t="s">
        <v>21</v>
      </c>
      <c r="N93" s="242" t="s">
        <v>43</v>
      </c>
      <c r="O93" s="48"/>
      <c r="P93" s="243">
        <f>O93*H93</f>
        <v>0</v>
      </c>
      <c r="Q93" s="243">
        <v>0</v>
      </c>
      <c r="R93" s="243">
        <f>Q93*H93</f>
        <v>0</v>
      </c>
      <c r="S93" s="243">
        <v>0</v>
      </c>
      <c r="T93" s="244">
        <f>S93*H93</f>
        <v>0</v>
      </c>
      <c r="AR93" s="25" t="s">
        <v>232</v>
      </c>
      <c r="AT93" s="25" t="s">
        <v>218</v>
      </c>
      <c r="AU93" s="25" t="s">
        <v>80</v>
      </c>
      <c r="AY93" s="25" t="s">
        <v>215</v>
      </c>
      <c r="BE93" s="245">
        <f>IF(N93="základní",J93,0)</f>
        <v>0</v>
      </c>
      <c r="BF93" s="245">
        <f>IF(N93="snížená",J93,0)</f>
        <v>0</v>
      </c>
      <c r="BG93" s="245">
        <f>IF(N93="zákl. přenesená",J93,0)</f>
        <v>0</v>
      </c>
      <c r="BH93" s="245">
        <f>IF(N93="sníž. přenesená",J93,0)</f>
        <v>0</v>
      </c>
      <c r="BI93" s="245">
        <f>IF(N93="nulová",J93,0)</f>
        <v>0</v>
      </c>
      <c r="BJ93" s="25" t="s">
        <v>80</v>
      </c>
      <c r="BK93" s="245">
        <f>ROUND(I93*H93,2)</f>
        <v>0</v>
      </c>
      <c r="BL93" s="25" t="s">
        <v>232</v>
      </c>
      <c r="BM93" s="25" t="s">
        <v>232</v>
      </c>
    </row>
    <row r="94" s="1" customFormat="1" ht="38.25" customHeight="1">
      <c r="B94" s="47"/>
      <c r="C94" s="234" t="s">
        <v>227</v>
      </c>
      <c r="D94" s="234" t="s">
        <v>218</v>
      </c>
      <c r="E94" s="235" t="s">
        <v>1322</v>
      </c>
      <c r="F94" s="236" t="s">
        <v>4524</v>
      </c>
      <c r="G94" s="237" t="s">
        <v>381</v>
      </c>
      <c r="H94" s="238">
        <v>157.5</v>
      </c>
      <c r="I94" s="239"/>
      <c r="J94" s="240">
        <f>ROUND(I94*H94,2)</f>
        <v>0</v>
      </c>
      <c r="K94" s="236" t="s">
        <v>4521</v>
      </c>
      <c r="L94" s="73"/>
      <c r="M94" s="241" t="s">
        <v>21</v>
      </c>
      <c r="N94" s="242" t="s">
        <v>43</v>
      </c>
      <c r="O94" s="48"/>
      <c r="P94" s="243">
        <f>O94*H94</f>
        <v>0</v>
      </c>
      <c r="Q94" s="243">
        <v>0</v>
      </c>
      <c r="R94" s="243">
        <f>Q94*H94</f>
        <v>0</v>
      </c>
      <c r="S94" s="243">
        <v>0</v>
      </c>
      <c r="T94" s="244">
        <f>S94*H94</f>
        <v>0</v>
      </c>
      <c r="AR94" s="25" t="s">
        <v>232</v>
      </c>
      <c r="AT94" s="25" t="s">
        <v>218</v>
      </c>
      <c r="AU94" s="25" t="s">
        <v>80</v>
      </c>
      <c r="AY94" s="25" t="s">
        <v>215</v>
      </c>
      <c r="BE94" s="245">
        <f>IF(N94="základní",J94,0)</f>
        <v>0</v>
      </c>
      <c r="BF94" s="245">
        <f>IF(N94="snížená",J94,0)</f>
        <v>0</v>
      </c>
      <c r="BG94" s="245">
        <f>IF(N94="zákl. přenesená",J94,0)</f>
        <v>0</v>
      </c>
      <c r="BH94" s="245">
        <f>IF(N94="sníž. přenesená",J94,0)</f>
        <v>0</v>
      </c>
      <c r="BI94" s="245">
        <f>IF(N94="nulová",J94,0)</f>
        <v>0</v>
      </c>
      <c r="BJ94" s="25" t="s">
        <v>80</v>
      </c>
      <c r="BK94" s="245">
        <f>ROUND(I94*H94,2)</f>
        <v>0</v>
      </c>
      <c r="BL94" s="25" t="s">
        <v>232</v>
      </c>
      <c r="BM94" s="25" t="s">
        <v>241</v>
      </c>
    </row>
    <row r="95" s="12" customFormat="1">
      <c r="B95" s="252"/>
      <c r="C95" s="253"/>
      <c r="D95" s="246" t="s">
        <v>422</v>
      </c>
      <c r="E95" s="254" t="s">
        <v>21</v>
      </c>
      <c r="F95" s="255" t="s">
        <v>4525</v>
      </c>
      <c r="G95" s="253"/>
      <c r="H95" s="256">
        <v>157.5</v>
      </c>
      <c r="I95" s="257"/>
      <c r="J95" s="253"/>
      <c r="K95" s="253"/>
      <c r="L95" s="258"/>
      <c r="M95" s="259"/>
      <c r="N95" s="260"/>
      <c r="O95" s="260"/>
      <c r="P95" s="260"/>
      <c r="Q95" s="260"/>
      <c r="R95" s="260"/>
      <c r="S95" s="260"/>
      <c r="T95" s="261"/>
      <c r="AT95" s="262" t="s">
        <v>422</v>
      </c>
      <c r="AU95" s="262" t="s">
        <v>80</v>
      </c>
      <c r="AV95" s="12" t="s">
        <v>82</v>
      </c>
      <c r="AW95" s="12" t="s">
        <v>35</v>
      </c>
      <c r="AX95" s="12" t="s">
        <v>72</v>
      </c>
      <c r="AY95" s="262" t="s">
        <v>215</v>
      </c>
    </row>
    <row r="96" s="13" customFormat="1">
      <c r="B96" s="263"/>
      <c r="C96" s="264"/>
      <c r="D96" s="246" t="s">
        <v>422</v>
      </c>
      <c r="E96" s="265" t="s">
        <v>21</v>
      </c>
      <c r="F96" s="266" t="s">
        <v>439</v>
      </c>
      <c r="G96" s="264"/>
      <c r="H96" s="267">
        <v>157.5</v>
      </c>
      <c r="I96" s="268"/>
      <c r="J96" s="264"/>
      <c r="K96" s="264"/>
      <c r="L96" s="269"/>
      <c r="M96" s="270"/>
      <c r="N96" s="271"/>
      <c r="O96" s="271"/>
      <c r="P96" s="271"/>
      <c r="Q96" s="271"/>
      <c r="R96" s="271"/>
      <c r="S96" s="271"/>
      <c r="T96" s="272"/>
      <c r="AT96" s="273" t="s">
        <v>422</v>
      </c>
      <c r="AU96" s="273" t="s">
        <v>80</v>
      </c>
      <c r="AV96" s="13" t="s">
        <v>232</v>
      </c>
      <c r="AW96" s="13" t="s">
        <v>35</v>
      </c>
      <c r="AX96" s="13" t="s">
        <v>80</v>
      </c>
      <c r="AY96" s="273" t="s">
        <v>215</v>
      </c>
    </row>
    <row r="97" s="1" customFormat="1" ht="38.25" customHeight="1">
      <c r="B97" s="47"/>
      <c r="C97" s="234" t="s">
        <v>232</v>
      </c>
      <c r="D97" s="234" t="s">
        <v>218</v>
      </c>
      <c r="E97" s="235" t="s">
        <v>2685</v>
      </c>
      <c r="F97" s="236" t="s">
        <v>4526</v>
      </c>
      <c r="G97" s="237" t="s">
        <v>381</v>
      </c>
      <c r="H97" s="238">
        <v>87</v>
      </c>
      <c r="I97" s="239"/>
      <c r="J97" s="240">
        <f>ROUND(I97*H97,2)</f>
        <v>0</v>
      </c>
      <c r="K97" s="236" t="s">
        <v>4521</v>
      </c>
      <c r="L97" s="73"/>
      <c r="M97" s="241" t="s">
        <v>21</v>
      </c>
      <c r="N97" s="242" t="s">
        <v>43</v>
      </c>
      <c r="O97" s="48"/>
      <c r="P97" s="243">
        <f>O97*H97</f>
        <v>0</v>
      </c>
      <c r="Q97" s="243">
        <v>0</v>
      </c>
      <c r="R97" s="243">
        <f>Q97*H97</f>
        <v>0</v>
      </c>
      <c r="S97" s="243">
        <v>0</v>
      </c>
      <c r="T97" s="244">
        <f>S97*H97</f>
        <v>0</v>
      </c>
      <c r="AR97" s="25" t="s">
        <v>232</v>
      </c>
      <c r="AT97" s="25" t="s">
        <v>218</v>
      </c>
      <c r="AU97" s="25" t="s">
        <v>80</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405</v>
      </c>
    </row>
    <row r="98" s="12" customFormat="1">
      <c r="B98" s="252"/>
      <c r="C98" s="253"/>
      <c r="D98" s="246" t="s">
        <v>422</v>
      </c>
      <c r="E98" s="254" t="s">
        <v>21</v>
      </c>
      <c r="F98" s="255" t="s">
        <v>4527</v>
      </c>
      <c r="G98" s="253"/>
      <c r="H98" s="256">
        <v>87</v>
      </c>
      <c r="I98" s="257"/>
      <c r="J98" s="253"/>
      <c r="K98" s="253"/>
      <c r="L98" s="258"/>
      <c r="M98" s="259"/>
      <c r="N98" s="260"/>
      <c r="O98" s="260"/>
      <c r="P98" s="260"/>
      <c r="Q98" s="260"/>
      <c r="R98" s="260"/>
      <c r="S98" s="260"/>
      <c r="T98" s="261"/>
      <c r="AT98" s="262" t="s">
        <v>422</v>
      </c>
      <c r="AU98" s="262" t="s">
        <v>80</v>
      </c>
      <c r="AV98" s="12" t="s">
        <v>82</v>
      </c>
      <c r="AW98" s="12" t="s">
        <v>35</v>
      </c>
      <c r="AX98" s="12" t="s">
        <v>72</v>
      </c>
      <c r="AY98" s="262" t="s">
        <v>215</v>
      </c>
    </row>
    <row r="99" s="13" customFormat="1">
      <c r="B99" s="263"/>
      <c r="C99" s="264"/>
      <c r="D99" s="246" t="s">
        <v>422</v>
      </c>
      <c r="E99" s="265" t="s">
        <v>21</v>
      </c>
      <c r="F99" s="266" t="s">
        <v>439</v>
      </c>
      <c r="G99" s="264"/>
      <c r="H99" s="267">
        <v>87</v>
      </c>
      <c r="I99" s="268"/>
      <c r="J99" s="264"/>
      <c r="K99" s="264"/>
      <c r="L99" s="269"/>
      <c r="M99" s="270"/>
      <c r="N99" s="271"/>
      <c r="O99" s="271"/>
      <c r="P99" s="271"/>
      <c r="Q99" s="271"/>
      <c r="R99" s="271"/>
      <c r="S99" s="271"/>
      <c r="T99" s="272"/>
      <c r="AT99" s="273" t="s">
        <v>422</v>
      </c>
      <c r="AU99" s="273" t="s">
        <v>80</v>
      </c>
      <c r="AV99" s="13" t="s">
        <v>232</v>
      </c>
      <c r="AW99" s="13" t="s">
        <v>35</v>
      </c>
      <c r="AX99" s="13" t="s">
        <v>80</v>
      </c>
      <c r="AY99" s="273" t="s">
        <v>215</v>
      </c>
    </row>
    <row r="100" s="1" customFormat="1" ht="38.25" customHeight="1">
      <c r="B100" s="47"/>
      <c r="C100" s="234" t="s">
        <v>214</v>
      </c>
      <c r="D100" s="234" t="s">
        <v>218</v>
      </c>
      <c r="E100" s="235" t="s">
        <v>776</v>
      </c>
      <c r="F100" s="236" t="s">
        <v>4528</v>
      </c>
      <c r="G100" s="237" t="s">
        <v>381</v>
      </c>
      <c r="H100" s="238">
        <v>349.5</v>
      </c>
      <c r="I100" s="239"/>
      <c r="J100" s="240">
        <f>ROUND(I100*H100,2)</f>
        <v>0</v>
      </c>
      <c r="K100" s="236" t="s">
        <v>4521</v>
      </c>
      <c r="L100" s="73"/>
      <c r="M100" s="241" t="s">
        <v>21</v>
      </c>
      <c r="N100" s="242" t="s">
        <v>43</v>
      </c>
      <c r="O100" s="48"/>
      <c r="P100" s="243">
        <f>O100*H100</f>
        <v>0</v>
      </c>
      <c r="Q100" s="243">
        <v>0</v>
      </c>
      <c r="R100" s="243">
        <f>Q100*H100</f>
        <v>0</v>
      </c>
      <c r="S100" s="243">
        <v>0</v>
      </c>
      <c r="T100" s="244">
        <f>S100*H100</f>
        <v>0</v>
      </c>
      <c r="AR100" s="25" t="s">
        <v>232</v>
      </c>
      <c r="AT100" s="25" t="s">
        <v>218</v>
      </c>
      <c r="AU100" s="25" t="s">
        <v>80</v>
      </c>
      <c r="AY100" s="25" t="s">
        <v>215</v>
      </c>
      <c r="BE100" s="245">
        <f>IF(N100="základní",J100,0)</f>
        <v>0</v>
      </c>
      <c r="BF100" s="245">
        <f>IF(N100="snížená",J100,0)</f>
        <v>0</v>
      </c>
      <c r="BG100" s="245">
        <f>IF(N100="zákl. přenesená",J100,0)</f>
        <v>0</v>
      </c>
      <c r="BH100" s="245">
        <f>IF(N100="sníž. přenesená",J100,0)</f>
        <v>0</v>
      </c>
      <c r="BI100" s="245">
        <f>IF(N100="nulová",J100,0)</f>
        <v>0</v>
      </c>
      <c r="BJ100" s="25" t="s">
        <v>80</v>
      </c>
      <c r="BK100" s="245">
        <f>ROUND(I100*H100,2)</f>
        <v>0</v>
      </c>
      <c r="BL100" s="25" t="s">
        <v>232</v>
      </c>
      <c r="BM100" s="25" t="s">
        <v>256</v>
      </c>
    </row>
    <row r="101" s="12" customFormat="1">
      <c r="B101" s="252"/>
      <c r="C101" s="253"/>
      <c r="D101" s="246" t="s">
        <v>422</v>
      </c>
      <c r="E101" s="254" t="s">
        <v>21</v>
      </c>
      <c r="F101" s="255" t="s">
        <v>4529</v>
      </c>
      <c r="G101" s="253"/>
      <c r="H101" s="256">
        <v>349.5</v>
      </c>
      <c r="I101" s="257"/>
      <c r="J101" s="253"/>
      <c r="K101" s="253"/>
      <c r="L101" s="258"/>
      <c r="M101" s="259"/>
      <c r="N101" s="260"/>
      <c r="O101" s="260"/>
      <c r="P101" s="260"/>
      <c r="Q101" s="260"/>
      <c r="R101" s="260"/>
      <c r="S101" s="260"/>
      <c r="T101" s="261"/>
      <c r="AT101" s="262" t="s">
        <v>422</v>
      </c>
      <c r="AU101" s="262" t="s">
        <v>80</v>
      </c>
      <c r="AV101" s="12" t="s">
        <v>82</v>
      </c>
      <c r="AW101" s="12" t="s">
        <v>35</v>
      </c>
      <c r="AX101" s="12" t="s">
        <v>72</v>
      </c>
      <c r="AY101" s="262" t="s">
        <v>215</v>
      </c>
    </row>
    <row r="102" s="13" customFormat="1">
      <c r="B102" s="263"/>
      <c r="C102" s="264"/>
      <c r="D102" s="246" t="s">
        <v>422</v>
      </c>
      <c r="E102" s="265" t="s">
        <v>21</v>
      </c>
      <c r="F102" s="266" t="s">
        <v>439</v>
      </c>
      <c r="G102" s="264"/>
      <c r="H102" s="267">
        <v>349.5</v>
      </c>
      <c r="I102" s="268"/>
      <c r="J102" s="264"/>
      <c r="K102" s="264"/>
      <c r="L102" s="269"/>
      <c r="M102" s="270"/>
      <c r="N102" s="271"/>
      <c r="O102" s="271"/>
      <c r="P102" s="271"/>
      <c r="Q102" s="271"/>
      <c r="R102" s="271"/>
      <c r="S102" s="271"/>
      <c r="T102" s="272"/>
      <c r="AT102" s="273" t="s">
        <v>422</v>
      </c>
      <c r="AU102" s="273" t="s">
        <v>80</v>
      </c>
      <c r="AV102" s="13" t="s">
        <v>232</v>
      </c>
      <c r="AW102" s="13" t="s">
        <v>35</v>
      </c>
      <c r="AX102" s="13" t="s">
        <v>80</v>
      </c>
      <c r="AY102" s="273" t="s">
        <v>215</v>
      </c>
    </row>
    <row r="103" s="1" customFormat="1" ht="16.5" customHeight="1">
      <c r="B103" s="47"/>
      <c r="C103" s="234" t="s">
        <v>241</v>
      </c>
      <c r="D103" s="234" t="s">
        <v>218</v>
      </c>
      <c r="E103" s="235" t="s">
        <v>988</v>
      </c>
      <c r="F103" s="236" t="s">
        <v>4530</v>
      </c>
      <c r="G103" s="237" t="s">
        <v>381</v>
      </c>
      <c r="H103" s="238">
        <v>349.5</v>
      </c>
      <c r="I103" s="239"/>
      <c r="J103" s="240">
        <f>ROUND(I103*H103,2)</f>
        <v>0</v>
      </c>
      <c r="K103" s="236" t="s">
        <v>4521</v>
      </c>
      <c r="L103" s="73"/>
      <c r="M103" s="241" t="s">
        <v>21</v>
      </c>
      <c r="N103" s="242" t="s">
        <v>43</v>
      </c>
      <c r="O103" s="48"/>
      <c r="P103" s="243">
        <f>O103*H103</f>
        <v>0</v>
      </c>
      <c r="Q103" s="243">
        <v>0</v>
      </c>
      <c r="R103" s="243">
        <f>Q103*H103</f>
        <v>0</v>
      </c>
      <c r="S103" s="243">
        <v>0</v>
      </c>
      <c r="T103" s="244">
        <f>S103*H103</f>
        <v>0</v>
      </c>
      <c r="AR103" s="25" t="s">
        <v>232</v>
      </c>
      <c r="AT103" s="25" t="s">
        <v>218</v>
      </c>
      <c r="AU103" s="25" t="s">
        <v>80</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267</v>
      </c>
    </row>
    <row r="104" s="1" customFormat="1" ht="25.5" customHeight="1">
      <c r="B104" s="47"/>
      <c r="C104" s="234" t="s">
        <v>246</v>
      </c>
      <c r="D104" s="234" t="s">
        <v>218</v>
      </c>
      <c r="E104" s="235" t="s">
        <v>993</v>
      </c>
      <c r="F104" s="236" t="s">
        <v>4531</v>
      </c>
      <c r="G104" s="237" t="s">
        <v>473</v>
      </c>
      <c r="H104" s="238">
        <v>559.20000000000005</v>
      </c>
      <c r="I104" s="239"/>
      <c r="J104" s="240">
        <f>ROUND(I104*H104,2)</f>
        <v>0</v>
      </c>
      <c r="K104" s="236" t="s">
        <v>4521</v>
      </c>
      <c r="L104" s="73"/>
      <c r="M104" s="241" t="s">
        <v>21</v>
      </c>
      <c r="N104" s="242" t="s">
        <v>43</v>
      </c>
      <c r="O104" s="48"/>
      <c r="P104" s="243">
        <f>O104*H104</f>
        <v>0</v>
      </c>
      <c r="Q104" s="243">
        <v>0</v>
      </c>
      <c r="R104" s="243">
        <f>Q104*H104</f>
        <v>0</v>
      </c>
      <c r="S104" s="243">
        <v>0</v>
      </c>
      <c r="T104" s="244">
        <f>S104*H104</f>
        <v>0</v>
      </c>
      <c r="AR104" s="25" t="s">
        <v>232</v>
      </c>
      <c r="AT104" s="25" t="s">
        <v>218</v>
      </c>
      <c r="AU104" s="25" t="s">
        <v>80</v>
      </c>
      <c r="AY104" s="25" t="s">
        <v>215</v>
      </c>
      <c r="BE104" s="245">
        <f>IF(N104="základní",J104,0)</f>
        <v>0</v>
      </c>
      <c r="BF104" s="245">
        <f>IF(N104="snížená",J104,0)</f>
        <v>0</v>
      </c>
      <c r="BG104" s="245">
        <f>IF(N104="zákl. přenesená",J104,0)</f>
        <v>0</v>
      </c>
      <c r="BH104" s="245">
        <f>IF(N104="sníž. přenesená",J104,0)</f>
        <v>0</v>
      </c>
      <c r="BI104" s="245">
        <f>IF(N104="nulová",J104,0)</f>
        <v>0</v>
      </c>
      <c r="BJ104" s="25" t="s">
        <v>80</v>
      </c>
      <c r="BK104" s="245">
        <f>ROUND(I104*H104,2)</f>
        <v>0</v>
      </c>
      <c r="BL104" s="25" t="s">
        <v>232</v>
      </c>
      <c r="BM104" s="25" t="s">
        <v>277</v>
      </c>
    </row>
    <row r="105" s="1" customFormat="1">
      <c r="B105" s="47"/>
      <c r="C105" s="75"/>
      <c r="D105" s="246" t="s">
        <v>225</v>
      </c>
      <c r="E105" s="75"/>
      <c r="F105" s="247" t="s">
        <v>4532</v>
      </c>
      <c r="G105" s="75"/>
      <c r="H105" s="75"/>
      <c r="I105" s="204"/>
      <c r="J105" s="75"/>
      <c r="K105" s="75"/>
      <c r="L105" s="73"/>
      <c r="M105" s="248"/>
      <c r="N105" s="48"/>
      <c r="O105" s="48"/>
      <c r="P105" s="48"/>
      <c r="Q105" s="48"/>
      <c r="R105" s="48"/>
      <c r="S105" s="48"/>
      <c r="T105" s="96"/>
      <c r="AT105" s="25" t="s">
        <v>225</v>
      </c>
      <c r="AU105" s="25" t="s">
        <v>80</v>
      </c>
    </row>
    <row r="106" s="12" customFormat="1">
      <c r="B106" s="252"/>
      <c r="C106" s="253"/>
      <c r="D106" s="246" t="s">
        <v>422</v>
      </c>
      <c r="E106" s="254" t="s">
        <v>21</v>
      </c>
      <c r="F106" s="255" t="s">
        <v>4533</v>
      </c>
      <c r="G106" s="253"/>
      <c r="H106" s="256">
        <v>559.20000000000005</v>
      </c>
      <c r="I106" s="257"/>
      <c r="J106" s="253"/>
      <c r="K106" s="253"/>
      <c r="L106" s="258"/>
      <c r="M106" s="259"/>
      <c r="N106" s="260"/>
      <c r="O106" s="260"/>
      <c r="P106" s="260"/>
      <c r="Q106" s="260"/>
      <c r="R106" s="260"/>
      <c r="S106" s="260"/>
      <c r="T106" s="261"/>
      <c r="AT106" s="262" t="s">
        <v>422</v>
      </c>
      <c r="AU106" s="262" t="s">
        <v>80</v>
      </c>
      <c r="AV106" s="12" t="s">
        <v>82</v>
      </c>
      <c r="AW106" s="12" t="s">
        <v>35</v>
      </c>
      <c r="AX106" s="12" t="s">
        <v>72</v>
      </c>
      <c r="AY106" s="262" t="s">
        <v>215</v>
      </c>
    </row>
    <row r="107" s="13" customFormat="1">
      <c r="B107" s="263"/>
      <c r="C107" s="264"/>
      <c r="D107" s="246" t="s">
        <v>422</v>
      </c>
      <c r="E107" s="265" t="s">
        <v>21</v>
      </c>
      <c r="F107" s="266" t="s">
        <v>439</v>
      </c>
      <c r="G107" s="264"/>
      <c r="H107" s="267">
        <v>559.20000000000005</v>
      </c>
      <c r="I107" s="268"/>
      <c r="J107" s="264"/>
      <c r="K107" s="264"/>
      <c r="L107" s="269"/>
      <c r="M107" s="270"/>
      <c r="N107" s="271"/>
      <c r="O107" s="271"/>
      <c r="P107" s="271"/>
      <c r="Q107" s="271"/>
      <c r="R107" s="271"/>
      <c r="S107" s="271"/>
      <c r="T107" s="272"/>
      <c r="AT107" s="273" t="s">
        <v>422</v>
      </c>
      <c r="AU107" s="273" t="s">
        <v>80</v>
      </c>
      <c r="AV107" s="13" t="s">
        <v>232</v>
      </c>
      <c r="AW107" s="13" t="s">
        <v>35</v>
      </c>
      <c r="AX107" s="13" t="s">
        <v>80</v>
      </c>
      <c r="AY107" s="273" t="s">
        <v>215</v>
      </c>
    </row>
    <row r="108" s="1" customFormat="1" ht="51" customHeight="1">
      <c r="B108" s="47"/>
      <c r="C108" s="234" t="s">
        <v>405</v>
      </c>
      <c r="D108" s="234" t="s">
        <v>218</v>
      </c>
      <c r="E108" s="235" t="s">
        <v>2889</v>
      </c>
      <c r="F108" s="236" t="s">
        <v>4534</v>
      </c>
      <c r="G108" s="237" t="s">
        <v>381</v>
      </c>
      <c r="H108" s="238">
        <v>84.480000000000004</v>
      </c>
      <c r="I108" s="239"/>
      <c r="J108" s="240">
        <f>ROUND(I108*H108,2)</f>
        <v>0</v>
      </c>
      <c r="K108" s="236" t="s">
        <v>4521</v>
      </c>
      <c r="L108" s="73"/>
      <c r="M108" s="241" t="s">
        <v>21</v>
      </c>
      <c r="N108" s="242" t="s">
        <v>43</v>
      </c>
      <c r="O108" s="48"/>
      <c r="P108" s="243">
        <f>O108*H108</f>
        <v>0</v>
      </c>
      <c r="Q108" s="243">
        <v>0</v>
      </c>
      <c r="R108" s="243">
        <f>Q108*H108</f>
        <v>0</v>
      </c>
      <c r="S108" s="243">
        <v>0</v>
      </c>
      <c r="T108" s="244">
        <f>S108*H108</f>
        <v>0</v>
      </c>
      <c r="AR108" s="25" t="s">
        <v>232</v>
      </c>
      <c r="AT108" s="25" t="s">
        <v>218</v>
      </c>
      <c r="AU108" s="25" t="s">
        <v>80</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286</v>
      </c>
    </row>
    <row r="109" s="12" customFormat="1">
      <c r="B109" s="252"/>
      <c r="C109" s="253"/>
      <c r="D109" s="246" t="s">
        <v>422</v>
      </c>
      <c r="E109" s="254" t="s">
        <v>21</v>
      </c>
      <c r="F109" s="255" t="s">
        <v>4535</v>
      </c>
      <c r="G109" s="253"/>
      <c r="H109" s="256">
        <v>30.079999999999998</v>
      </c>
      <c r="I109" s="257"/>
      <c r="J109" s="253"/>
      <c r="K109" s="253"/>
      <c r="L109" s="258"/>
      <c r="M109" s="259"/>
      <c r="N109" s="260"/>
      <c r="O109" s="260"/>
      <c r="P109" s="260"/>
      <c r="Q109" s="260"/>
      <c r="R109" s="260"/>
      <c r="S109" s="260"/>
      <c r="T109" s="261"/>
      <c r="AT109" s="262" t="s">
        <v>422</v>
      </c>
      <c r="AU109" s="262" t="s">
        <v>80</v>
      </c>
      <c r="AV109" s="12" t="s">
        <v>82</v>
      </c>
      <c r="AW109" s="12" t="s">
        <v>35</v>
      </c>
      <c r="AX109" s="12" t="s">
        <v>72</v>
      </c>
      <c r="AY109" s="262" t="s">
        <v>215</v>
      </c>
    </row>
    <row r="110" s="12" customFormat="1">
      <c r="B110" s="252"/>
      <c r="C110" s="253"/>
      <c r="D110" s="246" t="s">
        <v>422</v>
      </c>
      <c r="E110" s="254" t="s">
        <v>21</v>
      </c>
      <c r="F110" s="255" t="s">
        <v>4536</v>
      </c>
      <c r="G110" s="253"/>
      <c r="H110" s="256">
        <v>54.399999999999999</v>
      </c>
      <c r="I110" s="257"/>
      <c r="J110" s="253"/>
      <c r="K110" s="253"/>
      <c r="L110" s="258"/>
      <c r="M110" s="259"/>
      <c r="N110" s="260"/>
      <c r="O110" s="260"/>
      <c r="P110" s="260"/>
      <c r="Q110" s="260"/>
      <c r="R110" s="260"/>
      <c r="S110" s="260"/>
      <c r="T110" s="261"/>
      <c r="AT110" s="262" t="s">
        <v>422</v>
      </c>
      <c r="AU110" s="262" t="s">
        <v>80</v>
      </c>
      <c r="AV110" s="12" t="s">
        <v>82</v>
      </c>
      <c r="AW110" s="12" t="s">
        <v>35</v>
      </c>
      <c r="AX110" s="12" t="s">
        <v>72</v>
      </c>
      <c r="AY110" s="262" t="s">
        <v>215</v>
      </c>
    </row>
    <row r="111" s="13" customFormat="1">
      <c r="B111" s="263"/>
      <c r="C111" s="264"/>
      <c r="D111" s="246" t="s">
        <v>422</v>
      </c>
      <c r="E111" s="265" t="s">
        <v>21</v>
      </c>
      <c r="F111" s="266" t="s">
        <v>439</v>
      </c>
      <c r="G111" s="264"/>
      <c r="H111" s="267">
        <v>84.480000000000004</v>
      </c>
      <c r="I111" s="268"/>
      <c r="J111" s="264"/>
      <c r="K111" s="264"/>
      <c r="L111" s="269"/>
      <c r="M111" s="270"/>
      <c r="N111" s="271"/>
      <c r="O111" s="271"/>
      <c r="P111" s="271"/>
      <c r="Q111" s="271"/>
      <c r="R111" s="271"/>
      <c r="S111" s="271"/>
      <c r="T111" s="272"/>
      <c r="AT111" s="273" t="s">
        <v>422</v>
      </c>
      <c r="AU111" s="273" t="s">
        <v>80</v>
      </c>
      <c r="AV111" s="13" t="s">
        <v>232</v>
      </c>
      <c r="AW111" s="13" t="s">
        <v>35</v>
      </c>
      <c r="AX111" s="13" t="s">
        <v>80</v>
      </c>
      <c r="AY111" s="273" t="s">
        <v>215</v>
      </c>
    </row>
    <row r="112" s="1" customFormat="1" ht="16.5" customHeight="1">
      <c r="B112" s="47"/>
      <c r="C112" s="274" t="s">
        <v>251</v>
      </c>
      <c r="D112" s="274" t="s">
        <v>470</v>
      </c>
      <c r="E112" s="275" t="s">
        <v>4537</v>
      </c>
      <c r="F112" s="276" t="s">
        <v>4538</v>
      </c>
      <c r="G112" s="277" t="s">
        <v>473</v>
      </c>
      <c r="H112" s="278">
        <v>168.96000000000001</v>
      </c>
      <c r="I112" s="279"/>
      <c r="J112" s="280">
        <f>ROUND(I112*H112,2)</f>
        <v>0</v>
      </c>
      <c r="K112" s="276" t="s">
        <v>4521</v>
      </c>
      <c r="L112" s="281"/>
      <c r="M112" s="282" t="s">
        <v>21</v>
      </c>
      <c r="N112" s="283" t="s">
        <v>43</v>
      </c>
      <c r="O112" s="48"/>
      <c r="P112" s="243">
        <f>O112*H112</f>
        <v>0</v>
      </c>
      <c r="Q112" s="243">
        <v>0</v>
      </c>
      <c r="R112" s="243">
        <f>Q112*H112</f>
        <v>0</v>
      </c>
      <c r="S112" s="243">
        <v>0</v>
      </c>
      <c r="T112" s="244">
        <f>S112*H112</f>
        <v>0</v>
      </c>
      <c r="AR112" s="25" t="s">
        <v>405</v>
      </c>
      <c r="AT112" s="25" t="s">
        <v>470</v>
      </c>
      <c r="AU112" s="25" t="s">
        <v>80</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295</v>
      </c>
    </row>
    <row r="113" s="12" customFormat="1">
      <c r="B113" s="252"/>
      <c r="C113" s="253"/>
      <c r="D113" s="246" t="s">
        <v>422</v>
      </c>
      <c r="E113" s="254" t="s">
        <v>21</v>
      </c>
      <c r="F113" s="255" t="s">
        <v>4539</v>
      </c>
      <c r="G113" s="253"/>
      <c r="H113" s="256">
        <v>168.96000000000001</v>
      </c>
      <c r="I113" s="257"/>
      <c r="J113" s="253"/>
      <c r="K113" s="253"/>
      <c r="L113" s="258"/>
      <c r="M113" s="259"/>
      <c r="N113" s="260"/>
      <c r="O113" s="260"/>
      <c r="P113" s="260"/>
      <c r="Q113" s="260"/>
      <c r="R113" s="260"/>
      <c r="S113" s="260"/>
      <c r="T113" s="261"/>
      <c r="AT113" s="262" t="s">
        <v>422</v>
      </c>
      <c r="AU113" s="262" t="s">
        <v>80</v>
      </c>
      <c r="AV113" s="12" t="s">
        <v>82</v>
      </c>
      <c r="AW113" s="12" t="s">
        <v>35</v>
      </c>
      <c r="AX113" s="12" t="s">
        <v>72</v>
      </c>
      <c r="AY113" s="262" t="s">
        <v>215</v>
      </c>
    </row>
    <row r="114" s="13" customFormat="1">
      <c r="B114" s="263"/>
      <c r="C114" s="264"/>
      <c r="D114" s="246" t="s">
        <v>422</v>
      </c>
      <c r="E114" s="265" t="s">
        <v>21</v>
      </c>
      <c r="F114" s="266" t="s">
        <v>439</v>
      </c>
      <c r="G114" s="264"/>
      <c r="H114" s="267">
        <v>168.96000000000001</v>
      </c>
      <c r="I114" s="268"/>
      <c r="J114" s="264"/>
      <c r="K114" s="264"/>
      <c r="L114" s="269"/>
      <c r="M114" s="270"/>
      <c r="N114" s="271"/>
      <c r="O114" s="271"/>
      <c r="P114" s="271"/>
      <c r="Q114" s="271"/>
      <c r="R114" s="271"/>
      <c r="S114" s="271"/>
      <c r="T114" s="272"/>
      <c r="AT114" s="273" t="s">
        <v>422</v>
      </c>
      <c r="AU114" s="273" t="s">
        <v>80</v>
      </c>
      <c r="AV114" s="13" t="s">
        <v>232</v>
      </c>
      <c r="AW114" s="13" t="s">
        <v>35</v>
      </c>
      <c r="AX114" s="13" t="s">
        <v>80</v>
      </c>
      <c r="AY114" s="273" t="s">
        <v>215</v>
      </c>
    </row>
    <row r="115" s="1" customFormat="1" ht="25.5" customHeight="1">
      <c r="B115" s="47"/>
      <c r="C115" s="234" t="s">
        <v>256</v>
      </c>
      <c r="D115" s="234" t="s">
        <v>218</v>
      </c>
      <c r="E115" s="235" t="s">
        <v>998</v>
      </c>
      <c r="F115" s="236" t="s">
        <v>4540</v>
      </c>
      <c r="G115" s="237" t="s">
        <v>376</v>
      </c>
      <c r="H115" s="238">
        <v>172.5</v>
      </c>
      <c r="I115" s="239"/>
      <c r="J115" s="240">
        <f>ROUND(I115*H115,2)</f>
        <v>0</v>
      </c>
      <c r="K115" s="236" t="s">
        <v>4521</v>
      </c>
      <c r="L115" s="73"/>
      <c r="M115" s="241" t="s">
        <v>21</v>
      </c>
      <c r="N115" s="242" t="s">
        <v>43</v>
      </c>
      <c r="O115" s="48"/>
      <c r="P115" s="243">
        <f>O115*H115</f>
        <v>0</v>
      </c>
      <c r="Q115" s="243">
        <v>0</v>
      </c>
      <c r="R115" s="243">
        <f>Q115*H115</f>
        <v>0</v>
      </c>
      <c r="S115" s="243">
        <v>0</v>
      </c>
      <c r="T115" s="244">
        <f>S115*H115</f>
        <v>0</v>
      </c>
      <c r="AR115" s="25" t="s">
        <v>232</v>
      </c>
      <c r="AT115" s="25" t="s">
        <v>218</v>
      </c>
      <c r="AU115" s="25" t="s">
        <v>80</v>
      </c>
      <c r="AY115" s="25" t="s">
        <v>215</v>
      </c>
      <c r="BE115" s="245">
        <f>IF(N115="základní",J115,0)</f>
        <v>0</v>
      </c>
      <c r="BF115" s="245">
        <f>IF(N115="snížená",J115,0)</f>
        <v>0</v>
      </c>
      <c r="BG115" s="245">
        <f>IF(N115="zákl. přenesená",J115,0)</f>
        <v>0</v>
      </c>
      <c r="BH115" s="245">
        <f>IF(N115="sníž. přenesená",J115,0)</f>
        <v>0</v>
      </c>
      <c r="BI115" s="245">
        <f>IF(N115="nulová",J115,0)</f>
        <v>0</v>
      </c>
      <c r="BJ115" s="25" t="s">
        <v>80</v>
      </c>
      <c r="BK115" s="245">
        <f>ROUND(I115*H115,2)</f>
        <v>0</v>
      </c>
      <c r="BL115" s="25" t="s">
        <v>232</v>
      </c>
      <c r="BM115" s="25" t="s">
        <v>305</v>
      </c>
    </row>
    <row r="116" s="12" customFormat="1">
      <c r="B116" s="252"/>
      <c r="C116" s="253"/>
      <c r="D116" s="246" t="s">
        <v>422</v>
      </c>
      <c r="E116" s="254" t="s">
        <v>21</v>
      </c>
      <c r="F116" s="255" t="s">
        <v>4541</v>
      </c>
      <c r="G116" s="253"/>
      <c r="H116" s="256">
        <v>172.5</v>
      </c>
      <c r="I116" s="257"/>
      <c r="J116" s="253"/>
      <c r="K116" s="253"/>
      <c r="L116" s="258"/>
      <c r="M116" s="259"/>
      <c r="N116" s="260"/>
      <c r="O116" s="260"/>
      <c r="P116" s="260"/>
      <c r="Q116" s="260"/>
      <c r="R116" s="260"/>
      <c r="S116" s="260"/>
      <c r="T116" s="261"/>
      <c r="AT116" s="262" t="s">
        <v>422</v>
      </c>
      <c r="AU116" s="262" t="s">
        <v>80</v>
      </c>
      <c r="AV116" s="12" t="s">
        <v>82</v>
      </c>
      <c r="AW116" s="12" t="s">
        <v>35</v>
      </c>
      <c r="AX116" s="12" t="s">
        <v>72</v>
      </c>
      <c r="AY116" s="262" t="s">
        <v>215</v>
      </c>
    </row>
    <row r="117" s="13" customFormat="1">
      <c r="B117" s="263"/>
      <c r="C117" s="264"/>
      <c r="D117" s="246" t="s">
        <v>422</v>
      </c>
      <c r="E117" s="265" t="s">
        <v>21</v>
      </c>
      <c r="F117" s="266" t="s">
        <v>439</v>
      </c>
      <c r="G117" s="264"/>
      <c r="H117" s="267">
        <v>172.5</v>
      </c>
      <c r="I117" s="268"/>
      <c r="J117" s="264"/>
      <c r="K117" s="264"/>
      <c r="L117" s="269"/>
      <c r="M117" s="270"/>
      <c r="N117" s="271"/>
      <c r="O117" s="271"/>
      <c r="P117" s="271"/>
      <c r="Q117" s="271"/>
      <c r="R117" s="271"/>
      <c r="S117" s="271"/>
      <c r="T117" s="272"/>
      <c r="AT117" s="273" t="s">
        <v>422</v>
      </c>
      <c r="AU117" s="273" t="s">
        <v>80</v>
      </c>
      <c r="AV117" s="13" t="s">
        <v>232</v>
      </c>
      <c r="AW117" s="13" t="s">
        <v>35</v>
      </c>
      <c r="AX117" s="13" t="s">
        <v>80</v>
      </c>
      <c r="AY117" s="273" t="s">
        <v>215</v>
      </c>
    </row>
    <row r="118" s="11" customFormat="1" ht="37.44" customHeight="1">
      <c r="B118" s="218"/>
      <c r="C118" s="219"/>
      <c r="D118" s="220" t="s">
        <v>71</v>
      </c>
      <c r="E118" s="221" t="s">
        <v>82</v>
      </c>
      <c r="F118" s="221" t="s">
        <v>547</v>
      </c>
      <c r="G118" s="219"/>
      <c r="H118" s="219"/>
      <c r="I118" s="222"/>
      <c r="J118" s="223">
        <f>BK118</f>
        <v>0</v>
      </c>
      <c r="K118" s="219"/>
      <c r="L118" s="224"/>
      <c r="M118" s="225"/>
      <c r="N118" s="226"/>
      <c r="O118" s="226"/>
      <c r="P118" s="227">
        <f>SUM(P119:P155)</f>
        <v>0</v>
      </c>
      <c r="Q118" s="226"/>
      <c r="R118" s="227">
        <f>SUM(R119:R155)</f>
        <v>0</v>
      </c>
      <c r="S118" s="226"/>
      <c r="T118" s="228">
        <f>SUM(T119:T155)</f>
        <v>0</v>
      </c>
      <c r="AR118" s="229" t="s">
        <v>80</v>
      </c>
      <c r="AT118" s="230" t="s">
        <v>71</v>
      </c>
      <c r="AU118" s="230" t="s">
        <v>72</v>
      </c>
      <c r="AY118" s="229" t="s">
        <v>215</v>
      </c>
      <c r="BK118" s="231">
        <f>SUM(BK119:BK155)</f>
        <v>0</v>
      </c>
    </row>
    <row r="119" s="1" customFormat="1" ht="25.5" customHeight="1">
      <c r="B119" s="47"/>
      <c r="C119" s="234" t="s">
        <v>260</v>
      </c>
      <c r="D119" s="234" t="s">
        <v>218</v>
      </c>
      <c r="E119" s="235" t="s">
        <v>4542</v>
      </c>
      <c r="F119" s="236" t="s">
        <v>4543</v>
      </c>
      <c r="G119" s="237" t="s">
        <v>376</v>
      </c>
      <c r="H119" s="238">
        <v>26.550000000000001</v>
      </c>
      <c r="I119" s="239"/>
      <c r="J119" s="240">
        <f>ROUND(I119*H119,2)</f>
        <v>0</v>
      </c>
      <c r="K119" s="236" t="s">
        <v>4521</v>
      </c>
      <c r="L119" s="73"/>
      <c r="M119" s="241" t="s">
        <v>21</v>
      </c>
      <c r="N119" s="242" t="s">
        <v>43</v>
      </c>
      <c r="O119" s="48"/>
      <c r="P119" s="243">
        <f>O119*H119</f>
        <v>0</v>
      </c>
      <c r="Q119" s="243">
        <v>0</v>
      </c>
      <c r="R119" s="243">
        <f>Q119*H119</f>
        <v>0</v>
      </c>
      <c r="S119" s="243">
        <v>0</v>
      </c>
      <c r="T119" s="244">
        <f>S119*H119</f>
        <v>0</v>
      </c>
      <c r="AR119" s="25" t="s">
        <v>232</v>
      </c>
      <c r="AT119" s="25" t="s">
        <v>218</v>
      </c>
      <c r="AU119" s="25" t="s">
        <v>80</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232</v>
      </c>
      <c r="BM119" s="25" t="s">
        <v>316</v>
      </c>
    </row>
    <row r="120" s="12" customFormat="1">
      <c r="B120" s="252"/>
      <c r="C120" s="253"/>
      <c r="D120" s="246" t="s">
        <v>422</v>
      </c>
      <c r="E120" s="254" t="s">
        <v>21</v>
      </c>
      <c r="F120" s="255" t="s">
        <v>4544</v>
      </c>
      <c r="G120" s="253"/>
      <c r="H120" s="256">
        <v>26.550000000000001</v>
      </c>
      <c r="I120" s="257"/>
      <c r="J120" s="253"/>
      <c r="K120" s="253"/>
      <c r="L120" s="258"/>
      <c r="M120" s="259"/>
      <c r="N120" s="260"/>
      <c r="O120" s="260"/>
      <c r="P120" s="260"/>
      <c r="Q120" s="260"/>
      <c r="R120" s="260"/>
      <c r="S120" s="260"/>
      <c r="T120" s="261"/>
      <c r="AT120" s="262" t="s">
        <v>422</v>
      </c>
      <c r="AU120" s="262" t="s">
        <v>80</v>
      </c>
      <c r="AV120" s="12" t="s">
        <v>82</v>
      </c>
      <c r="AW120" s="12" t="s">
        <v>35</v>
      </c>
      <c r="AX120" s="12" t="s">
        <v>72</v>
      </c>
      <c r="AY120" s="262" t="s">
        <v>215</v>
      </c>
    </row>
    <row r="121" s="13" customFormat="1">
      <c r="B121" s="263"/>
      <c r="C121" s="264"/>
      <c r="D121" s="246" t="s">
        <v>422</v>
      </c>
      <c r="E121" s="265" t="s">
        <v>21</v>
      </c>
      <c r="F121" s="266" t="s">
        <v>439</v>
      </c>
      <c r="G121" s="264"/>
      <c r="H121" s="267">
        <v>26.550000000000001</v>
      </c>
      <c r="I121" s="268"/>
      <c r="J121" s="264"/>
      <c r="K121" s="264"/>
      <c r="L121" s="269"/>
      <c r="M121" s="270"/>
      <c r="N121" s="271"/>
      <c r="O121" s="271"/>
      <c r="P121" s="271"/>
      <c r="Q121" s="271"/>
      <c r="R121" s="271"/>
      <c r="S121" s="271"/>
      <c r="T121" s="272"/>
      <c r="AT121" s="273" t="s">
        <v>422</v>
      </c>
      <c r="AU121" s="273" t="s">
        <v>80</v>
      </c>
      <c r="AV121" s="13" t="s">
        <v>232</v>
      </c>
      <c r="AW121" s="13" t="s">
        <v>35</v>
      </c>
      <c r="AX121" s="13" t="s">
        <v>80</v>
      </c>
      <c r="AY121" s="273" t="s">
        <v>215</v>
      </c>
    </row>
    <row r="122" s="1" customFormat="1" ht="16.5" customHeight="1">
      <c r="B122" s="47"/>
      <c r="C122" s="274" t="s">
        <v>267</v>
      </c>
      <c r="D122" s="274" t="s">
        <v>470</v>
      </c>
      <c r="E122" s="275" t="s">
        <v>4545</v>
      </c>
      <c r="F122" s="276" t="s">
        <v>4546</v>
      </c>
      <c r="G122" s="277" t="s">
        <v>376</v>
      </c>
      <c r="H122" s="278">
        <v>30.533000000000001</v>
      </c>
      <c r="I122" s="279"/>
      <c r="J122" s="280">
        <f>ROUND(I122*H122,2)</f>
        <v>0</v>
      </c>
      <c r="K122" s="276" t="s">
        <v>4521</v>
      </c>
      <c r="L122" s="281"/>
      <c r="M122" s="282" t="s">
        <v>21</v>
      </c>
      <c r="N122" s="283" t="s">
        <v>43</v>
      </c>
      <c r="O122" s="48"/>
      <c r="P122" s="243">
        <f>O122*H122</f>
        <v>0</v>
      </c>
      <c r="Q122" s="243">
        <v>0</v>
      </c>
      <c r="R122" s="243">
        <f>Q122*H122</f>
        <v>0</v>
      </c>
      <c r="S122" s="243">
        <v>0</v>
      </c>
      <c r="T122" s="244">
        <f>S122*H122</f>
        <v>0</v>
      </c>
      <c r="AR122" s="25" t="s">
        <v>405</v>
      </c>
      <c r="AT122" s="25" t="s">
        <v>470</v>
      </c>
      <c r="AU122" s="25" t="s">
        <v>80</v>
      </c>
      <c r="AY122" s="25" t="s">
        <v>215</v>
      </c>
      <c r="BE122" s="245">
        <f>IF(N122="základní",J122,0)</f>
        <v>0</v>
      </c>
      <c r="BF122" s="245">
        <f>IF(N122="snížená",J122,0)</f>
        <v>0</v>
      </c>
      <c r="BG122" s="245">
        <f>IF(N122="zákl. přenesená",J122,0)</f>
        <v>0</v>
      </c>
      <c r="BH122" s="245">
        <f>IF(N122="sníž. přenesená",J122,0)</f>
        <v>0</v>
      </c>
      <c r="BI122" s="245">
        <f>IF(N122="nulová",J122,0)</f>
        <v>0</v>
      </c>
      <c r="BJ122" s="25" t="s">
        <v>80</v>
      </c>
      <c r="BK122" s="245">
        <f>ROUND(I122*H122,2)</f>
        <v>0</v>
      </c>
      <c r="BL122" s="25" t="s">
        <v>232</v>
      </c>
      <c r="BM122" s="25" t="s">
        <v>326</v>
      </c>
    </row>
    <row r="123" s="12" customFormat="1">
      <c r="B123" s="252"/>
      <c r="C123" s="253"/>
      <c r="D123" s="246" t="s">
        <v>422</v>
      </c>
      <c r="E123" s="254" t="s">
        <v>21</v>
      </c>
      <c r="F123" s="255" t="s">
        <v>4547</v>
      </c>
      <c r="G123" s="253"/>
      <c r="H123" s="256">
        <v>30.533000000000001</v>
      </c>
      <c r="I123" s="257"/>
      <c r="J123" s="253"/>
      <c r="K123" s="253"/>
      <c r="L123" s="258"/>
      <c r="M123" s="259"/>
      <c r="N123" s="260"/>
      <c r="O123" s="260"/>
      <c r="P123" s="260"/>
      <c r="Q123" s="260"/>
      <c r="R123" s="260"/>
      <c r="S123" s="260"/>
      <c r="T123" s="261"/>
      <c r="AT123" s="262" t="s">
        <v>422</v>
      </c>
      <c r="AU123" s="262" t="s">
        <v>80</v>
      </c>
      <c r="AV123" s="12" t="s">
        <v>82</v>
      </c>
      <c r="AW123" s="12" t="s">
        <v>35</v>
      </c>
      <c r="AX123" s="12" t="s">
        <v>72</v>
      </c>
      <c r="AY123" s="262" t="s">
        <v>215</v>
      </c>
    </row>
    <row r="124" s="13" customFormat="1">
      <c r="B124" s="263"/>
      <c r="C124" s="264"/>
      <c r="D124" s="246" t="s">
        <v>422</v>
      </c>
      <c r="E124" s="265" t="s">
        <v>21</v>
      </c>
      <c r="F124" s="266" t="s">
        <v>439</v>
      </c>
      <c r="G124" s="264"/>
      <c r="H124" s="267">
        <v>30.533000000000001</v>
      </c>
      <c r="I124" s="268"/>
      <c r="J124" s="264"/>
      <c r="K124" s="264"/>
      <c r="L124" s="269"/>
      <c r="M124" s="270"/>
      <c r="N124" s="271"/>
      <c r="O124" s="271"/>
      <c r="P124" s="271"/>
      <c r="Q124" s="271"/>
      <c r="R124" s="271"/>
      <c r="S124" s="271"/>
      <c r="T124" s="272"/>
      <c r="AT124" s="273" t="s">
        <v>422</v>
      </c>
      <c r="AU124" s="273" t="s">
        <v>80</v>
      </c>
      <c r="AV124" s="13" t="s">
        <v>232</v>
      </c>
      <c r="AW124" s="13" t="s">
        <v>35</v>
      </c>
      <c r="AX124" s="13" t="s">
        <v>80</v>
      </c>
      <c r="AY124" s="273" t="s">
        <v>215</v>
      </c>
    </row>
    <row r="125" s="1" customFormat="1" ht="25.5" customHeight="1">
      <c r="B125" s="47"/>
      <c r="C125" s="234" t="s">
        <v>272</v>
      </c>
      <c r="D125" s="234" t="s">
        <v>218</v>
      </c>
      <c r="E125" s="235" t="s">
        <v>4542</v>
      </c>
      <c r="F125" s="236" t="s">
        <v>4543</v>
      </c>
      <c r="G125" s="237" t="s">
        <v>376</v>
      </c>
      <c r="H125" s="238">
        <v>26.550000000000001</v>
      </c>
      <c r="I125" s="239"/>
      <c r="J125" s="240">
        <f>ROUND(I125*H125,2)</f>
        <v>0</v>
      </c>
      <c r="K125" s="236" t="s">
        <v>4521</v>
      </c>
      <c r="L125" s="73"/>
      <c r="M125" s="241" t="s">
        <v>21</v>
      </c>
      <c r="N125" s="242" t="s">
        <v>43</v>
      </c>
      <c r="O125" s="48"/>
      <c r="P125" s="243">
        <f>O125*H125</f>
        <v>0</v>
      </c>
      <c r="Q125" s="243">
        <v>0</v>
      </c>
      <c r="R125" s="243">
        <f>Q125*H125</f>
        <v>0</v>
      </c>
      <c r="S125" s="243">
        <v>0</v>
      </c>
      <c r="T125" s="244">
        <f>S125*H125</f>
        <v>0</v>
      </c>
      <c r="AR125" s="25" t="s">
        <v>232</v>
      </c>
      <c r="AT125" s="25" t="s">
        <v>218</v>
      </c>
      <c r="AU125" s="25" t="s">
        <v>80</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232</v>
      </c>
      <c r="BM125" s="25" t="s">
        <v>499</v>
      </c>
    </row>
    <row r="126" s="1" customFormat="1" ht="16.5" customHeight="1">
      <c r="B126" s="47"/>
      <c r="C126" s="274" t="s">
        <v>277</v>
      </c>
      <c r="D126" s="274" t="s">
        <v>470</v>
      </c>
      <c r="E126" s="275" t="s">
        <v>4548</v>
      </c>
      <c r="F126" s="276" t="s">
        <v>4549</v>
      </c>
      <c r="G126" s="277" t="s">
        <v>376</v>
      </c>
      <c r="H126" s="278">
        <v>30.533000000000001</v>
      </c>
      <c r="I126" s="279"/>
      <c r="J126" s="280">
        <f>ROUND(I126*H126,2)</f>
        <v>0</v>
      </c>
      <c r="K126" s="276" t="s">
        <v>4521</v>
      </c>
      <c r="L126" s="281"/>
      <c r="M126" s="282" t="s">
        <v>21</v>
      </c>
      <c r="N126" s="283" t="s">
        <v>43</v>
      </c>
      <c r="O126" s="48"/>
      <c r="P126" s="243">
        <f>O126*H126</f>
        <v>0</v>
      </c>
      <c r="Q126" s="243">
        <v>0</v>
      </c>
      <c r="R126" s="243">
        <f>Q126*H126</f>
        <v>0</v>
      </c>
      <c r="S126" s="243">
        <v>0</v>
      </c>
      <c r="T126" s="244">
        <f>S126*H126</f>
        <v>0</v>
      </c>
      <c r="AR126" s="25" t="s">
        <v>405</v>
      </c>
      <c r="AT126" s="25" t="s">
        <v>470</v>
      </c>
      <c r="AU126" s="25" t="s">
        <v>80</v>
      </c>
      <c r="AY126" s="25" t="s">
        <v>215</v>
      </c>
      <c r="BE126" s="245">
        <f>IF(N126="základní",J126,0)</f>
        <v>0</v>
      </c>
      <c r="BF126" s="245">
        <f>IF(N126="snížená",J126,0)</f>
        <v>0</v>
      </c>
      <c r="BG126" s="245">
        <f>IF(N126="zákl. přenesená",J126,0)</f>
        <v>0</v>
      </c>
      <c r="BH126" s="245">
        <f>IF(N126="sníž. přenesená",J126,0)</f>
        <v>0</v>
      </c>
      <c r="BI126" s="245">
        <f>IF(N126="nulová",J126,0)</f>
        <v>0</v>
      </c>
      <c r="BJ126" s="25" t="s">
        <v>80</v>
      </c>
      <c r="BK126" s="245">
        <f>ROUND(I126*H126,2)</f>
        <v>0</v>
      </c>
      <c r="BL126" s="25" t="s">
        <v>232</v>
      </c>
      <c r="BM126" s="25" t="s">
        <v>338</v>
      </c>
    </row>
    <row r="127" s="12" customFormat="1">
      <c r="B127" s="252"/>
      <c r="C127" s="253"/>
      <c r="D127" s="246" t="s">
        <v>422</v>
      </c>
      <c r="E127" s="254" t="s">
        <v>21</v>
      </c>
      <c r="F127" s="255" t="s">
        <v>4547</v>
      </c>
      <c r="G127" s="253"/>
      <c r="H127" s="256">
        <v>30.533000000000001</v>
      </c>
      <c r="I127" s="257"/>
      <c r="J127" s="253"/>
      <c r="K127" s="253"/>
      <c r="L127" s="258"/>
      <c r="M127" s="259"/>
      <c r="N127" s="260"/>
      <c r="O127" s="260"/>
      <c r="P127" s="260"/>
      <c r="Q127" s="260"/>
      <c r="R127" s="260"/>
      <c r="S127" s="260"/>
      <c r="T127" s="261"/>
      <c r="AT127" s="262" t="s">
        <v>422</v>
      </c>
      <c r="AU127" s="262" t="s">
        <v>80</v>
      </c>
      <c r="AV127" s="12" t="s">
        <v>82</v>
      </c>
      <c r="AW127" s="12" t="s">
        <v>35</v>
      </c>
      <c r="AX127" s="12" t="s">
        <v>72</v>
      </c>
      <c r="AY127" s="262" t="s">
        <v>215</v>
      </c>
    </row>
    <row r="128" s="13" customFormat="1">
      <c r="B128" s="263"/>
      <c r="C128" s="264"/>
      <c r="D128" s="246" t="s">
        <v>422</v>
      </c>
      <c r="E128" s="265" t="s">
        <v>21</v>
      </c>
      <c r="F128" s="266" t="s">
        <v>439</v>
      </c>
      <c r="G128" s="264"/>
      <c r="H128" s="267">
        <v>30.533000000000001</v>
      </c>
      <c r="I128" s="268"/>
      <c r="J128" s="264"/>
      <c r="K128" s="264"/>
      <c r="L128" s="269"/>
      <c r="M128" s="270"/>
      <c r="N128" s="271"/>
      <c r="O128" s="271"/>
      <c r="P128" s="271"/>
      <c r="Q128" s="271"/>
      <c r="R128" s="271"/>
      <c r="S128" s="271"/>
      <c r="T128" s="272"/>
      <c r="AT128" s="273" t="s">
        <v>422</v>
      </c>
      <c r="AU128" s="273" t="s">
        <v>80</v>
      </c>
      <c r="AV128" s="13" t="s">
        <v>232</v>
      </c>
      <c r="AW128" s="13" t="s">
        <v>35</v>
      </c>
      <c r="AX128" s="13" t="s">
        <v>80</v>
      </c>
      <c r="AY128" s="273" t="s">
        <v>215</v>
      </c>
    </row>
    <row r="129" s="1" customFormat="1" ht="25.5" customHeight="1">
      <c r="B129" s="47"/>
      <c r="C129" s="234" t="s">
        <v>10</v>
      </c>
      <c r="D129" s="234" t="s">
        <v>218</v>
      </c>
      <c r="E129" s="235" t="s">
        <v>4550</v>
      </c>
      <c r="F129" s="236" t="s">
        <v>4551</v>
      </c>
      <c r="G129" s="237" t="s">
        <v>381</v>
      </c>
      <c r="H129" s="238">
        <v>208.983</v>
      </c>
      <c r="I129" s="239"/>
      <c r="J129" s="240">
        <f>ROUND(I129*H129,2)</f>
        <v>0</v>
      </c>
      <c r="K129" s="236" t="s">
        <v>4521</v>
      </c>
      <c r="L129" s="73"/>
      <c r="M129" s="241" t="s">
        <v>21</v>
      </c>
      <c r="N129" s="242" t="s">
        <v>43</v>
      </c>
      <c r="O129" s="48"/>
      <c r="P129" s="243">
        <f>O129*H129</f>
        <v>0</v>
      </c>
      <c r="Q129" s="243">
        <v>0</v>
      </c>
      <c r="R129" s="243">
        <f>Q129*H129</f>
        <v>0</v>
      </c>
      <c r="S129" s="243">
        <v>0</v>
      </c>
      <c r="T129" s="244">
        <f>S129*H129</f>
        <v>0</v>
      </c>
      <c r="AR129" s="25" t="s">
        <v>232</v>
      </c>
      <c r="AT129" s="25" t="s">
        <v>218</v>
      </c>
      <c r="AU129" s="25" t="s">
        <v>80</v>
      </c>
      <c r="AY129" s="25" t="s">
        <v>215</v>
      </c>
      <c r="BE129" s="245">
        <f>IF(N129="základní",J129,0)</f>
        <v>0</v>
      </c>
      <c r="BF129" s="245">
        <f>IF(N129="snížená",J129,0)</f>
        <v>0</v>
      </c>
      <c r="BG129" s="245">
        <f>IF(N129="zákl. přenesená",J129,0)</f>
        <v>0</v>
      </c>
      <c r="BH129" s="245">
        <f>IF(N129="sníž. přenesená",J129,0)</f>
        <v>0</v>
      </c>
      <c r="BI129" s="245">
        <f>IF(N129="nulová",J129,0)</f>
        <v>0</v>
      </c>
      <c r="BJ129" s="25" t="s">
        <v>80</v>
      </c>
      <c r="BK129" s="245">
        <f>ROUND(I129*H129,2)</f>
        <v>0</v>
      </c>
      <c r="BL129" s="25" t="s">
        <v>232</v>
      </c>
      <c r="BM129" s="25" t="s">
        <v>348</v>
      </c>
    </row>
    <row r="130" s="12" customFormat="1">
      <c r="B130" s="252"/>
      <c r="C130" s="253"/>
      <c r="D130" s="246" t="s">
        <v>422</v>
      </c>
      <c r="E130" s="254" t="s">
        <v>21</v>
      </c>
      <c r="F130" s="255" t="s">
        <v>4552</v>
      </c>
      <c r="G130" s="253"/>
      <c r="H130" s="256">
        <v>101.733</v>
      </c>
      <c r="I130" s="257"/>
      <c r="J130" s="253"/>
      <c r="K130" s="253"/>
      <c r="L130" s="258"/>
      <c r="M130" s="259"/>
      <c r="N130" s="260"/>
      <c r="O130" s="260"/>
      <c r="P130" s="260"/>
      <c r="Q130" s="260"/>
      <c r="R130" s="260"/>
      <c r="S130" s="260"/>
      <c r="T130" s="261"/>
      <c r="AT130" s="262" t="s">
        <v>422</v>
      </c>
      <c r="AU130" s="262" t="s">
        <v>80</v>
      </c>
      <c r="AV130" s="12" t="s">
        <v>82</v>
      </c>
      <c r="AW130" s="12" t="s">
        <v>35</v>
      </c>
      <c r="AX130" s="12" t="s">
        <v>72</v>
      </c>
      <c r="AY130" s="262" t="s">
        <v>215</v>
      </c>
    </row>
    <row r="131" s="12" customFormat="1">
      <c r="B131" s="252"/>
      <c r="C131" s="253"/>
      <c r="D131" s="246" t="s">
        <v>422</v>
      </c>
      <c r="E131" s="254" t="s">
        <v>21</v>
      </c>
      <c r="F131" s="255" t="s">
        <v>4553</v>
      </c>
      <c r="G131" s="253"/>
      <c r="H131" s="256">
        <v>107.25</v>
      </c>
      <c r="I131" s="257"/>
      <c r="J131" s="253"/>
      <c r="K131" s="253"/>
      <c r="L131" s="258"/>
      <c r="M131" s="259"/>
      <c r="N131" s="260"/>
      <c r="O131" s="260"/>
      <c r="P131" s="260"/>
      <c r="Q131" s="260"/>
      <c r="R131" s="260"/>
      <c r="S131" s="260"/>
      <c r="T131" s="261"/>
      <c r="AT131" s="262" t="s">
        <v>422</v>
      </c>
      <c r="AU131" s="262" t="s">
        <v>80</v>
      </c>
      <c r="AV131" s="12" t="s">
        <v>82</v>
      </c>
      <c r="AW131" s="12" t="s">
        <v>35</v>
      </c>
      <c r="AX131" s="12" t="s">
        <v>72</v>
      </c>
      <c r="AY131" s="262" t="s">
        <v>215</v>
      </c>
    </row>
    <row r="132" s="13" customFormat="1">
      <c r="B132" s="263"/>
      <c r="C132" s="264"/>
      <c r="D132" s="246" t="s">
        <v>422</v>
      </c>
      <c r="E132" s="265" t="s">
        <v>21</v>
      </c>
      <c r="F132" s="266" t="s">
        <v>439</v>
      </c>
      <c r="G132" s="264"/>
      <c r="H132" s="267">
        <v>208.983</v>
      </c>
      <c r="I132" s="268"/>
      <c r="J132" s="264"/>
      <c r="K132" s="264"/>
      <c r="L132" s="269"/>
      <c r="M132" s="270"/>
      <c r="N132" s="271"/>
      <c r="O132" s="271"/>
      <c r="P132" s="271"/>
      <c r="Q132" s="271"/>
      <c r="R132" s="271"/>
      <c r="S132" s="271"/>
      <c r="T132" s="272"/>
      <c r="AT132" s="273" t="s">
        <v>422</v>
      </c>
      <c r="AU132" s="273" t="s">
        <v>80</v>
      </c>
      <c r="AV132" s="13" t="s">
        <v>232</v>
      </c>
      <c r="AW132" s="13" t="s">
        <v>35</v>
      </c>
      <c r="AX132" s="13" t="s">
        <v>80</v>
      </c>
      <c r="AY132" s="273" t="s">
        <v>215</v>
      </c>
    </row>
    <row r="133" s="1" customFormat="1" ht="25.5" customHeight="1">
      <c r="B133" s="47"/>
      <c r="C133" s="234" t="s">
        <v>286</v>
      </c>
      <c r="D133" s="234" t="s">
        <v>218</v>
      </c>
      <c r="E133" s="235" t="s">
        <v>4554</v>
      </c>
      <c r="F133" s="236" t="s">
        <v>4555</v>
      </c>
      <c r="G133" s="237" t="s">
        <v>381</v>
      </c>
      <c r="H133" s="238">
        <v>8.8900000000000006</v>
      </c>
      <c r="I133" s="239"/>
      <c r="J133" s="240">
        <f>ROUND(I133*H133,2)</f>
        <v>0</v>
      </c>
      <c r="K133" s="236" t="s">
        <v>4521</v>
      </c>
      <c r="L133" s="73"/>
      <c r="M133" s="241" t="s">
        <v>21</v>
      </c>
      <c r="N133" s="242" t="s">
        <v>43</v>
      </c>
      <c r="O133" s="48"/>
      <c r="P133" s="243">
        <f>O133*H133</f>
        <v>0</v>
      </c>
      <c r="Q133" s="243">
        <v>0</v>
      </c>
      <c r="R133" s="243">
        <f>Q133*H133</f>
        <v>0</v>
      </c>
      <c r="S133" s="243">
        <v>0</v>
      </c>
      <c r="T133" s="244">
        <f>S133*H133</f>
        <v>0</v>
      </c>
      <c r="AR133" s="25" t="s">
        <v>232</v>
      </c>
      <c r="AT133" s="25" t="s">
        <v>218</v>
      </c>
      <c r="AU133" s="25" t="s">
        <v>80</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232</v>
      </c>
      <c r="BM133" s="25" t="s">
        <v>358</v>
      </c>
    </row>
    <row r="134" s="12" customFormat="1">
      <c r="B134" s="252"/>
      <c r="C134" s="253"/>
      <c r="D134" s="246" t="s">
        <v>422</v>
      </c>
      <c r="E134" s="254" t="s">
        <v>21</v>
      </c>
      <c r="F134" s="255" t="s">
        <v>4556</v>
      </c>
      <c r="G134" s="253"/>
      <c r="H134" s="256">
        <v>8.8900000000000006</v>
      </c>
      <c r="I134" s="257"/>
      <c r="J134" s="253"/>
      <c r="K134" s="253"/>
      <c r="L134" s="258"/>
      <c r="M134" s="259"/>
      <c r="N134" s="260"/>
      <c r="O134" s="260"/>
      <c r="P134" s="260"/>
      <c r="Q134" s="260"/>
      <c r="R134" s="260"/>
      <c r="S134" s="260"/>
      <c r="T134" s="261"/>
      <c r="AT134" s="262" t="s">
        <v>422</v>
      </c>
      <c r="AU134" s="262" t="s">
        <v>80</v>
      </c>
      <c r="AV134" s="12" t="s">
        <v>82</v>
      </c>
      <c r="AW134" s="12" t="s">
        <v>35</v>
      </c>
      <c r="AX134" s="12" t="s">
        <v>72</v>
      </c>
      <c r="AY134" s="262" t="s">
        <v>215</v>
      </c>
    </row>
    <row r="135" s="13" customFormat="1">
      <c r="B135" s="263"/>
      <c r="C135" s="264"/>
      <c r="D135" s="246" t="s">
        <v>422</v>
      </c>
      <c r="E135" s="265" t="s">
        <v>21</v>
      </c>
      <c r="F135" s="266" t="s">
        <v>439</v>
      </c>
      <c r="G135" s="264"/>
      <c r="H135" s="267">
        <v>8.8900000000000006</v>
      </c>
      <c r="I135" s="268"/>
      <c r="J135" s="264"/>
      <c r="K135" s="264"/>
      <c r="L135" s="269"/>
      <c r="M135" s="270"/>
      <c r="N135" s="271"/>
      <c r="O135" s="271"/>
      <c r="P135" s="271"/>
      <c r="Q135" s="271"/>
      <c r="R135" s="271"/>
      <c r="S135" s="271"/>
      <c r="T135" s="272"/>
      <c r="AT135" s="273" t="s">
        <v>422</v>
      </c>
      <c r="AU135" s="273" t="s">
        <v>80</v>
      </c>
      <c r="AV135" s="13" t="s">
        <v>232</v>
      </c>
      <c r="AW135" s="13" t="s">
        <v>35</v>
      </c>
      <c r="AX135" s="13" t="s">
        <v>80</v>
      </c>
      <c r="AY135" s="273" t="s">
        <v>215</v>
      </c>
    </row>
    <row r="136" s="1" customFormat="1" ht="25.5" customHeight="1">
      <c r="B136" s="47"/>
      <c r="C136" s="234" t="s">
        <v>290</v>
      </c>
      <c r="D136" s="234" t="s">
        <v>218</v>
      </c>
      <c r="E136" s="235" t="s">
        <v>3214</v>
      </c>
      <c r="F136" s="236" t="s">
        <v>4557</v>
      </c>
      <c r="G136" s="237" t="s">
        <v>381</v>
      </c>
      <c r="H136" s="238">
        <v>18.559999999999999</v>
      </c>
      <c r="I136" s="239"/>
      <c r="J136" s="240">
        <f>ROUND(I136*H136,2)</f>
        <v>0</v>
      </c>
      <c r="K136" s="236" t="s">
        <v>4521</v>
      </c>
      <c r="L136" s="73"/>
      <c r="M136" s="241" t="s">
        <v>21</v>
      </c>
      <c r="N136" s="242" t="s">
        <v>43</v>
      </c>
      <c r="O136" s="48"/>
      <c r="P136" s="243">
        <f>O136*H136</f>
        <v>0</v>
      </c>
      <c r="Q136" s="243">
        <v>0</v>
      </c>
      <c r="R136" s="243">
        <f>Q136*H136</f>
        <v>0</v>
      </c>
      <c r="S136" s="243">
        <v>0</v>
      </c>
      <c r="T136" s="244">
        <f>S136*H136</f>
        <v>0</v>
      </c>
      <c r="AR136" s="25" t="s">
        <v>232</v>
      </c>
      <c r="AT136" s="25" t="s">
        <v>218</v>
      </c>
      <c r="AU136" s="25" t="s">
        <v>80</v>
      </c>
      <c r="AY136" s="25" t="s">
        <v>215</v>
      </c>
      <c r="BE136" s="245">
        <f>IF(N136="základní",J136,0)</f>
        <v>0</v>
      </c>
      <c r="BF136" s="245">
        <f>IF(N136="snížená",J136,0)</f>
        <v>0</v>
      </c>
      <c r="BG136" s="245">
        <f>IF(N136="zákl. přenesená",J136,0)</f>
        <v>0</v>
      </c>
      <c r="BH136" s="245">
        <f>IF(N136="sníž. přenesená",J136,0)</f>
        <v>0</v>
      </c>
      <c r="BI136" s="245">
        <f>IF(N136="nulová",J136,0)</f>
        <v>0</v>
      </c>
      <c r="BJ136" s="25" t="s">
        <v>80</v>
      </c>
      <c r="BK136" s="245">
        <f>ROUND(I136*H136,2)</f>
        <v>0</v>
      </c>
      <c r="BL136" s="25" t="s">
        <v>232</v>
      </c>
      <c r="BM136" s="25" t="s">
        <v>532</v>
      </c>
    </row>
    <row r="137" s="12" customFormat="1">
      <c r="B137" s="252"/>
      <c r="C137" s="253"/>
      <c r="D137" s="246" t="s">
        <v>422</v>
      </c>
      <c r="E137" s="254" t="s">
        <v>21</v>
      </c>
      <c r="F137" s="255" t="s">
        <v>4558</v>
      </c>
      <c r="G137" s="253"/>
      <c r="H137" s="256">
        <v>18.559999999999999</v>
      </c>
      <c r="I137" s="257"/>
      <c r="J137" s="253"/>
      <c r="K137" s="253"/>
      <c r="L137" s="258"/>
      <c r="M137" s="259"/>
      <c r="N137" s="260"/>
      <c r="O137" s="260"/>
      <c r="P137" s="260"/>
      <c r="Q137" s="260"/>
      <c r="R137" s="260"/>
      <c r="S137" s="260"/>
      <c r="T137" s="261"/>
      <c r="AT137" s="262" t="s">
        <v>422</v>
      </c>
      <c r="AU137" s="262" t="s">
        <v>80</v>
      </c>
      <c r="AV137" s="12" t="s">
        <v>82</v>
      </c>
      <c r="AW137" s="12" t="s">
        <v>35</v>
      </c>
      <c r="AX137" s="12" t="s">
        <v>72</v>
      </c>
      <c r="AY137" s="262" t="s">
        <v>215</v>
      </c>
    </row>
    <row r="138" s="13" customFormat="1">
      <c r="B138" s="263"/>
      <c r="C138" s="264"/>
      <c r="D138" s="246" t="s">
        <v>422</v>
      </c>
      <c r="E138" s="265" t="s">
        <v>21</v>
      </c>
      <c r="F138" s="266" t="s">
        <v>439</v>
      </c>
      <c r="G138" s="264"/>
      <c r="H138" s="267">
        <v>18.559999999999999</v>
      </c>
      <c r="I138" s="268"/>
      <c r="J138" s="264"/>
      <c r="K138" s="264"/>
      <c r="L138" s="269"/>
      <c r="M138" s="270"/>
      <c r="N138" s="271"/>
      <c r="O138" s="271"/>
      <c r="P138" s="271"/>
      <c r="Q138" s="271"/>
      <c r="R138" s="271"/>
      <c r="S138" s="271"/>
      <c r="T138" s="272"/>
      <c r="AT138" s="273" t="s">
        <v>422</v>
      </c>
      <c r="AU138" s="273" t="s">
        <v>80</v>
      </c>
      <c r="AV138" s="13" t="s">
        <v>232</v>
      </c>
      <c r="AW138" s="13" t="s">
        <v>35</v>
      </c>
      <c r="AX138" s="13" t="s">
        <v>80</v>
      </c>
      <c r="AY138" s="273" t="s">
        <v>215</v>
      </c>
    </row>
    <row r="139" s="1" customFormat="1" ht="25.5" customHeight="1">
      <c r="B139" s="47"/>
      <c r="C139" s="234" t="s">
        <v>295</v>
      </c>
      <c r="D139" s="234" t="s">
        <v>218</v>
      </c>
      <c r="E139" s="235" t="s">
        <v>2768</v>
      </c>
      <c r="F139" s="236" t="s">
        <v>4559</v>
      </c>
      <c r="G139" s="237" t="s">
        <v>381</v>
      </c>
      <c r="H139" s="238">
        <v>3.3599999999999999</v>
      </c>
      <c r="I139" s="239"/>
      <c r="J139" s="240">
        <f>ROUND(I139*H139,2)</f>
        <v>0</v>
      </c>
      <c r="K139" s="236" t="s">
        <v>4521</v>
      </c>
      <c r="L139" s="73"/>
      <c r="M139" s="241" t="s">
        <v>21</v>
      </c>
      <c r="N139" s="242" t="s">
        <v>43</v>
      </c>
      <c r="O139" s="48"/>
      <c r="P139" s="243">
        <f>O139*H139</f>
        <v>0</v>
      </c>
      <c r="Q139" s="243">
        <v>0</v>
      </c>
      <c r="R139" s="243">
        <f>Q139*H139</f>
        <v>0</v>
      </c>
      <c r="S139" s="243">
        <v>0</v>
      </c>
      <c r="T139" s="244">
        <f>S139*H139</f>
        <v>0</v>
      </c>
      <c r="AR139" s="25" t="s">
        <v>232</v>
      </c>
      <c r="AT139" s="25" t="s">
        <v>218</v>
      </c>
      <c r="AU139" s="25" t="s">
        <v>80</v>
      </c>
      <c r="AY139" s="25" t="s">
        <v>215</v>
      </c>
      <c r="BE139" s="245">
        <f>IF(N139="základní",J139,0)</f>
        <v>0</v>
      </c>
      <c r="BF139" s="245">
        <f>IF(N139="snížená",J139,0)</f>
        <v>0</v>
      </c>
      <c r="BG139" s="245">
        <f>IF(N139="zákl. přenesená",J139,0)</f>
        <v>0</v>
      </c>
      <c r="BH139" s="245">
        <f>IF(N139="sníž. přenesená",J139,0)</f>
        <v>0</v>
      </c>
      <c r="BI139" s="245">
        <f>IF(N139="nulová",J139,0)</f>
        <v>0</v>
      </c>
      <c r="BJ139" s="25" t="s">
        <v>80</v>
      </c>
      <c r="BK139" s="245">
        <f>ROUND(I139*H139,2)</f>
        <v>0</v>
      </c>
      <c r="BL139" s="25" t="s">
        <v>232</v>
      </c>
      <c r="BM139" s="25" t="s">
        <v>542</v>
      </c>
    </row>
    <row r="140" s="12" customFormat="1">
      <c r="B140" s="252"/>
      <c r="C140" s="253"/>
      <c r="D140" s="246" t="s">
        <v>422</v>
      </c>
      <c r="E140" s="254" t="s">
        <v>21</v>
      </c>
      <c r="F140" s="255" t="s">
        <v>4560</v>
      </c>
      <c r="G140" s="253"/>
      <c r="H140" s="256">
        <v>3.3599999999999999</v>
      </c>
      <c r="I140" s="257"/>
      <c r="J140" s="253"/>
      <c r="K140" s="253"/>
      <c r="L140" s="258"/>
      <c r="M140" s="259"/>
      <c r="N140" s="260"/>
      <c r="O140" s="260"/>
      <c r="P140" s="260"/>
      <c r="Q140" s="260"/>
      <c r="R140" s="260"/>
      <c r="S140" s="260"/>
      <c r="T140" s="261"/>
      <c r="AT140" s="262" t="s">
        <v>422</v>
      </c>
      <c r="AU140" s="262" t="s">
        <v>80</v>
      </c>
      <c r="AV140" s="12" t="s">
        <v>82</v>
      </c>
      <c r="AW140" s="12" t="s">
        <v>35</v>
      </c>
      <c r="AX140" s="12" t="s">
        <v>72</v>
      </c>
      <c r="AY140" s="262" t="s">
        <v>215</v>
      </c>
    </row>
    <row r="141" s="13" customFormat="1">
      <c r="B141" s="263"/>
      <c r="C141" s="264"/>
      <c r="D141" s="246" t="s">
        <v>422</v>
      </c>
      <c r="E141" s="265" t="s">
        <v>21</v>
      </c>
      <c r="F141" s="266" t="s">
        <v>439</v>
      </c>
      <c r="G141" s="264"/>
      <c r="H141" s="267">
        <v>3.3599999999999999</v>
      </c>
      <c r="I141" s="268"/>
      <c r="J141" s="264"/>
      <c r="K141" s="264"/>
      <c r="L141" s="269"/>
      <c r="M141" s="270"/>
      <c r="N141" s="271"/>
      <c r="O141" s="271"/>
      <c r="P141" s="271"/>
      <c r="Q141" s="271"/>
      <c r="R141" s="271"/>
      <c r="S141" s="271"/>
      <c r="T141" s="272"/>
      <c r="AT141" s="273" t="s">
        <v>422</v>
      </c>
      <c r="AU141" s="273" t="s">
        <v>80</v>
      </c>
      <c r="AV141" s="13" t="s">
        <v>232</v>
      </c>
      <c r="AW141" s="13" t="s">
        <v>35</v>
      </c>
      <c r="AX141" s="13" t="s">
        <v>80</v>
      </c>
      <c r="AY141" s="273" t="s">
        <v>215</v>
      </c>
    </row>
    <row r="142" s="1" customFormat="1" ht="16.5" customHeight="1">
      <c r="B142" s="47"/>
      <c r="C142" s="234" t="s">
        <v>300</v>
      </c>
      <c r="D142" s="234" t="s">
        <v>218</v>
      </c>
      <c r="E142" s="235" t="s">
        <v>4561</v>
      </c>
      <c r="F142" s="236" t="s">
        <v>4562</v>
      </c>
      <c r="G142" s="237" t="s">
        <v>376</v>
      </c>
      <c r="H142" s="238">
        <v>2.9700000000000002</v>
      </c>
      <c r="I142" s="239"/>
      <c r="J142" s="240">
        <f>ROUND(I142*H142,2)</f>
        <v>0</v>
      </c>
      <c r="K142" s="236" t="s">
        <v>4521</v>
      </c>
      <c r="L142" s="73"/>
      <c r="M142" s="241" t="s">
        <v>21</v>
      </c>
      <c r="N142" s="242" t="s">
        <v>43</v>
      </c>
      <c r="O142" s="48"/>
      <c r="P142" s="243">
        <f>O142*H142</f>
        <v>0</v>
      </c>
      <c r="Q142" s="243">
        <v>0</v>
      </c>
      <c r="R142" s="243">
        <f>Q142*H142</f>
        <v>0</v>
      </c>
      <c r="S142" s="243">
        <v>0</v>
      </c>
      <c r="T142" s="244">
        <f>S142*H142</f>
        <v>0</v>
      </c>
      <c r="AR142" s="25" t="s">
        <v>232</v>
      </c>
      <c r="AT142" s="25" t="s">
        <v>218</v>
      </c>
      <c r="AU142" s="25" t="s">
        <v>80</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554</v>
      </c>
    </row>
    <row r="143" s="12" customFormat="1">
      <c r="B143" s="252"/>
      <c r="C143" s="253"/>
      <c r="D143" s="246" t="s">
        <v>422</v>
      </c>
      <c r="E143" s="254" t="s">
        <v>21</v>
      </c>
      <c r="F143" s="255" t="s">
        <v>4563</v>
      </c>
      <c r="G143" s="253"/>
      <c r="H143" s="256">
        <v>2.9700000000000002</v>
      </c>
      <c r="I143" s="257"/>
      <c r="J143" s="253"/>
      <c r="K143" s="253"/>
      <c r="L143" s="258"/>
      <c r="M143" s="259"/>
      <c r="N143" s="260"/>
      <c r="O143" s="260"/>
      <c r="P143" s="260"/>
      <c r="Q143" s="260"/>
      <c r="R143" s="260"/>
      <c r="S143" s="260"/>
      <c r="T143" s="261"/>
      <c r="AT143" s="262" t="s">
        <v>422</v>
      </c>
      <c r="AU143" s="262" t="s">
        <v>80</v>
      </c>
      <c r="AV143" s="12" t="s">
        <v>82</v>
      </c>
      <c r="AW143" s="12" t="s">
        <v>35</v>
      </c>
      <c r="AX143" s="12" t="s">
        <v>72</v>
      </c>
      <c r="AY143" s="262" t="s">
        <v>215</v>
      </c>
    </row>
    <row r="144" s="13" customFormat="1">
      <c r="B144" s="263"/>
      <c r="C144" s="264"/>
      <c r="D144" s="246" t="s">
        <v>422</v>
      </c>
      <c r="E144" s="265" t="s">
        <v>21</v>
      </c>
      <c r="F144" s="266" t="s">
        <v>439</v>
      </c>
      <c r="G144" s="264"/>
      <c r="H144" s="267">
        <v>2.9700000000000002</v>
      </c>
      <c r="I144" s="268"/>
      <c r="J144" s="264"/>
      <c r="K144" s="264"/>
      <c r="L144" s="269"/>
      <c r="M144" s="270"/>
      <c r="N144" s="271"/>
      <c r="O144" s="271"/>
      <c r="P144" s="271"/>
      <c r="Q144" s="271"/>
      <c r="R144" s="271"/>
      <c r="S144" s="271"/>
      <c r="T144" s="272"/>
      <c r="AT144" s="273" t="s">
        <v>422</v>
      </c>
      <c r="AU144" s="273" t="s">
        <v>80</v>
      </c>
      <c r="AV144" s="13" t="s">
        <v>232</v>
      </c>
      <c r="AW144" s="13" t="s">
        <v>35</v>
      </c>
      <c r="AX144" s="13" t="s">
        <v>80</v>
      </c>
      <c r="AY144" s="273" t="s">
        <v>215</v>
      </c>
    </row>
    <row r="145" s="1" customFormat="1" ht="16.5" customHeight="1">
      <c r="B145" s="47"/>
      <c r="C145" s="234" t="s">
        <v>305</v>
      </c>
      <c r="D145" s="234" t="s">
        <v>218</v>
      </c>
      <c r="E145" s="235" t="s">
        <v>4564</v>
      </c>
      <c r="F145" s="236" t="s">
        <v>4565</v>
      </c>
      <c r="G145" s="237" t="s">
        <v>376</v>
      </c>
      <c r="H145" s="238">
        <v>2.9700000000000002</v>
      </c>
      <c r="I145" s="239"/>
      <c r="J145" s="240">
        <f>ROUND(I145*H145,2)</f>
        <v>0</v>
      </c>
      <c r="K145" s="236" t="s">
        <v>4521</v>
      </c>
      <c r="L145" s="73"/>
      <c r="M145" s="241" t="s">
        <v>21</v>
      </c>
      <c r="N145" s="242" t="s">
        <v>43</v>
      </c>
      <c r="O145" s="48"/>
      <c r="P145" s="243">
        <f>O145*H145</f>
        <v>0</v>
      </c>
      <c r="Q145" s="243">
        <v>0</v>
      </c>
      <c r="R145" s="243">
        <f>Q145*H145</f>
        <v>0</v>
      </c>
      <c r="S145" s="243">
        <v>0</v>
      </c>
      <c r="T145" s="244">
        <f>S145*H145</f>
        <v>0</v>
      </c>
      <c r="AR145" s="25" t="s">
        <v>232</v>
      </c>
      <c r="AT145" s="25" t="s">
        <v>218</v>
      </c>
      <c r="AU145" s="25" t="s">
        <v>80</v>
      </c>
      <c r="AY145" s="25" t="s">
        <v>215</v>
      </c>
      <c r="BE145" s="245">
        <f>IF(N145="základní",J145,0)</f>
        <v>0</v>
      </c>
      <c r="BF145" s="245">
        <f>IF(N145="snížená",J145,0)</f>
        <v>0</v>
      </c>
      <c r="BG145" s="245">
        <f>IF(N145="zákl. přenesená",J145,0)</f>
        <v>0</v>
      </c>
      <c r="BH145" s="245">
        <f>IF(N145="sníž. přenesená",J145,0)</f>
        <v>0</v>
      </c>
      <c r="BI145" s="245">
        <f>IF(N145="nulová",J145,0)</f>
        <v>0</v>
      </c>
      <c r="BJ145" s="25" t="s">
        <v>80</v>
      </c>
      <c r="BK145" s="245">
        <f>ROUND(I145*H145,2)</f>
        <v>0</v>
      </c>
      <c r="BL145" s="25" t="s">
        <v>232</v>
      </c>
      <c r="BM145" s="25" t="s">
        <v>563</v>
      </c>
    </row>
    <row r="146" s="1" customFormat="1" ht="16.5" customHeight="1">
      <c r="B146" s="47"/>
      <c r="C146" s="234" t="s">
        <v>9</v>
      </c>
      <c r="D146" s="234" t="s">
        <v>218</v>
      </c>
      <c r="E146" s="235" t="s">
        <v>2782</v>
      </c>
      <c r="F146" s="236" t="s">
        <v>4566</v>
      </c>
      <c r="G146" s="237" t="s">
        <v>473</v>
      </c>
      <c r="H146" s="238">
        <v>0.27800000000000002</v>
      </c>
      <c r="I146" s="239"/>
      <c r="J146" s="240">
        <f>ROUND(I146*H146,2)</f>
        <v>0</v>
      </c>
      <c r="K146" s="236" t="s">
        <v>4521</v>
      </c>
      <c r="L146" s="73"/>
      <c r="M146" s="241" t="s">
        <v>21</v>
      </c>
      <c r="N146" s="242" t="s">
        <v>43</v>
      </c>
      <c r="O146" s="48"/>
      <c r="P146" s="243">
        <f>O146*H146</f>
        <v>0</v>
      </c>
      <c r="Q146" s="243">
        <v>0</v>
      </c>
      <c r="R146" s="243">
        <f>Q146*H146</f>
        <v>0</v>
      </c>
      <c r="S146" s="243">
        <v>0</v>
      </c>
      <c r="T146" s="244">
        <f>S146*H146</f>
        <v>0</v>
      </c>
      <c r="AR146" s="25" t="s">
        <v>232</v>
      </c>
      <c r="AT146" s="25" t="s">
        <v>218</v>
      </c>
      <c r="AU146" s="25" t="s">
        <v>80</v>
      </c>
      <c r="AY146" s="25" t="s">
        <v>215</v>
      </c>
      <c r="BE146" s="245">
        <f>IF(N146="základní",J146,0)</f>
        <v>0</v>
      </c>
      <c r="BF146" s="245">
        <f>IF(N146="snížená",J146,0)</f>
        <v>0</v>
      </c>
      <c r="BG146" s="245">
        <f>IF(N146="zákl. přenesená",J146,0)</f>
        <v>0</v>
      </c>
      <c r="BH146" s="245">
        <f>IF(N146="sníž. přenesená",J146,0)</f>
        <v>0</v>
      </c>
      <c r="BI146" s="245">
        <f>IF(N146="nulová",J146,0)</f>
        <v>0</v>
      </c>
      <c r="BJ146" s="25" t="s">
        <v>80</v>
      </c>
      <c r="BK146" s="245">
        <f>ROUND(I146*H146,2)</f>
        <v>0</v>
      </c>
      <c r="BL146" s="25" t="s">
        <v>232</v>
      </c>
      <c r="BM146" s="25" t="s">
        <v>580</v>
      </c>
    </row>
    <row r="147" s="12" customFormat="1">
      <c r="B147" s="252"/>
      <c r="C147" s="253"/>
      <c r="D147" s="246" t="s">
        <v>422</v>
      </c>
      <c r="E147" s="254" t="s">
        <v>21</v>
      </c>
      <c r="F147" s="255" t="s">
        <v>4567</v>
      </c>
      <c r="G147" s="253"/>
      <c r="H147" s="256">
        <v>0.27800000000000002</v>
      </c>
      <c r="I147" s="257"/>
      <c r="J147" s="253"/>
      <c r="K147" s="253"/>
      <c r="L147" s="258"/>
      <c r="M147" s="259"/>
      <c r="N147" s="260"/>
      <c r="O147" s="260"/>
      <c r="P147" s="260"/>
      <c r="Q147" s="260"/>
      <c r="R147" s="260"/>
      <c r="S147" s="260"/>
      <c r="T147" s="261"/>
      <c r="AT147" s="262" t="s">
        <v>422</v>
      </c>
      <c r="AU147" s="262" t="s">
        <v>80</v>
      </c>
      <c r="AV147" s="12" t="s">
        <v>82</v>
      </c>
      <c r="AW147" s="12" t="s">
        <v>35</v>
      </c>
      <c r="AX147" s="12" t="s">
        <v>72</v>
      </c>
      <c r="AY147" s="262" t="s">
        <v>215</v>
      </c>
    </row>
    <row r="148" s="13" customFormat="1">
      <c r="B148" s="263"/>
      <c r="C148" s="264"/>
      <c r="D148" s="246" t="s">
        <v>422</v>
      </c>
      <c r="E148" s="265" t="s">
        <v>21</v>
      </c>
      <c r="F148" s="266" t="s">
        <v>439</v>
      </c>
      <c r="G148" s="264"/>
      <c r="H148" s="267">
        <v>0.27800000000000002</v>
      </c>
      <c r="I148" s="268"/>
      <c r="J148" s="264"/>
      <c r="K148" s="264"/>
      <c r="L148" s="269"/>
      <c r="M148" s="270"/>
      <c r="N148" s="271"/>
      <c r="O148" s="271"/>
      <c r="P148" s="271"/>
      <c r="Q148" s="271"/>
      <c r="R148" s="271"/>
      <c r="S148" s="271"/>
      <c r="T148" s="272"/>
      <c r="AT148" s="273" t="s">
        <v>422</v>
      </c>
      <c r="AU148" s="273" t="s">
        <v>80</v>
      </c>
      <c r="AV148" s="13" t="s">
        <v>232</v>
      </c>
      <c r="AW148" s="13" t="s">
        <v>35</v>
      </c>
      <c r="AX148" s="13" t="s">
        <v>80</v>
      </c>
      <c r="AY148" s="273" t="s">
        <v>215</v>
      </c>
    </row>
    <row r="149" s="1" customFormat="1" ht="25.5" customHeight="1">
      <c r="B149" s="47"/>
      <c r="C149" s="234" t="s">
        <v>316</v>
      </c>
      <c r="D149" s="234" t="s">
        <v>218</v>
      </c>
      <c r="E149" s="235" t="s">
        <v>4568</v>
      </c>
      <c r="F149" s="236" t="s">
        <v>4569</v>
      </c>
      <c r="G149" s="237" t="s">
        <v>381</v>
      </c>
      <c r="H149" s="238">
        <v>26.879999999999999</v>
      </c>
      <c r="I149" s="239"/>
      <c r="J149" s="240">
        <f>ROUND(I149*H149,2)</f>
        <v>0</v>
      </c>
      <c r="K149" s="236" t="s">
        <v>4521</v>
      </c>
      <c r="L149" s="73"/>
      <c r="M149" s="241" t="s">
        <v>21</v>
      </c>
      <c r="N149" s="242" t="s">
        <v>43</v>
      </c>
      <c r="O149" s="48"/>
      <c r="P149" s="243">
        <f>O149*H149</f>
        <v>0</v>
      </c>
      <c r="Q149" s="243">
        <v>0</v>
      </c>
      <c r="R149" s="243">
        <f>Q149*H149</f>
        <v>0</v>
      </c>
      <c r="S149" s="243">
        <v>0</v>
      </c>
      <c r="T149" s="244">
        <f>S149*H149</f>
        <v>0</v>
      </c>
      <c r="AR149" s="25" t="s">
        <v>232</v>
      </c>
      <c r="AT149" s="25" t="s">
        <v>218</v>
      </c>
      <c r="AU149" s="25" t="s">
        <v>80</v>
      </c>
      <c r="AY149" s="25" t="s">
        <v>215</v>
      </c>
      <c r="BE149" s="245">
        <f>IF(N149="základní",J149,0)</f>
        <v>0</v>
      </c>
      <c r="BF149" s="245">
        <f>IF(N149="snížená",J149,0)</f>
        <v>0</v>
      </c>
      <c r="BG149" s="245">
        <f>IF(N149="zákl. přenesená",J149,0)</f>
        <v>0</v>
      </c>
      <c r="BH149" s="245">
        <f>IF(N149="sníž. přenesená",J149,0)</f>
        <v>0</v>
      </c>
      <c r="BI149" s="245">
        <f>IF(N149="nulová",J149,0)</f>
        <v>0</v>
      </c>
      <c r="BJ149" s="25" t="s">
        <v>80</v>
      </c>
      <c r="BK149" s="245">
        <f>ROUND(I149*H149,2)</f>
        <v>0</v>
      </c>
      <c r="BL149" s="25" t="s">
        <v>232</v>
      </c>
      <c r="BM149" s="25" t="s">
        <v>596</v>
      </c>
    </row>
    <row r="150" s="12" customFormat="1">
      <c r="B150" s="252"/>
      <c r="C150" s="253"/>
      <c r="D150" s="246" t="s">
        <v>422</v>
      </c>
      <c r="E150" s="254" t="s">
        <v>21</v>
      </c>
      <c r="F150" s="255" t="s">
        <v>4570</v>
      </c>
      <c r="G150" s="253"/>
      <c r="H150" s="256">
        <v>26.879999999999999</v>
      </c>
      <c r="I150" s="257"/>
      <c r="J150" s="253"/>
      <c r="K150" s="253"/>
      <c r="L150" s="258"/>
      <c r="M150" s="259"/>
      <c r="N150" s="260"/>
      <c r="O150" s="260"/>
      <c r="P150" s="260"/>
      <c r="Q150" s="260"/>
      <c r="R150" s="260"/>
      <c r="S150" s="260"/>
      <c r="T150" s="261"/>
      <c r="AT150" s="262" t="s">
        <v>422</v>
      </c>
      <c r="AU150" s="262" t="s">
        <v>80</v>
      </c>
      <c r="AV150" s="12" t="s">
        <v>82</v>
      </c>
      <c r="AW150" s="12" t="s">
        <v>35</v>
      </c>
      <c r="AX150" s="12" t="s">
        <v>72</v>
      </c>
      <c r="AY150" s="262" t="s">
        <v>215</v>
      </c>
    </row>
    <row r="151" s="13" customFormat="1">
      <c r="B151" s="263"/>
      <c r="C151" s="264"/>
      <c r="D151" s="246" t="s">
        <v>422</v>
      </c>
      <c r="E151" s="265" t="s">
        <v>21</v>
      </c>
      <c r="F151" s="266" t="s">
        <v>439</v>
      </c>
      <c r="G151" s="264"/>
      <c r="H151" s="267">
        <v>26.879999999999999</v>
      </c>
      <c r="I151" s="268"/>
      <c r="J151" s="264"/>
      <c r="K151" s="264"/>
      <c r="L151" s="269"/>
      <c r="M151" s="270"/>
      <c r="N151" s="271"/>
      <c r="O151" s="271"/>
      <c r="P151" s="271"/>
      <c r="Q151" s="271"/>
      <c r="R151" s="271"/>
      <c r="S151" s="271"/>
      <c r="T151" s="272"/>
      <c r="AT151" s="273" t="s">
        <v>422</v>
      </c>
      <c r="AU151" s="273" t="s">
        <v>80</v>
      </c>
      <c r="AV151" s="13" t="s">
        <v>232</v>
      </c>
      <c r="AW151" s="13" t="s">
        <v>35</v>
      </c>
      <c r="AX151" s="13" t="s">
        <v>80</v>
      </c>
      <c r="AY151" s="273" t="s">
        <v>215</v>
      </c>
    </row>
    <row r="152" s="1" customFormat="1" ht="16.5" customHeight="1">
      <c r="B152" s="47"/>
      <c r="C152" s="234" t="s">
        <v>321</v>
      </c>
      <c r="D152" s="234" t="s">
        <v>218</v>
      </c>
      <c r="E152" s="235" t="s">
        <v>4571</v>
      </c>
      <c r="F152" s="236" t="s">
        <v>4572</v>
      </c>
      <c r="G152" s="237" t="s">
        <v>376</v>
      </c>
      <c r="H152" s="238">
        <v>23.760000000000002</v>
      </c>
      <c r="I152" s="239"/>
      <c r="J152" s="240">
        <f>ROUND(I152*H152,2)</f>
        <v>0</v>
      </c>
      <c r="K152" s="236" t="s">
        <v>4521</v>
      </c>
      <c r="L152" s="73"/>
      <c r="M152" s="241" t="s">
        <v>21</v>
      </c>
      <c r="N152" s="242" t="s">
        <v>43</v>
      </c>
      <c r="O152" s="48"/>
      <c r="P152" s="243">
        <f>O152*H152</f>
        <v>0</v>
      </c>
      <c r="Q152" s="243">
        <v>0</v>
      </c>
      <c r="R152" s="243">
        <f>Q152*H152</f>
        <v>0</v>
      </c>
      <c r="S152" s="243">
        <v>0</v>
      </c>
      <c r="T152" s="244">
        <f>S152*H152</f>
        <v>0</v>
      </c>
      <c r="AR152" s="25" t="s">
        <v>232</v>
      </c>
      <c r="AT152" s="25" t="s">
        <v>218</v>
      </c>
      <c r="AU152" s="25" t="s">
        <v>80</v>
      </c>
      <c r="AY152" s="25" t="s">
        <v>215</v>
      </c>
      <c r="BE152" s="245">
        <f>IF(N152="základní",J152,0)</f>
        <v>0</v>
      </c>
      <c r="BF152" s="245">
        <f>IF(N152="snížená",J152,0)</f>
        <v>0</v>
      </c>
      <c r="BG152" s="245">
        <f>IF(N152="zákl. přenesená",J152,0)</f>
        <v>0</v>
      </c>
      <c r="BH152" s="245">
        <f>IF(N152="sníž. přenesená",J152,0)</f>
        <v>0</v>
      </c>
      <c r="BI152" s="245">
        <f>IF(N152="nulová",J152,0)</f>
        <v>0</v>
      </c>
      <c r="BJ152" s="25" t="s">
        <v>80</v>
      </c>
      <c r="BK152" s="245">
        <f>ROUND(I152*H152,2)</f>
        <v>0</v>
      </c>
      <c r="BL152" s="25" t="s">
        <v>232</v>
      </c>
      <c r="BM152" s="25" t="s">
        <v>607</v>
      </c>
    </row>
    <row r="153" s="12" customFormat="1">
      <c r="B153" s="252"/>
      <c r="C153" s="253"/>
      <c r="D153" s="246" t="s">
        <v>422</v>
      </c>
      <c r="E153" s="254" t="s">
        <v>21</v>
      </c>
      <c r="F153" s="255" t="s">
        <v>4573</v>
      </c>
      <c r="G153" s="253"/>
      <c r="H153" s="256">
        <v>23.760000000000002</v>
      </c>
      <c r="I153" s="257"/>
      <c r="J153" s="253"/>
      <c r="K153" s="253"/>
      <c r="L153" s="258"/>
      <c r="M153" s="259"/>
      <c r="N153" s="260"/>
      <c r="O153" s="260"/>
      <c r="P153" s="260"/>
      <c r="Q153" s="260"/>
      <c r="R153" s="260"/>
      <c r="S153" s="260"/>
      <c r="T153" s="261"/>
      <c r="AT153" s="262" t="s">
        <v>422</v>
      </c>
      <c r="AU153" s="262" t="s">
        <v>80</v>
      </c>
      <c r="AV153" s="12" t="s">
        <v>82</v>
      </c>
      <c r="AW153" s="12" t="s">
        <v>35</v>
      </c>
      <c r="AX153" s="12" t="s">
        <v>72</v>
      </c>
      <c r="AY153" s="262" t="s">
        <v>215</v>
      </c>
    </row>
    <row r="154" s="13" customFormat="1">
      <c r="B154" s="263"/>
      <c r="C154" s="264"/>
      <c r="D154" s="246" t="s">
        <v>422</v>
      </c>
      <c r="E154" s="265" t="s">
        <v>21</v>
      </c>
      <c r="F154" s="266" t="s">
        <v>439</v>
      </c>
      <c r="G154" s="264"/>
      <c r="H154" s="267">
        <v>23.760000000000002</v>
      </c>
      <c r="I154" s="268"/>
      <c r="J154" s="264"/>
      <c r="K154" s="264"/>
      <c r="L154" s="269"/>
      <c r="M154" s="270"/>
      <c r="N154" s="271"/>
      <c r="O154" s="271"/>
      <c r="P154" s="271"/>
      <c r="Q154" s="271"/>
      <c r="R154" s="271"/>
      <c r="S154" s="271"/>
      <c r="T154" s="272"/>
      <c r="AT154" s="273" t="s">
        <v>422</v>
      </c>
      <c r="AU154" s="273" t="s">
        <v>80</v>
      </c>
      <c r="AV154" s="13" t="s">
        <v>232</v>
      </c>
      <c r="AW154" s="13" t="s">
        <v>35</v>
      </c>
      <c r="AX154" s="13" t="s">
        <v>80</v>
      </c>
      <c r="AY154" s="273" t="s">
        <v>215</v>
      </c>
    </row>
    <row r="155" s="1" customFormat="1" ht="16.5" customHeight="1">
      <c r="B155" s="47"/>
      <c r="C155" s="234" t="s">
        <v>326</v>
      </c>
      <c r="D155" s="234" t="s">
        <v>218</v>
      </c>
      <c r="E155" s="235" t="s">
        <v>4574</v>
      </c>
      <c r="F155" s="236" t="s">
        <v>4575</v>
      </c>
      <c r="G155" s="237" t="s">
        <v>376</v>
      </c>
      <c r="H155" s="238">
        <v>23.760000000000002</v>
      </c>
      <c r="I155" s="239"/>
      <c r="J155" s="240">
        <f>ROUND(I155*H155,2)</f>
        <v>0</v>
      </c>
      <c r="K155" s="236" t="s">
        <v>4521</v>
      </c>
      <c r="L155" s="73"/>
      <c r="M155" s="241" t="s">
        <v>21</v>
      </c>
      <c r="N155" s="242" t="s">
        <v>43</v>
      </c>
      <c r="O155" s="48"/>
      <c r="P155" s="243">
        <f>O155*H155</f>
        <v>0</v>
      </c>
      <c r="Q155" s="243">
        <v>0</v>
      </c>
      <c r="R155" s="243">
        <f>Q155*H155</f>
        <v>0</v>
      </c>
      <c r="S155" s="243">
        <v>0</v>
      </c>
      <c r="T155" s="244">
        <f>S155*H155</f>
        <v>0</v>
      </c>
      <c r="AR155" s="25" t="s">
        <v>232</v>
      </c>
      <c r="AT155" s="25" t="s">
        <v>218</v>
      </c>
      <c r="AU155" s="25" t="s">
        <v>80</v>
      </c>
      <c r="AY155" s="25" t="s">
        <v>215</v>
      </c>
      <c r="BE155" s="245">
        <f>IF(N155="základní",J155,0)</f>
        <v>0</v>
      </c>
      <c r="BF155" s="245">
        <f>IF(N155="snížená",J155,0)</f>
        <v>0</v>
      </c>
      <c r="BG155" s="245">
        <f>IF(N155="zákl. přenesená",J155,0)</f>
        <v>0</v>
      </c>
      <c r="BH155" s="245">
        <f>IF(N155="sníž. přenesená",J155,0)</f>
        <v>0</v>
      </c>
      <c r="BI155" s="245">
        <f>IF(N155="nulová",J155,0)</f>
        <v>0</v>
      </c>
      <c r="BJ155" s="25" t="s">
        <v>80</v>
      </c>
      <c r="BK155" s="245">
        <f>ROUND(I155*H155,2)</f>
        <v>0</v>
      </c>
      <c r="BL155" s="25" t="s">
        <v>232</v>
      </c>
      <c r="BM155" s="25" t="s">
        <v>618</v>
      </c>
    </row>
    <row r="156" s="11" customFormat="1" ht="37.44" customHeight="1">
      <c r="B156" s="218"/>
      <c r="C156" s="219"/>
      <c r="D156" s="220" t="s">
        <v>71</v>
      </c>
      <c r="E156" s="221" t="s">
        <v>227</v>
      </c>
      <c r="F156" s="221" t="s">
        <v>1163</v>
      </c>
      <c r="G156" s="219"/>
      <c r="H156" s="219"/>
      <c r="I156" s="222"/>
      <c r="J156" s="223">
        <f>BK156</f>
        <v>0</v>
      </c>
      <c r="K156" s="219"/>
      <c r="L156" s="224"/>
      <c r="M156" s="225"/>
      <c r="N156" s="226"/>
      <c r="O156" s="226"/>
      <c r="P156" s="227">
        <f>SUM(P157:P175)</f>
        <v>0</v>
      </c>
      <c r="Q156" s="226"/>
      <c r="R156" s="227">
        <f>SUM(R157:R175)</f>
        <v>0</v>
      </c>
      <c r="S156" s="226"/>
      <c r="T156" s="228">
        <f>SUM(T157:T175)</f>
        <v>0</v>
      </c>
      <c r="AR156" s="229" t="s">
        <v>80</v>
      </c>
      <c r="AT156" s="230" t="s">
        <v>71</v>
      </c>
      <c r="AU156" s="230" t="s">
        <v>72</v>
      </c>
      <c r="AY156" s="229" t="s">
        <v>215</v>
      </c>
      <c r="BK156" s="231">
        <f>SUM(BK157:BK175)</f>
        <v>0</v>
      </c>
    </row>
    <row r="157" s="1" customFormat="1" ht="25.5" customHeight="1">
      <c r="B157" s="47"/>
      <c r="C157" s="234" t="s">
        <v>331</v>
      </c>
      <c r="D157" s="234" t="s">
        <v>218</v>
      </c>
      <c r="E157" s="235" t="s">
        <v>4576</v>
      </c>
      <c r="F157" s="236" t="s">
        <v>4577</v>
      </c>
      <c r="G157" s="237" t="s">
        <v>376</v>
      </c>
      <c r="H157" s="238">
        <v>26.550000000000001</v>
      </c>
      <c r="I157" s="239"/>
      <c r="J157" s="240">
        <f>ROUND(I157*H157,2)</f>
        <v>0</v>
      </c>
      <c r="K157" s="236" t="s">
        <v>4521</v>
      </c>
      <c r="L157" s="73"/>
      <c r="M157" s="241" t="s">
        <v>21</v>
      </c>
      <c r="N157" s="242" t="s">
        <v>43</v>
      </c>
      <c r="O157" s="48"/>
      <c r="P157" s="243">
        <f>O157*H157</f>
        <v>0</v>
      </c>
      <c r="Q157" s="243">
        <v>0</v>
      </c>
      <c r="R157" s="243">
        <f>Q157*H157</f>
        <v>0</v>
      </c>
      <c r="S157" s="243">
        <v>0</v>
      </c>
      <c r="T157" s="244">
        <f>S157*H157</f>
        <v>0</v>
      </c>
      <c r="AR157" s="25" t="s">
        <v>232</v>
      </c>
      <c r="AT157" s="25" t="s">
        <v>218</v>
      </c>
      <c r="AU157" s="25" t="s">
        <v>80</v>
      </c>
      <c r="AY157" s="25" t="s">
        <v>215</v>
      </c>
      <c r="BE157" s="245">
        <f>IF(N157="základní",J157,0)</f>
        <v>0</v>
      </c>
      <c r="BF157" s="245">
        <f>IF(N157="snížená",J157,0)</f>
        <v>0</v>
      </c>
      <c r="BG157" s="245">
        <f>IF(N157="zákl. přenesená",J157,0)</f>
        <v>0</v>
      </c>
      <c r="BH157" s="245">
        <f>IF(N157="sníž. přenesená",J157,0)</f>
        <v>0</v>
      </c>
      <c r="BI157" s="245">
        <f>IF(N157="nulová",J157,0)</f>
        <v>0</v>
      </c>
      <c r="BJ157" s="25" t="s">
        <v>80</v>
      </c>
      <c r="BK157" s="245">
        <f>ROUND(I157*H157,2)</f>
        <v>0</v>
      </c>
      <c r="BL157" s="25" t="s">
        <v>232</v>
      </c>
      <c r="BM157" s="25" t="s">
        <v>630</v>
      </c>
    </row>
    <row r="158" s="12" customFormat="1">
      <c r="B158" s="252"/>
      <c r="C158" s="253"/>
      <c r="D158" s="246" t="s">
        <v>422</v>
      </c>
      <c r="E158" s="254" t="s">
        <v>21</v>
      </c>
      <c r="F158" s="255" t="s">
        <v>4544</v>
      </c>
      <c r="G158" s="253"/>
      <c r="H158" s="256">
        <v>26.550000000000001</v>
      </c>
      <c r="I158" s="257"/>
      <c r="J158" s="253"/>
      <c r="K158" s="253"/>
      <c r="L158" s="258"/>
      <c r="M158" s="259"/>
      <c r="N158" s="260"/>
      <c r="O158" s="260"/>
      <c r="P158" s="260"/>
      <c r="Q158" s="260"/>
      <c r="R158" s="260"/>
      <c r="S158" s="260"/>
      <c r="T158" s="261"/>
      <c r="AT158" s="262" t="s">
        <v>422</v>
      </c>
      <c r="AU158" s="262" t="s">
        <v>80</v>
      </c>
      <c r="AV158" s="12" t="s">
        <v>82</v>
      </c>
      <c r="AW158" s="12" t="s">
        <v>35</v>
      </c>
      <c r="AX158" s="12" t="s">
        <v>72</v>
      </c>
      <c r="AY158" s="262" t="s">
        <v>215</v>
      </c>
    </row>
    <row r="159" s="13" customFormat="1">
      <c r="B159" s="263"/>
      <c r="C159" s="264"/>
      <c r="D159" s="246" t="s">
        <v>422</v>
      </c>
      <c r="E159" s="265" t="s">
        <v>21</v>
      </c>
      <c r="F159" s="266" t="s">
        <v>439</v>
      </c>
      <c r="G159" s="264"/>
      <c r="H159" s="267">
        <v>26.550000000000001</v>
      </c>
      <c r="I159" s="268"/>
      <c r="J159" s="264"/>
      <c r="K159" s="264"/>
      <c r="L159" s="269"/>
      <c r="M159" s="270"/>
      <c r="N159" s="271"/>
      <c r="O159" s="271"/>
      <c r="P159" s="271"/>
      <c r="Q159" s="271"/>
      <c r="R159" s="271"/>
      <c r="S159" s="271"/>
      <c r="T159" s="272"/>
      <c r="AT159" s="273" t="s">
        <v>422</v>
      </c>
      <c r="AU159" s="273" t="s">
        <v>80</v>
      </c>
      <c r="AV159" s="13" t="s">
        <v>232</v>
      </c>
      <c r="AW159" s="13" t="s">
        <v>35</v>
      </c>
      <c r="AX159" s="13" t="s">
        <v>80</v>
      </c>
      <c r="AY159" s="273" t="s">
        <v>215</v>
      </c>
    </row>
    <row r="160" s="1" customFormat="1" ht="51" customHeight="1">
      <c r="B160" s="47"/>
      <c r="C160" s="234" t="s">
        <v>499</v>
      </c>
      <c r="D160" s="234" t="s">
        <v>218</v>
      </c>
      <c r="E160" s="235" t="s">
        <v>4578</v>
      </c>
      <c r="F160" s="236" t="s">
        <v>4579</v>
      </c>
      <c r="G160" s="237" t="s">
        <v>381</v>
      </c>
      <c r="H160" s="238">
        <v>30.52</v>
      </c>
      <c r="I160" s="239"/>
      <c r="J160" s="240">
        <f>ROUND(I160*H160,2)</f>
        <v>0</v>
      </c>
      <c r="K160" s="236" t="s">
        <v>21</v>
      </c>
      <c r="L160" s="73"/>
      <c r="M160" s="241" t="s">
        <v>21</v>
      </c>
      <c r="N160" s="242" t="s">
        <v>43</v>
      </c>
      <c r="O160" s="48"/>
      <c r="P160" s="243">
        <f>O160*H160</f>
        <v>0</v>
      </c>
      <c r="Q160" s="243">
        <v>0</v>
      </c>
      <c r="R160" s="243">
        <f>Q160*H160</f>
        <v>0</v>
      </c>
      <c r="S160" s="243">
        <v>0</v>
      </c>
      <c r="T160" s="244">
        <f>S160*H160</f>
        <v>0</v>
      </c>
      <c r="AR160" s="25" t="s">
        <v>232</v>
      </c>
      <c r="AT160" s="25" t="s">
        <v>218</v>
      </c>
      <c r="AU160" s="25" t="s">
        <v>80</v>
      </c>
      <c r="AY160" s="25" t="s">
        <v>215</v>
      </c>
      <c r="BE160" s="245">
        <f>IF(N160="základní",J160,0)</f>
        <v>0</v>
      </c>
      <c r="BF160" s="245">
        <f>IF(N160="snížená",J160,0)</f>
        <v>0</v>
      </c>
      <c r="BG160" s="245">
        <f>IF(N160="zákl. přenesená",J160,0)</f>
        <v>0</v>
      </c>
      <c r="BH160" s="245">
        <f>IF(N160="sníž. přenesená",J160,0)</f>
        <v>0</v>
      </c>
      <c r="BI160" s="245">
        <f>IF(N160="nulová",J160,0)</f>
        <v>0</v>
      </c>
      <c r="BJ160" s="25" t="s">
        <v>80</v>
      </c>
      <c r="BK160" s="245">
        <f>ROUND(I160*H160,2)</f>
        <v>0</v>
      </c>
      <c r="BL160" s="25" t="s">
        <v>232</v>
      </c>
      <c r="BM160" s="25" t="s">
        <v>646</v>
      </c>
    </row>
    <row r="161" s="12" customFormat="1">
      <c r="B161" s="252"/>
      <c r="C161" s="253"/>
      <c r="D161" s="246" t="s">
        <v>422</v>
      </c>
      <c r="E161" s="254" t="s">
        <v>21</v>
      </c>
      <c r="F161" s="255" t="s">
        <v>4580</v>
      </c>
      <c r="G161" s="253"/>
      <c r="H161" s="256">
        <v>16.800000000000001</v>
      </c>
      <c r="I161" s="257"/>
      <c r="J161" s="253"/>
      <c r="K161" s="253"/>
      <c r="L161" s="258"/>
      <c r="M161" s="259"/>
      <c r="N161" s="260"/>
      <c r="O161" s="260"/>
      <c r="P161" s="260"/>
      <c r="Q161" s="260"/>
      <c r="R161" s="260"/>
      <c r="S161" s="260"/>
      <c r="T161" s="261"/>
      <c r="AT161" s="262" t="s">
        <v>422</v>
      </c>
      <c r="AU161" s="262" t="s">
        <v>80</v>
      </c>
      <c r="AV161" s="12" t="s">
        <v>82</v>
      </c>
      <c r="AW161" s="12" t="s">
        <v>35</v>
      </c>
      <c r="AX161" s="12" t="s">
        <v>72</v>
      </c>
      <c r="AY161" s="262" t="s">
        <v>215</v>
      </c>
    </row>
    <row r="162" s="12" customFormat="1">
      <c r="B162" s="252"/>
      <c r="C162" s="253"/>
      <c r="D162" s="246" t="s">
        <v>422</v>
      </c>
      <c r="E162" s="254" t="s">
        <v>21</v>
      </c>
      <c r="F162" s="255" t="s">
        <v>4581</v>
      </c>
      <c r="G162" s="253"/>
      <c r="H162" s="256">
        <v>13.720000000000001</v>
      </c>
      <c r="I162" s="257"/>
      <c r="J162" s="253"/>
      <c r="K162" s="253"/>
      <c r="L162" s="258"/>
      <c r="M162" s="259"/>
      <c r="N162" s="260"/>
      <c r="O162" s="260"/>
      <c r="P162" s="260"/>
      <c r="Q162" s="260"/>
      <c r="R162" s="260"/>
      <c r="S162" s="260"/>
      <c r="T162" s="261"/>
      <c r="AT162" s="262" t="s">
        <v>422</v>
      </c>
      <c r="AU162" s="262" t="s">
        <v>80</v>
      </c>
      <c r="AV162" s="12" t="s">
        <v>82</v>
      </c>
      <c r="AW162" s="12" t="s">
        <v>35</v>
      </c>
      <c r="AX162" s="12" t="s">
        <v>72</v>
      </c>
      <c r="AY162" s="262" t="s">
        <v>215</v>
      </c>
    </row>
    <row r="163" s="13" customFormat="1">
      <c r="B163" s="263"/>
      <c r="C163" s="264"/>
      <c r="D163" s="246" t="s">
        <v>422</v>
      </c>
      <c r="E163" s="265" t="s">
        <v>21</v>
      </c>
      <c r="F163" s="266" t="s">
        <v>439</v>
      </c>
      <c r="G163" s="264"/>
      <c r="H163" s="267">
        <v>30.52</v>
      </c>
      <c r="I163" s="268"/>
      <c r="J163" s="264"/>
      <c r="K163" s="264"/>
      <c r="L163" s="269"/>
      <c r="M163" s="270"/>
      <c r="N163" s="271"/>
      <c r="O163" s="271"/>
      <c r="P163" s="271"/>
      <c r="Q163" s="271"/>
      <c r="R163" s="271"/>
      <c r="S163" s="271"/>
      <c r="T163" s="272"/>
      <c r="AT163" s="273" t="s">
        <v>422</v>
      </c>
      <c r="AU163" s="273" t="s">
        <v>80</v>
      </c>
      <c r="AV163" s="13" t="s">
        <v>232</v>
      </c>
      <c r="AW163" s="13" t="s">
        <v>35</v>
      </c>
      <c r="AX163" s="13" t="s">
        <v>80</v>
      </c>
      <c r="AY163" s="273" t="s">
        <v>215</v>
      </c>
    </row>
    <row r="164" s="1" customFormat="1" ht="25.5" customHeight="1">
      <c r="B164" s="47"/>
      <c r="C164" s="234" t="s">
        <v>503</v>
      </c>
      <c r="D164" s="234" t="s">
        <v>218</v>
      </c>
      <c r="E164" s="235" t="s">
        <v>1515</v>
      </c>
      <c r="F164" s="236" t="s">
        <v>4582</v>
      </c>
      <c r="G164" s="237" t="s">
        <v>376</v>
      </c>
      <c r="H164" s="238">
        <v>140</v>
      </c>
      <c r="I164" s="239"/>
      <c r="J164" s="240">
        <f>ROUND(I164*H164,2)</f>
        <v>0</v>
      </c>
      <c r="K164" s="236" t="s">
        <v>4521</v>
      </c>
      <c r="L164" s="73"/>
      <c r="M164" s="241" t="s">
        <v>21</v>
      </c>
      <c r="N164" s="242" t="s">
        <v>43</v>
      </c>
      <c r="O164" s="48"/>
      <c r="P164" s="243">
        <f>O164*H164</f>
        <v>0</v>
      </c>
      <c r="Q164" s="243">
        <v>0</v>
      </c>
      <c r="R164" s="243">
        <f>Q164*H164</f>
        <v>0</v>
      </c>
      <c r="S164" s="243">
        <v>0</v>
      </c>
      <c r="T164" s="244">
        <f>S164*H164</f>
        <v>0</v>
      </c>
      <c r="AR164" s="25" t="s">
        <v>232</v>
      </c>
      <c r="AT164" s="25" t="s">
        <v>218</v>
      </c>
      <c r="AU164" s="25" t="s">
        <v>80</v>
      </c>
      <c r="AY164" s="25" t="s">
        <v>215</v>
      </c>
      <c r="BE164" s="245">
        <f>IF(N164="základní",J164,0)</f>
        <v>0</v>
      </c>
      <c r="BF164" s="245">
        <f>IF(N164="snížená",J164,0)</f>
        <v>0</v>
      </c>
      <c r="BG164" s="245">
        <f>IF(N164="zákl. přenesená",J164,0)</f>
        <v>0</v>
      </c>
      <c r="BH164" s="245">
        <f>IF(N164="sníž. přenesená",J164,0)</f>
        <v>0</v>
      </c>
      <c r="BI164" s="245">
        <f>IF(N164="nulová",J164,0)</f>
        <v>0</v>
      </c>
      <c r="BJ164" s="25" t="s">
        <v>80</v>
      </c>
      <c r="BK164" s="245">
        <f>ROUND(I164*H164,2)</f>
        <v>0</v>
      </c>
      <c r="BL164" s="25" t="s">
        <v>232</v>
      </c>
      <c r="BM164" s="25" t="s">
        <v>657</v>
      </c>
    </row>
    <row r="165" s="12" customFormat="1">
      <c r="B165" s="252"/>
      <c r="C165" s="253"/>
      <c r="D165" s="246" t="s">
        <v>422</v>
      </c>
      <c r="E165" s="254" t="s">
        <v>21</v>
      </c>
      <c r="F165" s="255" t="s">
        <v>4583</v>
      </c>
      <c r="G165" s="253"/>
      <c r="H165" s="256">
        <v>56</v>
      </c>
      <c r="I165" s="257"/>
      <c r="J165" s="253"/>
      <c r="K165" s="253"/>
      <c r="L165" s="258"/>
      <c r="M165" s="259"/>
      <c r="N165" s="260"/>
      <c r="O165" s="260"/>
      <c r="P165" s="260"/>
      <c r="Q165" s="260"/>
      <c r="R165" s="260"/>
      <c r="S165" s="260"/>
      <c r="T165" s="261"/>
      <c r="AT165" s="262" t="s">
        <v>422</v>
      </c>
      <c r="AU165" s="262" t="s">
        <v>80</v>
      </c>
      <c r="AV165" s="12" t="s">
        <v>82</v>
      </c>
      <c r="AW165" s="12" t="s">
        <v>35</v>
      </c>
      <c r="AX165" s="12" t="s">
        <v>72</v>
      </c>
      <c r="AY165" s="262" t="s">
        <v>215</v>
      </c>
    </row>
    <row r="166" s="12" customFormat="1">
      <c r="B166" s="252"/>
      <c r="C166" s="253"/>
      <c r="D166" s="246" t="s">
        <v>422</v>
      </c>
      <c r="E166" s="254" t="s">
        <v>21</v>
      </c>
      <c r="F166" s="255" t="s">
        <v>4584</v>
      </c>
      <c r="G166" s="253"/>
      <c r="H166" s="256">
        <v>84</v>
      </c>
      <c r="I166" s="257"/>
      <c r="J166" s="253"/>
      <c r="K166" s="253"/>
      <c r="L166" s="258"/>
      <c r="M166" s="259"/>
      <c r="N166" s="260"/>
      <c r="O166" s="260"/>
      <c r="P166" s="260"/>
      <c r="Q166" s="260"/>
      <c r="R166" s="260"/>
      <c r="S166" s="260"/>
      <c r="T166" s="261"/>
      <c r="AT166" s="262" t="s">
        <v>422</v>
      </c>
      <c r="AU166" s="262" t="s">
        <v>80</v>
      </c>
      <c r="AV166" s="12" t="s">
        <v>82</v>
      </c>
      <c r="AW166" s="12" t="s">
        <v>35</v>
      </c>
      <c r="AX166" s="12" t="s">
        <v>72</v>
      </c>
      <c r="AY166" s="262" t="s">
        <v>215</v>
      </c>
    </row>
    <row r="167" s="13" customFormat="1">
      <c r="B167" s="263"/>
      <c r="C167" s="264"/>
      <c r="D167" s="246" t="s">
        <v>422</v>
      </c>
      <c r="E167" s="265" t="s">
        <v>21</v>
      </c>
      <c r="F167" s="266" t="s">
        <v>439</v>
      </c>
      <c r="G167" s="264"/>
      <c r="H167" s="267">
        <v>140</v>
      </c>
      <c r="I167" s="268"/>
      <c r="J167" s="264"/>
      <c r="K167" s="264"/>
      <c r="L167" s="269"/>
      <c r="M167" s="270"/>
      <c r="N167" s="271"/>
      <c r="O167" s="271"/>
      <c r="P167" s="271"/>
      <c r="Q167" s="271"/>
      <c r="R167" s="271"/>
      <c r="S167" s="271"/>
      <c r="T167" s="272"/>
      <c r="AT167" s="273" t="s">
        <v>422</v>
      </c>
      <c r="AU167" s="273" t="s">
        <v>80</v>
      </c>
      <c r="AV167" s="13" t="s">
        <v>232</v>
      </c>
      <c r="AW167" s="13" t="s">
        <v>35</v>
      </c>
      <c r="AX167" s="13" t="s">
        <v>80</v>
      </c>
      <c r="AY167" s="273" t="s">
        <v>215</v>
      </c>
    </row>
    <row r="168" s="1" customFormat="1" ht="25.5" customHeight="1">
      <c r="B168" s="47"/>
      <c r="C168" s="234" t="s">
        <v>338</v>
      </c>
      <c r="D168" s="234" t="s">
        <v>218</v>
      </c>
      <c r="E168" s="235" t="s">
        <v>1521</v>
      </c>
      <c r="F168" s="236" t="s">
        <v>4585</v>
      </c>
      <c r="G168" s="237" t="s">
        <v>376</v>
      </c>
      <c r="H168" s="238">
        <v>140</v>
      </c>
      <c r="I168" s="239"/>
      <c r="J168" s="240">
        <f>ROUND(I168*H168,2)</f>
        <v>0</v>
      </c>
      <c r="K168" s="236" t="s">
        <v>4521</v>
      </c>
      <c r="L168" s="73"/>
      <c r="M168" s="241" t="s">
        <v>21</v>
      </c>
      <c r="N168" s="242" t="s">
        <v>43</v>
      </c>
      <c r="O168" s="48"/>
      <c r="P168" s="243">
        <f>O168*H168</f>
        <v>0</v>
      </c>
      <c r="Q168" s="243">
        <v>0</v>
      </c>
      <c r="R168" s="243">
        <f>Q168*H168</f>
        <v>0</v>
      </c>
      <c r="S168" s="243">
        <v>0</v>
      </c>
      <c r="T168" s="244">
        <f>S168*H168</f>
        <v>0</v>
      </c>
      <c r="AR168" s="25" t="s">
        <v>232</v>
      </c>
      <c r="AT168" s="25" t="s">
        <v>218</v>
      </c>
      <c r="AU168" s="25" t="s">
        <v>80</v>
      </c>
      <c r="AY168" s="25" t="s">
        <v>215</v>
      </c>
      <c r="BE168" s="245">
        <f>IF(N168="základní",J168,0)</f>
        <v>0</v>
      </c>
      <c r="BF168" s="245">
        <f>IF(N168="snížená",J168,0)</f>
        <v>0</v>
      </c>
      <c r="BG168" s="245">
        <f>IF(N168="zákl. přenesená",J168,0)</f>
        <v>0</v>
      </c>
      <c r="BH168" s="245">
        <f>IF(N168="sníž. přenesená",J168,0)</f>
        <v>0</v>
      </c>
      <c r="BI168" s="245">
        <f>IF(N168="nulová",J168,0)</f>
        <v>0</v>
      </c>
      <c r="BJ168" s="25" t="s">
        <v>80</v>
      </c>
      <c r="BK168" s="245">
        <f>ROUND(I168*H168,2)</f>
        <v>0</v>
      </c>
      <c r="BL168" s="25" t="s">
        <v>232</v>
      </c>
      <c r="BM168" s="25" t="s">
        <v>668</v>
      </c>
    </row>
    <row r="169" s="1" customFormat="1" ht="25.5" customHeight="1">
      <c r="B169" s="47"/>
      <c r="C169" s="234" t="s">
        <v>343</v>
      </c>
      <c r="D169" s="234" t="s">
        <v>218</v>
      </c>
      <c r="E169" s="235" t="s">
        <v>1529</v>
      </c>
      <c r="F169" s="236" t="s">
        <v>4586</v>
      </c>
      <c r="G169" s="237" t="s">
        <v>473</v>
      </c>
      <c r="H169" s="238">
        <v>0.159</v>
      </c>
      <c r="I169" s="239"/>
      <c r="J169" s="240">
        <f>ROUND(I169*H169,2)</f>
        <v>0</v>
      </c>
      <c r="K169" s="236" t="s">
        <v>4521</v>
      </c>
      <c r="L169" s="73"/>
      <c r="M169" s="241" t="s">
        <v>21</v>
      </c>
      <c r="N169" s="242" t="s">
        <v>43</v>
      </c>
      <c r="O169" s="48"/>
      <c r="P169" s="243">
        <f>O169*H169</f>
        <v>0</v>
      </c>
      <c r="Q169" s="243">
        <v>0</v>
      </c>
      <c r="R169" s="243">
        <f>Q169*H169</f>
        <v>0</v>
      </c>
      <c r="S169" s="243">
        <v>0</v>
      </c>
      <c r="T169" s="244">
        <f>S169*H169</f>
        <v>0</v>
      </c>
      <c r="AR169" s="25" t="s">
        <v>232</v>
      </c>
      <c r="AT169" s="25" t="s">
        <v>218</v>
      </c>
      <c r="AU169" s="25" t="s">
        <v>80</v>
      </c>
      <c r="AY169" s="25" t="s">
        <v>215</v>
      </c>
      <c r="BE169" s="245">
        <f>IF(N169="základní",J169,0)</f>
        <v>0</v>
      </c>
      <c r="BF169" s="245">
        <f>IF(N169="snížená",J169,0)</f>
        <v>0</v>
      </c>
      <c r="BG169" s="245">
        <f>IF(N169="zákl. přenesená",J169,0)</f>
        <v>0</v>
      </c>
      <c r="BH169" s="245">
        <f>IF(N169="sníž. přenesená",J169,0)</f>
        <v>0</v>
      </c>
      <c r="BI169" s="245">
        <f>IF(N169="nulová",J169,0)</f>
        <v>0</v>
      </c>
      <c r="BJ169" s="25" t="s">
        <v>80</v>
      </c>
      <c r="BK169" s="245">
        <f>ROUND(I169*H169,2)</f>
        <v>0</v>
      </c>
      <c r="BL169" s="25" t="s">
        <v>232</v>
      </c>
      <c r="BM169" s="25" t="s">
        <v>678</v>
      </c>
    </row>
    <row r="170" s="12" customFormat="1">
      <c r="B170" s="252"/>
      <c r="C170" s="253"/>
      <c r="D170" s="246" t="s">
        <v>422</v>
      </c>
      <c r="E170" s="254" t="s">
        <v>21</v>
      </c>
      <c r="F170" s="255" t="s">
        <v>4587</v>
      </c>
      <c r="G170" s="253"/>
      <c r="H170" s="256">
        <v>0.159</v>
      </c>
      <c r="I170" s="257"/>
      <c r="J170" s="253"/>
      <c r="K170" s="253"/>
      <c r="L170" s="258"/>
      <c r="M170" s="259"/>
      <c r="N170" s="260"/>
      <c r="O170" s="260"/>
      <c r="P170" s="260"/>
      <c r="Q170" s="260"/>
      <c r="R170" s="260"/>
      <c r="S170" s="260"/>
      <c r="T170" s="261"/>
      <c r="AT170" s="262" t="s">
        <v>422</v>
      </c>
      <c r="AU170" s="262" t="s">
        <v>80</v>
      </c>
      <c r="AV170" s="12" t="s">
        <v>82</v>
      </c>
      <c r="AW170" s="12" t="s">
        <v>35</v>
      </c>
      <c r="AX170" s="12" t="s">
        <v>72</v>
      </c>
      <c r="AY170" s="262" t="s">
        <v>215</v>
      </c>
    </row>
    <row r="171" s="13" customFormat="1">
      <c r="B171" s="263"/>
      <c r="C171" s="264"/>
      <c r="D171" s="246" t="s">
        <v>422</v>
      </c>
      <c r="E171" s="265" t="s">
        <v>21</v>
      </c>
      <c r="F171" s="266" t="s">
        <v>439</v>
      </c>
      <c r="G171" s="264"/>
      <c r="H171" s="267">
        <v>0.159</v>
      </c>
      <c r="I171" s="268"/>
      <c r="J171" s="264"/>
      <c r="K171" s="264"/>
      <c r="L171" s="269"/>
      <c r="M171" s="270"/>
      <c r="N171" s="271"/>
      <c r="O171" s="271"/>
      <c r="P171" s="271"/>
      <c r="Q171" s="271"/>
      <c r="R171" s="271"/>
      <c r="S171" s="271"/>
      <c r="T171" s="272"/>
      <c r="AT171" s="273" t="s">
        <v>422</v>
      </c>
      <c r="AU171" s="273" t="s">
        <v>80</v>
      </c>
      <c r="AV171" s="13" t="s">
        <v>232</v>
      </c>
      <c r="AW171" s="13" t="s">
        <v>35</v>
      </c>
      <c r="AX171" s="13" t="s">
        <v>80</v>
      </c>
      <c r="AY171" s="273" t="s">
        <v>215</v>
      </c>
    </row>
    <row r="172" s="1" customFormat="1" ht="25.5" customHeight="1">
      <c r="B172" s="47"/>
      <c r="C172" s="234" t="s">
        <v>348</v>
      </c>
      <c r="D172" s="234" t="s">
        <v>218</v>
      </c>
      <c r="E172" s="235" t="s">
        <v>4588</v>
      </c>
      <c r="F172" s="236" t="s">
        <v>4589</v>
      </c>
      <c r="G172" s="237" t="s">
        <v>473</v>
      </c>
      <c r="H172" s="238">
        <v>16.541</v>
      </c>
      <c r="I172" s="239"/>
      <c r="J172" s="240">
        <f>ROUND(I172*H172,2)</f>
        <v>0</v>
      </c>
      <c r="K172" s="236" t="s">
        <v>21</v>
      </c>
      <c r="L172" s="73"/>
      <c r="M172" s="241" t="s">
        <v>21</v>
      </c>
      <c r="N172" s="242" t="s">
        <v>43</v>
      </c>
      <c r="O172" s="48"/>
      <c r="P172" s="243">
        <f>O172*H172</f>
        <v>0</v>
      </c>
      <c r="Q172" s="243">
        <v>0</v>
      </c>
      <c r="R172" s="243">
        <f>Q172*H172</f>
        <v>0</v>
      </c>
      <c r="S172" s="243">
        <v>0</v>
      </c>
      <c r="T172" s="244">
        <f>S172*H172</f>
        <v>0</v>
      </c>
      <c r="AR172" s="25" t="s">
        <v>232</v>
      </c>
      <c r="AT172" s="25" t="s">
        <v>218</v>
      </c>
      <c r="AU172" s="25" t="s">
        <v>80</v>
      </c>
      <c r="AY172" s="25" t="s">
        <v>215</v>
      </c>
      <c r="BE172" s="245">
        <f>IF(N172="základní",J172,0)</f>
        <v>0</v>
      </c>
      <c r="BF172" s="245">
        <f>IF(N172="snížená",J172,0)</f>
        <v>0</v>
      </c>
      <c r="BG172" s="245">
        <f>IF(N172="zákl. přenesená",J172,0)</f>
        <v>0</v>
      </c>
      <c r="BH172" s="245">
        <f>IF(N172="sníž. přenesená",J172,0)</f>
        <v>0</v>
      </c>
      <c r="BI172" s="245">
        <f>IF(N172="nulová",J172,0)</f>
        <v>0</v>
      </c>
      <c r="BJ172" s="25" t="s">
        <v>80</v>
      </c>
      <c r="BK172" s="245">
        <f>ROUND(I172*H172,2)</f>
        <v>0</v>
      </c>
      <c r="BL172" s="25" t="s">
        <v>232</v>
      </c>
      <c r="BM172" s="25" t="s">
        <v>1534</v>
      </c>
    </row>
    <row r="173" s="12" customFormat="1">
      <c r="B173" s="252"/>
      <c r="C173" s="253"/>
      <c r="D173" s="246" t="s">
        <v>422</v>
      </c>
      <c r="E173" s="254" t="s">
        <v>21</v>
      </c>
      <c r="F173" s="255" t="s">
        <v>4590</v>
      </c>
      <c r="G173" s="253"/>
      <c r="H173" s="256">
        <v>16.541</v>
      </c>
      <c r="I173" s="257"/>
      <c r="J173" s="253"/>
      <c r="K173" s="253"/>
      <c r="L173" s="258"/>
      <c r="M173" s="259"/>
      <c r="N173" s="260"/>
      <c r="O173" s="260"/>
      <c r="P173" s="260"/>
      <c r="Q173" s="260"/>
      <c r="R173" s="260"/>
      <c r="S173" s="260"/>
      <c r="T173" s="261"/>
      <c r="AT173" s="262" t="s">
        <v>422</v>
      </c>
      <c r="AU173" s="262" t="s">
        <v>80</v>
      </c>
      <c r="AV173" s="12" t="s">
        <v>82</v>
      </c>
      <c r="AW173" s="12" t="s">
        <v>35</v>
      </c>
      <c r="AX173" s="12" t="s">
        <v>72</v>
      </c>
      <c r="AY173" s="262" t="s">
        <v>215</v>
      </c>
    </row>
    <row r="174" s="13" customFormat="1">
      <c r="B174" s="263"/>
      <c r="C174" s="264"/>
      <c r="D174" s="246" t="s">
        <v>422</v>
      </c>
      <c r="E174" s="265" t="s">
        <v>21</v>
      </c>
      <c r="F174" s="266" t="s">
        <v>439</v>
      </c>
      <c r="G174" s="264"/>
      <c r="H174" s="267">
        <v>16.541</v>
      </c>
      <c r="I174" s="268"/>
      <c r="J174" s="264"/>
      <c r="K174" s="264"/>
      <c r="L174" s="269"/>
      <c r="M174" s="270"/>
      <c r="N174" s="271"/>
      <c r="O174" s="271"/>
      <c r="P174" s="271"/>
      <c r="Q174" s="271"/>
      <c r="R174" s="271"/>
      <c r="S174" s="271"/>
      <c r="T174" s="272"/>
      <c r="AT174" s="273" t="s">
        <v>422</v>
      </c>
      <c r="AU174" s="273" t="s">
        <v>80</v>
      </c>
      <c r="AV174" s="13" t="s">
        <v>232</v>
      </c>
      <c r="AW174" s="13" t="s">
        <v>35</v>
      </c>
      <c r="AX174" s="13" t="s">
        <v>80</v>
      </c>
      <c r="AY174" s="273" t="s">
        <v>215</v>
      </c>
    </row>
    <row r="175" s="1" customFormat="1" ht="25.5" customHeight="1">
      <c r="B175" s="47"/>
      <c r="C175" s="234" t="s">
        <v>353</v>
      </c>
      <c r="D175" s="234" t="s">
        <v>218</v>
      </c>
      <c r="E175" s="235" t="s">
        <v>4591</v>
      </c>
      <c r="F175" s="236" t="s">
        <v>4592</v>
      </c>
      <c r="G175" s="237" t="s">
        <v>376</v>
      </c>
      <c r="H175" s="238">
        <v>140</v>
      </c>
      <c r="I175" s="239"/>
      <c r="J175" s="240">
        <f>ROUND(I175*H175,2)</f>
        <v>0</v>
      </c>
      <c r="K175" s="236" t="s">
        <v>4521</v>
      </c>
      <c r="L175" s="73"/>
      <c r="M175" s="241" t="s">
        <v>21</v>
      </c>
      <c r="N175" s="242" t="s">
        <v>43</v>
      </c>
      <c r="O175" s="48"/>
      <c r="P175" s="243">
        <f>O175*H175</f>
        <v>0</v>
      </c>
      <c r="Q175" s="243">
        <v>0</v>
      </c>
      <c r="R175" s="243">
        <f>Q175*H175</f>
        <v>0</v>
      </c>
      <c r="S175" s="243">
        <v>0</v>
      </c>
      <c r="T175" s="244">
        <f>S175*H175</f>
        <v>0</v>
      </c>
      <c r="AR175" s="25" t="s">
        <v>232</v>
      </c>
      <c r="AT175" s="25" t="s">
        <v>218</v>
      </c>
      <c r="AU175" s="25" t="s">
        <v>80</v>
      </c>
      <c r="AY175" s="25" t="s">
        <v>215</v>
      </c>
      <c r="BE175" s="245">
        <f>IF(N175="základní",J175,0)</f>
        <v>0</v>
      </c>
      <c r="BF175" s="245">
        <f>IF(N175="snížená",J175,0)</f>
        <v>0</v>
      </c>
      <c r="BG175" s="245">
        <f>IF(N175="zákl. přenesená",J175,0)</f>
        <v>0</v>
      </c>
      <c r="BH175" s="245">
        <f>IF(N175="sníž. přenesená",J175,0)</f>
        <v>0</v>
      </c>
      <c r="BI175" s="245">
        <f>IF(N175="nulová",J175,0)</f>
        <v>0</v>
      </c>
      <c r="BJ175" s="25" t="s">
        <v>80</v>
      </c>
      <c r="BK175" s="245">
        <f>ROUND(I175*H175,2)</f>
        <v>0</v>
      </c>
      <c r="BL175" s="25" t="s">
        <v>232</v>
      </c>
      <c r="BM175" s="25" t="s">
        <v>569</v>
      </c>
    </row>
    <row r="176" s="11" customFormat="1" ht="37.44" customHeight="1">
      <c r="B176" s="218"/>
      <c r="C176" s="219"/>
      <c r="D176" s="220" t="s">
        <v>71</v>
      </c>
      <c r="E176" s="221" t="s">
        <v>232</v>
      </c>
      <c r="F176" s="221" t="s">
        <v>1592</v>
      </c>
      <c r="G176" s="219"/>
      <c r="H176" s="219"/>
      <c r="I176" s="222"/>
      <c r="J176" s="223">
        <f>BK176</f>
        <v>0</v>
      </c>
      <c r="K176" s="219"/>
      <c r="L176" s="224"/>
      <c r="M176" s="225"/>
      <c r="N176" s="226"/>
      <c r="O176" s="226"/>
      <c r="P176" s="227">
        <f>SUM(P177:P195)</f>
        <v>0</v>
      </c>
      <c r="Q176" s="226"/>
      <c r="R176" s="227">
        <f>SUM(R177:R195)</f>
        <v>0</v>
      </c>
      <c r="S176" s="226"/>
      <c r="T176" s="228">
        <f>SUM(T177:T195)</f>
        <v>0</v>
      </c>
      <c r="AR176" s="229" t="s">
        <v>80</v>
      </c>
      <c r="AT176" s="230" t="s">
        <v>71</v>
      </c>
      <c r="AU176" s="230" t="s">
        <v>72</v>
      </c>
      <c r="AY176" s="229" t="s">
        <v>215</v>
      </c>
      <c r="BK176" s="231">
        <f>SUM(BK177:BK195)</f>
        <v>0</v>
      </c>
    </row>
    <row r="177" s="1" customFormat="1" ht="51" customHeight="1">
      <c r="B177" s="47"/>
      <c r="C177" s="234" t="s">
        <v>358</v>
      </c>
      <c r="D177" s="234" t="s">
        <v>218</v>
      </c>
      <c r="E177" s="235" t="s">
        <v>4593</v>
      </c>
      <c r="F177" s="236" t="s">
        <v>4594</v>
      </c>
      <c r="G177" s="237" t="s">
        <v>381</v>
      </c>
      <c r="H177" s="238">
        <v>45.265999999999998</v>
      </c>
      <c r="I177" s="239"/>
      <c r="J177" s="240">
        <f>ROUND(I177*H177,2)</f>
        <v>0</v>
      </c>
      <c r="K177" s="236" t="s">
        <v>21</v>
      </c>
      <c r="L177" s="73"/>
      <c r="M177" s="241" t="s">
        <v>21</v>
      </c>
      <c r="N177" s="242" t="s">
        <v>43</v>
      </c>
      <c r="O177" s="48"/>
      <c r="P177" s="243">
        <f>O177*H177</f>
        <v>0</v>
      </c>
      <c r="Q177" s="243">
        <v>0</v>
      </c>
      <c r="R177" s="243">
        <f>Q177*H177</f>
        <v>0</v>
      </c>
      <c r="S177" s="243">
        <v>0</v>
      </c>
      <c r="T177" s="244">
        <f>S177*H177</f>
        <v>0</v>
      </c>
      <c r="AR177" s="25" t="s">
        <v>232</v>
      </c>
      <c r="AT177" s="25" t="s">
        <v>218</v>
      </c>
      <c r="AU177" s="25" t="s">
        <v>80</v>
      </c>
      <c r="AY177" s="25" t="s">
        <v>215</v>
      </c>
      <c r="BE177" s="245">
        <f>IF(N177="základní",J177,0)</f>
        <v>0</v>
      </c>
      <c r="BF177" s="245">
        <f>IF(N177="snížená",J177,0)</f>
        <v>0</v>
      </c>
      <c r="BG177" s="245">
        <f>IF(N177="zákl. přenesená",J177,0)</f>
        <v>0</v>
      </c>
      <c r="BH177" s="245">
        <f>IF(N177="sníž. přenesená",J177,0)</f>
        <v>0</v>
      </c>
      <c r="BI177" s="245">
        <f>IF(N177="nulová",J177,0)</f>
        <v>0</v>
      </c>
      <c r="BJ177" s="25" t="s">
        <v>80</v>
      </c>
      <c r="BK177" s="245">
        <f>ROUND(I177*H177,2)</f>
        <v>0</v>
      </c>
      <c r="BL177" s="25" t="s">
        <v>232</v>
      </c>
      <c r="BM177" s="25" t="s">
        <v>478</v>
      </c>
    </row>
    <row r="178" s="12" customFormat="1">
      <c r="B178" s="252"/>
      <c r="C178" s="253"/>
      <c r="D178" s="246" t="s">
        <v>422</v>
      </c>
      <c r="E178" s="254" t="s">
        <v>21</v>
      </c>
      <c r="F178" s="255" t="s">
        <v>4595</v>
      </c>
      <c r="G178" s="253"/>
      <c r="H178" s="256">
        <v>0.98599999999999999</v>
      </c>
      <c r="I178" s="257"/>
      <c r="J178" s="253"/>
      <c r="K178" s="253"/>
      <c r="L178" s="258"/>
      <c r="M178" s="259"/>
      <c r="N178" s="260"/>
      <c r="O178" s="260"/>
      <c r="P178" s="260"/>
      <c r="Q178" s="260"/>
      <c r="R178" s="260"/>
      <c r="S178" s="260"/>
      <c r="T178" s="261"/>
      <c r="AT178" s="262" t="s">
        <v>422</v>
      </c>
      <c r="AU178" s="262" t="s">
        <v>80</v>
      </c>
      <c r="AV178" s="12" t="s">
        <v>82</v>
      </c>
      <c r="AW178" s="12" t="s">
        <v>35</v>
      </c>
      <c r="AX178" s="12" t="s">
        <v>72</v>
      </c>
      <c r="AY178" s="262" t="s">
        <v>215</v>
      </c>
    </row>
    <row r="179" s="12" customFormat="1">
      <c r="B179" s="252"/>
      <c r="C179" s="253"/>
      <c r="D179" s="246" t="s">
        <v>422</v>
      </c>
      <c r="E179" s="254" t="s">
        <v>21</v>
      </c>
      <c r="F179" s="255" t="s">
        <v>4596</v>
      </c>
      <c r="G179" s="253"/>
      <c r="H179" s="256">
        <v>44.280000000000001</v>
      </c>
      <c r="I179" s="257"/>
      <c r="J179" s="253"/>
      <c r="K179" s="253"/>
      <c r="L179" s="258"/>
      <c r="M179" s="259"/>
      <c r="N179" s="260"/>
      <c r="O179" s="260"/>
      <c r="P179" s="260"/>
      <c r="Q179" s="260"/>
      <c r="R179" s="260"/>
      <c r="S179" s="260"/>
      <c r="T179" s="261"/>
      <c r="AT179" s="262" t="s">
        <v>422</v>
      </c>
      <c r="AU179" s="262" t="s">
        <v>80</v>
      </c>
      <c r="AV179" s="12" t="s">
        <v>82</v>
      </c>
      <c r="AW179" s="12" t="s">
        <v>35</v>
      </c>
      <c r="AX179" s="12" t="s">
        <v>72</v>
      </c>
      <c r="AY179" s="262" t="s">
        <v>215</v>
      </c>
    </row>
    <row r="180" s="13" customFormat="1">
      <c r="B180" s="263"/>
      <c r="C180" s="264"/>
      <c r="D180" s="246" t="s">
        <v>422</v>
      </c>
      <c r="E180" s="265" t="s">
        <v>21</v>
      </c>
      <c r="F180" s="266" t="s">
        <v>439</v>
      </c>
      <c r="G180" s="264"/>
      <c r="H180" s="267">
        <v>45.265999999999998</v>
      </c>
      <c r="I180" s="268"/>
      <c r="J180" s="264"/>
      <c r="K180" s="264"/>
      <c r="L180" s="269"/>
      <c r="M180" s="270"/>
      <c r="N180" s="271"/>
      <c r="O180" s="271"/>
      <c r="P180" s="271"/>
      <c r="Q180" s="271"/>
      <c r="R180" s="271"/>
      <c r="S180" s="271"/>
      <c r="T180" s="272"/>
      <c r="AT180" s="273" t="s">
        <v>422</v>
      </c>
      <c r="AU180" s="273" t="s">
        <v>80</v>
      </c>
      <c r="AV180" s="13" t="s">
        <v>232</v>
      </c>
      <c r="AW180" s="13" t="s">
        <v>35</v>
      </c>
      <c r="AX180" s="13" t="s">
        <v>80</v>
      </c>
      <c r="AY180" s="273" t="s">
        <v>215</v>
      </c>
    </row>
    <row r="181" s="1" customFormat="1" ht="25.5" customHeight="1">
      <c r="B181" s="47"/>
      <c r="C181" s="234" t="s">
        <v>527</v>
      </c>
      <c r="D181" s="234" t="s">
        <v>218</v>
      </c>
      <c r="E181" s="235" t="s">
        <v>4597</v>
      </c>
      <c r="F181" s="236" t="s">
        <v>4598</v>
      </c>
      <c r="G181" s="237" t="s">
        <v>376</v>
      </c>
      <c r="H181" s="238">
        <v>117.81999999999999</v>
      </c>
      <c r="I181" s="239"/>
      <c r="J181" s="240">
        <f>ROUND(I181*H181,2)</f>
        <v>0</v>
      </c>
      <c r="K181" s="236" t="s">
        <v>4521</v>
      </c>
      <c r="L181" s="73"/>
      <c r="M181" s="241" t="s">
        <v>21</v>
      </c>
      <c r="N181" s="242" t="s">
        <v>43</v>
      </c>
      <c r="O181" s="48"/>
      <c r="P181" s="243">
        <f>O181*H181</f>
        <v>0</v>
      </c>
      <c r="Q181" s="243">
        <v>0</v>
      </c>
      <c r="R181" s="243">
        <f>Q181*H181</f>
        <v>0</v>
      </c>
      <c r="S181" s="243">
        <v>0</v>
      </c>
      <c r="T181" s="244">
        <f>S181*H181</f>
        <v>0</v>
      </c>
      <c r="AR181" s="25" t="s">
        <v>232</v>
      </c>
      <c r="AT181" s="25" t="s">
        <v>218</v>
      </c>
      <c r="AU181" s="25" t="s">
        <v>80</v>
      </c>
      <c r="AY181" s="25" t="s">
        <v>215</v>
      </c>
      <c r="BE181" s="245">
        <f>IF(N181="základní",J181,0)</f>
        <v>0</v>
      </c>
      <c r="BF181" s="245">
        <f>IF(N181="snížená",J181,0)</f>
        <v>0</v>
      </c>
      <c r="BG181" s="245">
        <f>IF(N181="zákl. přenesená",J181,0)</f>
        <v>0</v>
      </c>
      <c r="BH181" s="245">
        <f>IF(N181="sníž. přenesená",J181,0)</f>
        <v>0</v>
      </c>
      <c r="BI181" s="245">
        <f>IF(N181="nulová",J181,0)</f>
        <v>0</v>
      </c>
      <c r="BJ181" s="25" t="s">
        <v>80</v>
      </c>
      <c r="BK181" s="245">
        <f>ROUND(I181*H181,2)</f>
        <v>0</v>
      </c>
      <c r="BL181" s="25" t="s">
        <v>232</v>
      </c>
      <c r="BM181" s="25" t="s">
        <v>692</v>
      </c>
    </row>
    <row r="182" s="12" customFormat="1">
      <c r="B182" s="252"/>
      <c r="C182" s="253"/>
      <c r="D182" s="246" t="s">
        <v>422</v>
      </c>
      <c r="E182" s="254" t="s">
        <v>21</v>
      </c>
      <c r="F182" s="255" t="s">
        <v>4599</v>
      </c>
      <c r="G182" s="253"/>
      <c r="H182" s="256">
        <v>11.119999999999999</v>
      </c>
      <c r="I182" s="257"/>
      <c r="J182" s="253"/>
      <c r="K182" s="253"/>
      <c r="L182" s="258"/>
      <c r="M182" s="259"/>
      <c r="N182" s="260"/>
      <c r="O182" s="260"/>
      <c r="P182" s="260"/>
      <c r="Q182" s="260"/>
      <c r="R182" s="260"/>
      <c r="S182" s="260"/>
      <c r="T182" s="261"/>
      <c r="AT182" s="262" t="s">
        <v>422</v>
      </c>
      <c r="AU182" s="262" t="s">
        <v>80</v>
      </c>
      <c r="AV182" s="12" t="s">
        <v>82</v>
      </c>
      <c r="AW182" s="12" t="s">
        <v>35</v>
      </c>
      <c r="AX182" s="12" t="s">
        <v>72</v>
      </c>
      <c r="AY182" s="262" t="s">
        <v>215</v>
      </c>
    </row>
    <row r="183" s="12" customFormat="1">
      <c r="B183" s="252"/>
      <c r="C183" s="253"/>
      <c r="D183" s="246" t="s">
        <v>422</v>
      </c>
      <c r="E183" s="254" t="s">
        <v>21</v>
      </c>
      <c r="F183" s="255" t="s">
        <v>4600</v>
      </c>
      <c r="G183" s="253"/>
      <c r="H183" s="256">
        <v>106.7</v>
      </c>
      <c r="I183" s="257"/>
      <c r="J183" s="253"/>
      <c r="K183" s="253"/>
      <c r="L183" s="258"/>
      <c r="M183" s="259"/>
      <c r="N183" s="260"/>
      <c r="O183" s="260"/>
      <c r="P183" s="260"/>
      <c r="Q183" s="260"/>
      <c r="R183" s="260"/>
      <c r="S183" s="260"/>
      <c r="T183" s="261"/>
      <c r="AT183" s="262" t="s">
        <v>422</v>
      </c>
      <c r="AU183" s="262" t="s">
        <v>80</v>
      </c>
      <c r="AV183" s="12" t="s">
        <v>82</v>
      </c>
      <c r="AW183" s="12" t="s">
        <v>35</v>
      </c>
      <c r="AX183" s="12" t="s">
        <v>72</v>
      </c>
      <c r="AY183" s="262" t="s">
        <v>215</v>
      </c>
    </row>
    <row r="184" s="13" customFormat="1">
      <c r="B184" s="263"/>
      <c r="C184" s="264"/>
      <c r="D184" s="246" t="s">
        <v>422</v>
      </c>
      <c r="E184" s="265" t="s">
        <v>21</v>
      </c>
      <c r="F184" s="266" t="s">
        <v>439</v>
      </c>
      <c r="G184" s="264"/>
      <c r="H184" s="267">
        <v>117.81999999999999</v>
      </c>
      <c r="I184" s="268"/>
      <c r="J184" s="264"/>
      <c r="K184" s="264"/>
      <c r="L184" s="269"/>
      <c r="M184" s="270"/>
      <c r="N184" s="271"/>
      <c r="O184" s="271"/>
      <c r="P184" s="271"/>
      <c r="Q184" s="271"/>
      <c r="R184" s="271"/>
      <c r="S184" s="271"/>
      <c r="T184" s="272"/>
      <c r="AT184" s="273" t="s">
        <v>422</v>
      </c>
      <c r="AU184" s="273" t="s">
        <v>80</v>
      </c>
      <c r="AV184" s="13" t="s">
        <v>232</v>
      </c>
      <c r="AW184" s="13" t="s">
        <v>35</v>
      </c>
      <c r="AX184" s="13" t="s">
        <v>80</v>
      </c>
      <c r="AY184" s="273" t="s">
        <v>215</v>
      </c>
    </row>
    <row r="185" s="1" customFormat="1" ht="25.5" customHeight="1">
      <c r="B185" s="47"/>
      <c r="C185" s="234" t="s">
        <v>532</v>
      </c>
      <c r="D185" s="234" t="s">
        <v>218</v>
      </c>
      <c r="E185" s="235" t="s">
        <v>4601</v>
      </c>
      <c r="F185" s="236" t="s">
        <v>4602</v>
      </c>
      <c r="G185" s="237" t="s">
        <v>376</v>
      </c>
      <c r="H185" s="238">
        <v>117.81999999999999</v>
      </c>
      <c r="I185" s="239"/>
      <c r="J185" s="240">
        <f>ROUND(I185*H185,2)</f>
        <v>0</v>
      </c>
      <c r="K185" s="236" t="s">
        <v>4521</v>
      </c>
      <c r="L185" s="73"/>
      <c r="M185" s="241" t="s">
        <v>21</v>
      </c>
      <c r="N185" s="242" t="s">
        <v>43</v>
      </c>
      <c r="O185" s="48"/>
      <c r="P185" s="243">
        <f>O185*H185</f>
        <v>0</v>
      </c>
      <c r="Q185" s="243">
        <v>0</v>
      </c>
      <c r="R185" s="243">
        <f>Q185*H185</f>
        <v>0</v>
      </c>
      <c r="S185" s="243">
        <v>0</v>
      </c>
      <c r="T185" s="244">
        <f>S185*H185</f>
        <v>0</v>
      </c>
      <c r="AR185" s="25" t="s">
        <v>232</v>
      </c>
      <c r="AT185" s="25" t="s">
        <v>218</v>
      </c>
      <c r="AU185" s="25" t="s">
        <v>80</v>
      </c>
      <c r="AY185" s="25" t="s">
        <v>215</v>
      </c>
      <c r="BE185" s="245">
        <f>IF(N185="základní",J185,0)</f>
        <v>0</v>
      </c>
      <c r="BF185" s="245">
        <f>IF(N185="snížená",J185,0)</f>
        <v>0</v>
      </c>
      <c r="BG185" s="245">
        <f>IF(N185="zákl. přenesená",J185,0)</f>
        <v>0</v>
      </c>
      <c r="BH185" s="245">
        <f>IF(N185="sníž. přenesená",J185,0)</f>
        <v>0</v>
      </c>
      <c r="BI185" s="245">
        <f>IF(N185="nulová",J185,0)</f>
        <v>0</v>
      </c>
      <c r="BJ185" s="25" t="s">
        <v>80</v>
      </c>
      <c r="BK185" s="245">
        <f>ROUND(I185*H185,2)</f>
        <v>0</v>
      </c>
      <c r="BL185" s="25" t="s">
        <v>232</v>
      </c>
      <c r="BM185" s="25" t="s">
        <v>1571</v>
      </c>
    </row>
    <row r="186" s="1" customFormat="1" ht="25.5" customHeight="1">
      <c r="B186" s="47"/>
      <c r="C186" s="234" t="s">
        <v>537</v>
      </c>
      <c r="D186" s="234" t="s">
        <v>218</v>
      </c>
      <c r="E186" s="235" t="s">
        <v>4603</v>
      </c>
      <c r="F186" s="236" t="s">
        <v>4604</v>
      </c>
      <c r="G186" s="237" t="s">
        <v>376</v>
      </c>
      <c r="H186" s="238">
        <v>113.2</v>
      </c>
      <c r="I186" s="239"/>
      <c r="J186" s="240">
        <f>ROUND(I186*H186,2)</f>
        <v>0</v>
      </c>
      <c r="K186" s="236" t="s">
        <v>4521</v>
      </c>
      <c r="L186" s="73"/>
      <c r="M186" s="241" t="s">
        <v>21</v>
      </c>
      <c r="N186" s="242" t="s">
        <v>43</v>
      </c>
      <c r="O186" s="48"/>
      <c r="P186" s="243">
        <f>O186*H186</f>
        <v>0</v>
      </c>
      <c r="Q186" s="243">
        <v>0</v>
      </c>
      <c r="R186" s="243">
        <f>Q186*H186</f>
        <v>0</v>
      </c>
      <c r="S186" s="243">
        <v>0</v>
      </c>
      <c r="T186" s="244">
        <f>S186*H186</f>
        <v>0</v>
      </c>
      <c r="AR186" s="25" t="s">
        <v>232</v>
      </c>
      <c r="AT186" s="25" t="s">
        <v>218</v>
      </c>
      <c r="AU186" s="25" t="s">
        <v>80</v>
      </c>
      <c r="AY186" s="25" t="s">
        <v>215</v>
      </c>
      <c r="BE186" s="245">
        <f>IF(N186="základní",J186,0)</f>
        <v>0</v>
      </c>
      <c r="BF186" s="245">
        <f>IF(N186="snížená",J186,0)</f>
        <v>0</v>
      </c>
      <c r="BG186" s="245">
        <f>IF(N186="zákl. přenesená",J186,0)</f>
        <v>0</v>
      </c>
      <c r="BH186" s="245">
        <f>IF(N186="sníž. přenesená",J186,0)</f>
        <v>0</v>
      </c>
      <c r="BI186" s="245">
        <f>IF(N186="nulová",J186,0)</f>
        <v>0</v>
      </c>
      <c r="BJ186" s="25" t="s">
        <v>80</v>
      </c>
      <c r="BK186" s="245">
        <f>ROUND(I186*H186,2)</f>
        <v>0</v>
      </c>
      <c r="BL186" s="25" t="s">
        <v>232</v>
      </c>
      <c r="BM186" s="25" t="s">
        <v>1582</v>
      </c>
    </row>
    <row r="187" s="12" customFormat="1">
      <c r="B187" s="252"/>
      <c r="C187" s="253"/>
      <c r="D187" s="246" t="s">
        <v>422</v>
      </c>
      <c r="E187" s="254" t="s">
        <v>21</v>
      </c>
      <c r="F187" s="255" t="s">
        <v>4605</v>
      </c>
      <c r="G187" s="253"/>
      <c r="H187" s="256">
        <v>9.8599999999999994</v>
      </c>
      <c r="I187" s="257"/>
      <c r="J187" s="253"/>
      <c r="K187" s="253"/>
      <c r="L187" s="258"/>
      <c r="M187" s="259"/>
      <c r="N187" s="260"/>
      <c r="O187" s="260"/>
      <c r="P187" s="260"/>
      <c r="Q187" s="260"/>
      <c r="R187" s="260"/>
      <c r="S187" s="260"/>
      <c r="T187" s="261"/>
      <c r="AT187" s="262" t="s">
        <v>422</v>
      </c>
      <c r="AU187" s="262" t="s">
        <v>80</v>
      </c>
      <c r="AV187" s="12" t="s">
        <v>82</v>
      </c>
      <c r="AW187" s="12" t="s">
        <v>35</v>
      </c>
      <c r="AX187" s="12" t="s">
        <v>72</v>
      </c>
      <c r="AY187" s="262" t="s">
        <v>215</v>
      </c>
    </row>
    <row r="188" s="12" customFormat="1">
      <c r="B188" s="252"/>
      <c r="C188" s="253"/>
      <c r="D188" s="246" t="s">
        <v>422</v>
      </c>
      <c r="E188" s="254" t="s">
        <v>21</v>
      </c>
      <c r="F188" s="255" t="s">
        <v>4606</v>
      </c>
      <c r="G188" s="253"/>
      <c r="H188" s="256">
        <v>103.34</v>
      </c>
      <c r="I188" s="257"/>
      <c r="J188" s="253"/>
      <c r="K188" s="253"/>
      <c r="L188" s="258"/>
      <c r="M188" s="259"/>
      <c r="N188" s="260"/>
      <c r="O188" s="260"/>
      <c r="P188" s="260"/>
      <c r="Q188" s="260"/>
      <c r="R188" s="260"/>
      <c r="S188" s="260"/>
      <c r="T188" s="261"/>
      <c r="AT188" s="262" t="s">
        <v>422</v>
      </c>
      <c r="AU188" s="262" t="s">
        <v>80</v>
      </c>
      <c r="AV188" s="12" t="s">
        <v>82</v>
      </c>
      <c r="AW188" s="12" t="s">
        <v>35</v>
      </c>
      <c r="AX188" s="12" t="s">
        <v>72</v>
      </c>
      <c r="AY188" s="262" t="s">
        <v>215</v>
      </c>
    </row>
    <row r="189" s="13" customFormat="1">
      <c r="B189" s="263"/>
      <c r="C189" s="264"/>
      <c r="D189" s="246" t="s">
        <v>422</v>
      </c>
      <c r="E189" s="265" t="s">
        <v>21</v>
      </c>
      <c r="F189" s="266" t="s">
        <v>439</v>
      </c>
      <c r="G189" s="264"/>
      <c r="H189" s="267">
        <v>113.2</v>
      </c>
      <c r="I189" s="268"/>
      <c r="J189" s="264"/>
      <c r="K189" s="264"/>
      <c r="L189" s="269"/>
      <c r="M189" s="270"/>
      <c r="N189" s="271"/>
      <c r="O189" s="271"/>
      <c r="P189" s="271"/>
      <c r="Q189" s="271"/>
      <c r="R189" s="271"/>
      <c r="S189" s="271"/>
      <c r="T189" s="272"/>
      <c r="AT189" s="273" t="s">
        <v>422</v>
      </c>
      <c r="AU189" s="273" t="s">
        <v>80</v>
      </c>
      <c r="AV189" s="13" t="s">
        <v>232</v>
      </c>
      <c r="AW189" s="13" t="s">
        <v>35</v>
      </c>
      <c r="AX189" s="13" t="s">
        <v>80</v>
      </c>
      <c r="AY189" s="273" t="s">
        <v>215</v>
      </c>
    </row>
    <row r="190" s="1" customFormat="1" ht="25.5" customHeight="1">
      <c r="B190" s="47"/>
      <c r="C190" s="234" t="s">
        <v>542</v>
      </c>
      <c r="D190" s="234" t="s">
        <v>218</v>
      </c>
      <c r="E190" s="235" t="s">
        <v>4607</v>
      </c>
      <c r="F190" s="236" t="s">
        <v>4608</v>
      </c>
      <c r="G190" s="237" t="s">
        <v>376</v>
      </c>
      <c r="H190" s="238">
        <v>113.2</v>
      </c>
      <c r="I190" s="239"/>
      <c r="J190" s="240">
        <f>ROUND(I190*H190,2)</f>
        <v>0</v>
      </c>
      <c r="K190" s="236" t="s">
        <v>4521</v>
      </c>
      <c r="L190" s="73"/>
      <c r="M190" s="241" t="s">
        <v>21</v>
      </c>
      <c r="N190" s="242" t="s">
        <v>43</v>
      </c>
      <c r="O190" s="48"/>
      <c r="P190" s="243">
        <f>O190*H190</f>
        <v>0</v>
      </c>
      <c r="Q190" s="243">
        <v>0</v>
      </c>
      <c r="R190" s="243">
        <f>Q190*H190</f>
        <v>0</v>
      </c>
      <c r="S190" s="243">
        <v>0</v>
      </c>
      <c r="T190" s="244">
        <f>S190*H190</f>
        <v>0</v>
      </c>
      <c r="AR190" s="25" t="s">
        <v>232</v>
      </c>
      <c r="AT190" s="25" t="s">
        <v>218</v>
      </c>
      <c r="AU190" s="25" t="s">
        <v>80</v>
      </c>
      <c r="AY190" s="25" t="s">
        <v>215</v>
      </c>
      <c r="BE190" s="245">
        <f>IF(N190="základní",J190,0)</f>
        <v>0</v>
      </c>
      <c r="BF190" s="245">
        <f>IF(N190="snížená",J190,0)</f>
        <v>0</v>
      </c>
      <c r="BG190" s="245">
        <f>IF(N190="zákl. přenesená",J190,0)</f>
        <v>0</v>
      </c>
      <c r="BH190" s="245">
        <f>IF(N190="sníž. přenesená",J190,0)</f>
        <v>0</v>
      </c>
      <c r="BI190" s="245">
        <f>IF(N190="nulová",J190,0)</f>
        <v>0</v>
      </c>
      <c r="BJ190" s="25" t="s">
        <v>80</v>
      </c>
      <c r="BK190" s="245">
        <f>ROUND(I190*H190,2)</f>
        <v>0</v>
      </c>
      <c r="BL190" s="25" t="s">
        <v>232</v>
      </c>
      <c r="BM190" s="25" t="s">
        <v>1593</v>
      </c>
    </row>
    <row r="191" s="1" customFormat="1" ht="25.5" customHeight="1">
      <c r="B191" s="47"/>
      <c r="C191" s="234" t="s">
        <v>548</v>
      </c>
      <c r="D191" s="234" t="s">
        <v>218</v>
      </c>
      <c r="E191" s="235" t="s">
        <v>4609</v>
      </c>
      <c r="F191" s="236" t="s">
        <v>4610</v>
      </c>
      <c r="G191" s="237" t="s">
        <v>376</v>
      </c>
      <c r="H191" s="238">
        <v>117.81999999999999</v>
      </c>
      <c r="I191" s="239"/>
      <c r="J191" s="240">
        <f>ROUND(I191*H191,2)</f>
        <v>0</v>
      </c>
      <c r="K191" s="236" t="s">
        <v>4521</v>
      </c>
      <c r="L191" s="73"/>
      <c r="M191" s="241" t="s">
        <v>21</v>
      </c>
      <c r="N191" s="242" t="s">
        <v>43</v>
      </c>
      <c r="O191" s="48"/>
      <c r="P191" s="243">
        <f>O191*H191</f>
        <v>0</v>
      </c>
      <c r="Q191" s="243">
        <v>0</v>
      </c>
      <c r="R191" s="243">
        <f>Q191*H191</f>
        <v>0</v>
      </c>
      <c r="S191" s="243">
        <v>0</v>
      </c>
      <c r="T191" s="244">
        <f>S191*H191</f>
        <v>0</v>
      </c>
      <c r="AR191" s="25" t="s">
        <v>232</v>
      </c>
      <c r="AT191" s="25" t="s">
        <v>218</v>
      </c>
      <c r="AU191" s="25" t="s">
        <v>80</v>
      </c>
      <c r="AY191" s="25" t="s">
        <v>215</v>
      </c>
      <c r="BE191" s="245">
        <f>IF(N191="základní",J191,0)</f>
        <v>0</v>
      </c>
      <c r="BF191" s="245">
        <f>IF(N191="snížená",J191,0)</f>
        <v>0</v>
      </c>
      <c r="BG191" s="245">
        <f>IF(N191="zákl. přenesená",J191,0)</f>
        <v>0</v>
      </c>
      <c r="BH191" s="245">
        <f>IF(N191="sníž. přenesená",J191,0)</f>
        <v>0</v>
      </c>
      <c r="BI191" s="245">
        <f>IF(N191="nulová",J191,0)</f>
        <v>0</v>
      </c>
      <c r="BJ191" s="25" t="s">
        <v>80</v>
      </c>
      <c r="BK191" s="245">
        <f>ROUND(I191*H191,2)</f>
        <v>0</v>
      </c>
      <c r="BL191" s="25" t="s">
        <v>232</v>
      </c>
      <c r="BM191" s="25" t="s">
        <v>1609</v>
      </c>
    </row>
    <row r="192" s="1" customFormat="1" ht="51" customHeight="1">
      <c r="B192" s="47"/>
      <c r="C192" s="234" t="s">
        <v>554</v>
      </c>
      <c r="D192" s="234" t="s">
        <v>218</v>
      </c>
      <c r="E192" s="235" t="s">
        <v>4611</v>
      </c>
      <c r="F192" s="236" t="s">
        <v>4612</v>
      </c>
      <c r="G192" s="237" t="s">
        <v>473</v>
      </c>
      <c r="H192" s="238">
        <v>0.058999999999999997</v>
      </c>
      <c r="I192" s="239"/>
      <c r="J192" s="240">
        <f>ROUND(I192*H192,2)</f>
        <v>0</v>
      </c>
      <c r="K192" s="236" t="s">
        <v>4521</v>
      </c>
      <c r="L192" s="73"/>
      <c r="M192" s="241" t="s">
        <v>21</v>
      </c>
      <c r="N192" s="242" t="s">
        <v>43</v>
      </c>
      <c r="O192" s="48"/>
      <c r="P192" s="243">
        <f>O192*H192</f>
        <v>0</v>
      </c>
      <c r="Q192" s="243">
        <v>0</v>
      </c>
      <c r="R192" s="243">
        <f>Q192*H192</f>
        <v>0</v>
      </c>
      <c r="S192" s="243">
        <v>0</v>
      </c>
      <c r="T192" s="244">
        <f>S192*H192</f>
        <v>0</v>
      </c>
      <c r="AR192" s="25" t="s">
        <v>232</v>
      </c>
      <c r="AT192" s="25" t="s">
        <v>218</v>
      </c>
      <c r="AU192" s="25" t="s">
        <v>80</v>
      </c>
      <c r="AY192" s="25" t="s">
        <v>215</v>
      </c>
      <c r="BE192" s="245">
        <f>IF(N192="základní",J192,0)</f>
        <v>0</v>
      </c>
      <c r="BF192" s="245">
        <f>IF(N192="snížená",J192,0)</f>
        <v>0</v>
      </c>
      <c r="BG192" s="245">
        <f>IF(N192="zákl. přenesená",J192,0)</f>
        <v>0</v>
      </c>
      <c r="BH192" s="245">
        <f>IF(N192="sníž. přenesená",J192,0)</f>
        <v>0</v>
      </c>
      <c r="BI192" s="245">
        <f>IF(N192="nulová",J192,0)</f>
        <v>0</v>
      </c>
      <c r="BJ192" s="25" t="s">
        <v>80</v>
      </c>
      <c r="BK192" s="245">
        <f>ROUND(I192*H192,2)</f>
        <v>0</v>
      </c>
      <c r="BL192" s="25" t="s">
        <v>232</v>
      </c>
      <c r="BM192" s="25" t="s">
        <v>1618</v>
      </c>
    </row>
    <row r="193" s="12" customFormat="1">
      <c r="B193" s="252"/>
      <c r="C193" s="253"/>
      <c r="D193" s="246" t="s">
        <v>422</v>
      </c>
      <c r="E193" s="254" t="s">
        <v>21</v>
      </c>
      <c r="F193" s="255" t="s">
        <v>4613</v>
      </c>
      <c r="G193" s="253"/>
      <c r="H193" s="256">
        <v>0.058999999999999997</v>
      </c>
      <c r="I193" s="257"/>
      <c r="J193" s="253"/>
      <c r="K193" s="253"/>
      <c r="L193" s="258"/>
      <c r="M193" s="259"/>
      <c r="N193" s="260"/>
      <c r="O193" s="260"/>
      <c r="P193" s="260"/>
      <c r="Q193" s="260"/>
      <c r="R193" s="260"/>
      <c r="S193" s="260"/>
      <c r="T193" s="261"/>
      <c r="AT193" s="262" t="s">
        <v>422</v>
      </c>
      <c r="AU193" s="262" t="s">
        <v>80</v>
      </c>
      <c r="AV193" s="12" t="s">
        <v>82</v>
      </c>
      <c r="AW193" s="12" t="s">
        <v>35</v>
      </c>
      <c r="AX193" s="12" t="s">
        <v>72</v>
      </c>
      <c r="AY193" s="262" t="s">
        <v>215</v>
      </c>
    </row>
    <row r="194" s="13" customFormat="1">
      <c r="B194" s="263"/>
      <c r="C194" s="264"/>
      <c r="D194" s="246" t="s">
        <v>422</v>
      </c>
      <c r="E194" s="265" t="s">
        <v>21</v>
      </c>
      <c r="F194" s="266" t="s">
        <v>439</v>
      </c>
      <c r="G194" s="264"/>
      <c r="H194" s="267">
        <v>0.058999999999999997</v>
      </c>
      <c r="I194" s="268"/>
      <c r="J194" s="264"/>
      <c r="K194" s="264"/>
      <c r="L194" s="269"/>
      <c r="M194" s="270"/>
      <c r="N194" s="271"/>
      <c r="O194" s="271"/>
      <c r="P194" s="271"/>
      <c r="Q194" s="271"/>
      <c r="R194" s="271"/>
      <c r="S194" s="271"/>
      <c r="T194" s="272"/>
      <c r="AT194" s="273" t="s">
        <v>422</v>
      </c>
      <c r="AU194" s="273" t="s">
        <v>80</v>
      </c>
      <c r="AV194" s="13" t="s">
        <v>232</v>
      </c>
      <c r="AW194" s="13" t="s">
        <v>35</v>
      </c>
      <c r="AX194" s="13" t="s">
        <v>80</v>
      </c>
      <c r="AY194" s="273" t="s">
        <v>215</v>
      </c>
    </row>
    <row r="195" s="1" customFormat="1" ht="25.5" customHeight="1">
      <c r="B195" s="47"/>
      <c r="C195" s="234" t="s">
        <v>559</v>
      </c>
      <c r="D195" s="234" t="s">
        <v>218</v>
      </c>
      <c r="E195" s="235" t="s">
        <v>4614</v>
      </c>
      <c r="F195" s="236" t="s">
        <v>4615</v>
      </c>
      <c r="G195" s="237" t="s">
        <v>298</v>
      </c>
      <c r="H195" s="238">
        <v>3</v>
      </c>
      <c r="I195" s="239"/>
      <c r="J195" s="240">
        <f>ROUND(I195*H195,2)</f>
        <v>0</v>
      </c>
      <c r="K195" s="236" t="s">
        <v>21</v>
      </c>
      <c r="L195" s="73"/>
      <c r="M195" s="241" t="s">
        <v>21</v>
      </c>
      <c r="N195" s="242" t="s">
        <v>43</v>
      </c>
      <c r="O195" s="48"/>
      <c r="P195" s="243">
        <f>O195*H195</f>
        <v>0</v>
      </c>
      <c r="Q195" s="243">
        <v>0</v>
      </c>
      <c r="R195" s="243">
        <f>Q195*H195</f>
        <v>0</v>
      </c>
      <c r="S195" s="243">
        <v>0</v>
      </c>
      <c r="T195" s="244">
        <f>S195*H195</f>
        <v>0</v>
      </c>
      <c r="AR195" s="25" t="s">
        <v>232</v>
      </c>
      <c r="AT195" s="25" t="s">
        <v>218</v>
      </c>
      <c r="AU195" s="25" t="s">
        <v>80</v>
      </c>
      <c r="AY195" s="25" t="s">
        <v>215</v>
      </c>
      <c r="BE195" s="245">
        <f>IF(N195="základní",J195,0)</f>
        <v>0</v>
      </c>
      <c r="BF195" s="245">
        <f>IF(N195="snížená",J195,0)</f>
        <v>0</v>
      </c>
      <c r="BG195" s="245">
        <f>IF(N195="zákl. přenesená",J195,0)</f>
        <v>0</v>
      </c>
      <c r="BH195" s="245">
        <f>IF(N195="sníž. přenesená",J195,0)</f>
        <v>0</v>
      </c>
      <c r="BI195" s="245">
        <f>IF(N195="nulová",J195,0)</f>
        <v>0</v>
      </c>
      <c r="BJ195" s="25" t="s">
        <v>80</v>
      </c>
      <c r="BK195" s="245">
        <f>ROUND(I195*H195,2)</f>
        <v>0</v>
      </c>
      <c r="BL195" s="25" t="s">
        <v>232</v>
      </c>
      <c r="BM195" s="25" t="s">
        <v>1629</v>
      </c>
    </row>
    <row r="196" s="11" customFormat="1" ht="37.44" customHeight="1">
      <c r="B196" s="218"/>
      <c r="C196" s="219"/>
      <c r="D196" s="220" t="s">
        <v>71</v>
      </c>
      <c r="E196" s="221" t="s">
        <v>241</v>
      </c>
      <c r="F196" s="221" t="s">
        <v>1769</v>
      </c>
      <c r="G196" s="219"/>
      <c r="H196" s="219"/>
      <c r="I196" s="222"/>
      <c r="J196" s="223">
        <f>BK196</f>
        <v>0</v>
      </c>
      <c r="K196" s="219"/>
      <c r="L196" s="224"/>
      <c r="M196" s="225"/>
      <c r="N196" s="226"/>
      <c r="O196" s="226"/>
      <c r="P196" s="227">
        <f>SUM(P197:P214)</f>
        <v>0</v>
      </c>
      <c r="Q196" s="226"/>
      <c r="R196" s="227">
        <f>SUM(R197:R214)</f>
        <v>0</v>
      </c>
      <c r="S196" s="226"/>
      <c r="T196" s="228">
        <f>SUM(T197:T214)</f>
        <v>0</v>
      </c>
      <c r="AR196" s="229" t="s">
        <v>80</v>
      </c>
      <c r="AT196" s="230" t="s">
        <v>71</v>
      </c>
      <c r="AU196" s="230" t="s">
        <v>72</v>
      </c>
      <c r="AY196" s="229" t="s">
        <v>215</v>
      </c>
      <c r="BK196" s="231">
        <f>SUM(BK197:BK214)</f>
        <v>0</v>
      </c>
    </row>
    <row r="197" s="1" customFormat="1" ht="38.25" customHeight="1">
      <c r="B197" s="47"/>
      <c r="C197" s="234" t="s">
        <v>563</v>
      </c>
      <c r="D197" s="234" t="s">
        <v>218</v>
      </c>
      <c r="E197" s="235" t="s">
        <v>4616</v>
      </c>
      <c r="F197" s="236" t="s">
        <v>4617</v>
      </c>
      <c r="G197" s="237" t="s">
        <v>381</v>
      </c>
      <c r="H197" s="238">
        <v>12.449</v>
      </c>
      <c r="I197" s="239"/>
      <c r="J197" s="240">
        <f>ROUND(I197*H197,2)</f>
        <v>0</v>
      </c>
      <c r="K197" s="236" t="s">
        <v>21</v>
      </c>
      <c r="L197" s="73"/>
      <c r="M197" s="241" t="s">
        <v>21</v>
      </c>
      <c r="N197" s="242" t="s">
        <v>43</v>
      </c>
      <c r="O197" s="48"/>
      <c r="P197" s="243">
        <f>O197*H197</f>
        <v>0</v>
      </c>
      <c r="Q197" s="243">
        <v>0</v>
      </c>
      <c r="R197" s="243">
        <f>Q197*H197</f>
        <v>0</v>
      </c>
      <c r="S197" s="243">
        <v>0</v>
      </c>
      <c r="T197" s="244">
        <f>S197*H197</f>
        <v>0</v>
      </c>
      <c r="AR197" s="25" t="s">
        <v>232</v>
      </c>
      <c r="AT197" s="25" t="s">
        <v>218</v>
      </c>
      <c r="AU197" s="25" t="s">
        <v>80</v>
      </c>
      <c r="AY197" s="25" t="s">
        <v>215</v>
      </c>
      <c r="BE197" s="245">
        <f>IF(N197="základní",J197,0)</f>
        <v>0</v>
      </c>
      <c r="BF197" s="245">
        <f>IF(N197="snížená",J197,0)</f>
        <v>0</v>
      </c>
      <c r="BG197" s="245">
        <f>IF(N197="zákl. přenesená",J197,0)</f>
        <v>0</v>
      </c>
      <c r="BH197" s="245">
        <f>IF(N197="sníž. přenesená",J197,0)</f>
        <v>0</v>
      </c>
      <c r="BI197" s="245">
        <f>IF(N197="nulová",J197,0)</f>
        <v>0</v>
      </c>
      <c r="BJ197" s="25" t="s">
        <v>80</v>
      </c>
      <c r="BK197" s="245">
        <f>ROUND(I197*H197,2)</f>
        <v>0</v>
      </c>
      <c r="BL197" s="25" t="s">
        <v>232</v>
      </c>
      <c r="BM197" s="25" t="s">
        <v>1641</v>
      </c>
    </row>
    <row r="198" s="12" customFormat="1">
      <c r="B198" s="252"/>
      <c r="C198" s="253"/>
      <c r="D198" s="246" t="s">
        <v>422</v>
      </c>
      <c r="E198" s="254" t="s">
        <v>21</v>
      </c>
      <c r="F198" s="255" t="s">
        <v>4618</v>
      </c>
      <c r="G198" s="253"/>
      <c r="H198" s="256">
        <v>12.449</v>
      </c>
      <c r="I198" s="257"/>
      <c r="J198" s="253"/>
      <c r="K198" s="253"/>
      <c r="L198" s="258"/>
      <c r="M198" s="259"/>
      <c r="N198" s="260"/>
      <c r="O198" s="260"/>
      <c r="P198" s="260"/>
      <c r="Q198" s="260"/>
      <c r="R198" s="260"/>
      <c r="S198" s="260"/>
      <c r="T198" s="261"/>
      <c r="AT198" s="262" t="s">
        <v>422</v>
      </c>
      <c r="AU198" s="262" t="s">
        <v>80</v>
      </c>
      <c r="AV198" s="12" t="s">
        <v>82</v>
      </c>
      <c r="AW198" s="12" t="s">
        <v>35</v>
      </c>
      <c r="AX198" s="12" t="s">
        <v>72</v>
      </c>
      <c r="AY198" s="262" t="s">
        <v>215</v>
      </c>
    </row>
    <row r="199" s="13" customFormat="1">
      <c r="B199" s="263"/>
      <c r="C199" s="264"/>
      <c r="D199" s="246" t="s">
        <v>422</v>
      </c>
      <c r="E199" s="265" t="s">
        <v>21</v>
      </c>
      <c r="F199" s="266" t="s">
        <v>439</v>
      </c>
      <c r="G199" s="264"/>
      <c r="H199" s="267">
        <v>12.449</v>
      </c>
      <c r="I199" s="268"/>
      <c r="J199" s="264"/>
      <c r="K199" s="264"/>
      <c r="L199" s="269"/>
      <c r="M199" s="270"/>
      <c r="N199" s="271"/>
      <c r="O199" s="271"/>
      <c r="P199" s="271"/>
      <c r="Q199" s="271"/>
      <c r="R199" s="271"/>
      <c r="S199" s="271"/>
      <c r="T199" s="272"/>
      <c r="AT199" s="273" t="s">
        <v>422</v>
      </c>
      <c r="AU199" s="273" t="s">
        <v>80</v>
      </c>
      <c r="AV199" s="13" t="s">
        <v>232</v>
      </c>
      <c r="AW199" s="13" t="s">
        <v>35</v>
      </c>
      <c r="AX199" s="13" t="s">
        <v>80</v>
      </c>
      <c r="AY199" s="273" t="s">
        <v>215</v>
      </c>
    </row>
    <row r="200" s="1" customFormat="1" ht="25.5" customHeight="1">
      <c r="B200" s="47"/>
      <c r="C200" s="234" t="s">
        <v>574</v>
      </c>
      <c r="D200" s="234" t="s">
        <v>218</v>
      </c>
      <c r="E200" s="235" t="s">
        <v>4619</v>
      </c>
      <c r="F200" s="236" t="s">
        <v>4620</v>
      </c>
      <c r="G200" s="237" t="s">
        <v>381</v>
      </c>
      <c r="H200" s="238">
        <v>12.449</v>
      </c>
      <c r="I200" s="239"/>
      <c r="J200" s="240">
        <f>ROUND(I200*H200,2)</f>
        <v>0</v>
      </c>
      <c r="K200" s="236" t="s">
        <v>4521</v>
      </c>
      <c r="L200" s="73"/>
      <c r="M200" s="241" t="s">
        <v>21</v>
      </c>
      <c r="N200" s="242" t="s">
        <v>43</v>
      </c>
      <c r="O200" s="48"/>
      <c r="P200" s="243">
        <f>O200*H200</f>
        <v>0</v>
      </c>
      <c r="Q200" s="243">
        <v>0</v>
      </c>
      <c r="R200" s="243">
        <f>Q200*H200</f>
        <v>0</v>
      </c>
      <c r="S200" s="243">
        <v>0</v>
      </c>
      <c r="T200" s="244">
        <f>S200*H200</f>
        <v>0</v>
      </c>
      <c r="AR200" s="25" t="s">
        <v>232</v>
      </c>
      <c r="AT200" s="25" t="s">
        <v>218</v>
      </c>
      <c r="AU200" s="25" t="s">
        <v>80</v>
      </c>
      <c r="AY200" s="25" t="s">
        <v>215</v>
      </c>
      <c r="BE200" s="245">
        <f>IF(N200="základní",J200,0)</f>
        <v>0</v>
      </c>
      <c r="BF200" s="245">
        <f>IF(N200="snížená",J200,0)</f>
        <v>0</v>
      </c>
      <c r="BG200" s="245">
        <f>IF(N200="zákl. přenesená",J200,0)</f>
        <v>0</v>
      </c>
      <c r="BH200" s="245">
        <f>IF(N200="sníž. přenesená",J200,0)</f>
        <v>0</v>
      </c>
      <c r="BI200" s="245">
        <f>IF(N200="nulová",J200,0)</f>
        <v>0</v>
      </c>
      <c r="BJ200" s="25" t="s">
        <v>80</v>
      </c>
      <c r="BK200" s="245">
        <f>ROUND(I200*H200,2)</f>
        <v>0</v>
      </c>
      <c r="BL200" s="25" t="s">
        <v>232</v>
      </c>
      <c r="BM200" s="25" t="s">
        <v>1655</v>
      </c>
    </row>
    <row r="201" s="1" customFormat="1" ht="38.25" customHeight="1">
      <c r="B201" s="47"/>
      <c r="C201" s="234" t="s">
        <v>580</v>
      </c>
      <c r="D201" s="234" t="s">
        <v>218</v>
      </c>
      <c r="E201" s="235" t="s">
        <v>4621</v>
      </c>
      <c r="F201" s="236" t="s">
        <v>4622</v>
      </c>
      <c r="G201" s="237" t="s">
        <v>381</v>
      </c>
      <c r="H201" s="238">
        <v>12.449</v>
      </c>
      <c r="I201" s="239"/>
      <c r="J201" s="240">
        <f>ROUND(I201*H201,2)</f>
        <v>0</v>
      </c>
      <c r="K201" s="236" t="s">
        <v>4521</v>
      </c>
      <c r="L201" s="73"/>
      <c r="M201" s="241" t="s">
        <v>21</v>
      </c>
      <c r="N201" s="242" t="s">
        <v>43</v>
      </c>
      <c r="O201" s="48"/>
      <c r="P201" s="243">
        <f>O201*H201</f>
        <v>0</v>
      </c>
      <c r="Q201" s="243">
        <v>0</v>
      </c>
      <c r="R201" s="243">
        <f>Q201*H201</f>
        <v>0</v>
      </c>
      <c r="S201" s="243">
        <v>0</v>
      </c>
      <c r="T201" s="244">
        <f>S201*H201</f>
        <v>0</v>
      </c>
      <c r="AR201" s="25" t="s">
        <v>232</v>
      </c>
      <c r="AT201" s="25" t="s">
        <v>218</v>
      </c>
      <c r="AU201" s="25" t="s">
        <v>80</v>
      </c>
      <c r="AY201" s="25" t="s">
        <v>215</v>
      </c>
      <c r="BE201" s="245">
        <f>IF(N201="základní",J201,0)</f>
        <v>0</v>
      </c>
      <c r="BF201" s="245">
        <f>IF(N201="snížená",J201,0)</f>
        <v>0</v>
      </c>
      <c r="BG201" s="245">
        <f>IF(N201="zákl. přenesená",J201,0)</f>
        <v>0</v>
      </c>
      <c r="BH201" s="245">
        <f>IF(N201="sníž. přenesená",J201,0)</f>
        <v>0</v>
      </c>
      <c r="BI201" s="245">
        <f>IF(N201="nulová",J201,0)</f>
        <v>0</v>
      </c>
      <c r="BJ201" s="25" t="s">
        <v>80</v>
      </c>
      <c r="BK201" s="245">
        <f>ROUND(I201*H201,2)</f>
        <v>0</v>
      </c>
      <c r="BL201" s="25" t="s">
        <v>232</v>
      </c>
      <c r="BM201" s="25" t="s">
        <v>1667</v>
      </c>
    </row>
    <row r="202" s="1" customFormat="1" ht="16.5" customHeight="1">
      <c r="B202" s="47"/>
      <c r="C202" s="234" t="s">
        <v>590</v>
      </c>
      <c r="D202" s="234" t="s">
        <v>218</v>
      </c>
      <c r="E202" s="235" t="s">
        <v>4623</v>
      </c>
      <c r="F202" s="236" t="s">
        <v>4624</v>
      </c>
      <c r="G202" s="237" t="s">
        <v>376</v>
      </c>
      <c r="H202" s="238">
        <v>108.25</v>
      </c>
      <c r="I202" s="239"/>
      <c r="J202" s="240">
        <f>ROUND(I202*H202,2)</f>
        <v>0</v>
      </c>
      <c r="K202" s="236" t="s">
        <v>21</v>
      </c>
      <c r="L202" s="73"/>
      <c r="M202" s="241" t="s">
        <v>21</v>
      </c>
      <c r="N202" s="242" t="s">
        <v>43</v>
      </c>
      <c r="O202" s="48"/>
      <c r="P202" s="243">
        <f>O202*H202</f>
        <v>0</v>
      </c>
      <c r="Q202" s="243">
        <v>0</v>
      </c>
      <c r="R202" s="243">
        <f>Q202*H202</f>
        <v>0</v>
      </c>
      <c r="S202" s="243">
        <v>0</v>
      </c>
      <c r="T202" s="244">
        <f>S202*H202</f>
        <v>0</v>
      </c>
      <c r="AR202" s="25" t="s">
        <v>232</v>
      </c>
      <c r="AT202" s="25" t="s">
        <v>218</v>
      </c>
      <c r="AU202" s="25" t="s">
        <v>80</v>
      </c>
      <c r="AY202" s="25" t="s">
        <v>215</v>
      </c>
      <c r="BE202" s="245">
        <f>IF(N202="základní",J202,0)</f>
        <v>0</v>
      </c>
      <c r="BF202" s="245">
        <f>IF(N202="snížená",J202,0)</f>
        <v>0</v>
      </c>
      <c r="BG202" s="245">
        <f>IF(N202="zákl. přenesená",J202,0)</f>
        <v>0</v>
      </c>
      <c r="BH202" s="245">
        <f>IF(N202="sníž. přenesená",J202,0)</f>
        <v>0</v>
      </c>
      <c r="BI202" s="245">
        <f>IF(N202="nulová",J202,0)</f>
        <v>0</v>
      </c>
      <c r="BJ202" s="25" t="s">
        <v>80</v>
      </c>
      <c r="BK202" s="245">
        <f>ROUND(I202*H202,2)</f>
        <v>0</v>
      </c>
      <c r="BL202" s="25" t="s">
        <v>232</v>
      </c>
      <c r="BM202" s="25" t="s">
        <v>1677</v>
      </c>
    </row>
    <row r="203" s="1" customFormat="1" ht="16.5" customHeight="1">
      <c r="B203" s="47"/>
      <c r="C203" s="234" t="s">
        <v>596</v>
      </c>
      <c r="D203" s="234" t="s">
        <v>218</v>
      </c>
      <c r="E203" s="235" t="s">
        <v>4625</v>
      </c>
      <c r="F203" s="236" t="s">
        <v>4626</v>
      </c>
      <c r="G203" s="237" t="s">
        <v>473</v>
      </c>
      <c r="H203" s="238">
        <v>0.55300000000000005</v>
      </c>
      <c r="I203" s="239"/>
      <c r="J203" s="240">
        <f>ROUND(I203*H203,2)</f>
        <v>0</v>
      </c>
      <c r="K203" s="236" t="s">
        <v>4521</v>
      </c>
      <c r="L203" s="73"/>
      <c r="M203" s="241" t="s">
        <v>21</v>
      </c>
      <c r="N203" s="242" t="s">
        <v>43</v>
      </c>
      <c r="O203" s="48"/>
      <c r="P203" s="243">
        <f>O203*H203</f>
        <v>0</v>
      </c>
      <c r="Q203" s="243">
        <v>0</v>
      </c>
      <c r="R203" s="243">
        <f>Q203*H203</f>
        <v>0</v>
      </c>
      <c r="S203" s="243">
        <v>0</v>
      </c>
      <c r="T203" s="244">
        <f>S203*H203</f>
        <v>0</v>
      </c>
      <c r="AR203" s="25" t="s">
        <v>232</v>
      </c>
      <c r="AT203" s="25" t="s">
        <v>218</v>
      </c>
      <c r="AU203" s="25" t="s">
        <v>80</v>
      </c>
      <c r="AY203" s="25" t="s">
        <v>215</v>
      </c>
      <c r="BE203" s="245">
        <f>IF(N203="základní",J203,0)</f>
        <v>0</v>
      </c>
      <c r="BF203" s="245">
        <f>IF(N203="snížená",J203,0)</f>
        <v>0</v>
      </c>
      <c r="BG203" s="245">
        <f>IF(N203="zákl. přenesená",J203,0)</f>
        <v>0</v>
      </c>
      <c r="BH203" s="245">
        <f>IF(N203="sníž. přenesená",J203,0)</f>
        <v>0</v>
      </c>
      <c r="BI203" s="245">
        <f>IF(N203="nulová",J203,0)</f>
        <v>0</v>
      </c>
      <c r="BJ203" s="25" t="s">
        <v>80</v>
      </c>
      <c r="BK203" s="245">
        <f>ROUND(I203*H203,2)</f>
        <v>0</v>
      </c>
      <c r="BL203" s="25" t="s">
        <v>232</v>
      </c>
      <c r="BM203" s="25" t="s">
        <v>1687</v>
      </c>
    </row>
    <row r="204" s="12" customFormat="1">
      <c r="B204" s="252"/>
      <c r="C204" s="253"/>
      <c r="D204" s="246" t="s">
        <v>422</v>
      </c>
      <c r="E204" s="254" t="s">
        <v>21</v>
      </c>
      <c r="F204" s="255" t="s">
        <v>4627</v>
      </c>
      <c r="G204" s="253"/>
      <c r="H204" s="256">
        <v>0.55300000000000005</v>
      </c>
      <c r="I204" s="257"/>
      <c r="J204" s="253"/>
      <c r="K204" s="253"/>
      <c r="L204" s="258"/>
      <c r="M204" s="259"/>
      <c r="N204" s="260"/>
      <c r="O204" s="260"/>
      <c r="P204" s="260"/>
      <c r="Q204" s="260"/>
      <c r="R204" s="260"/>
      <c r="S204" s="260"/>
      <c r="T204" s="261"/>
      <c r="AT204" s="262" t="s">
        <v>422</v>
      </c>
      <c r="AU204" s="262" t="s">
        <v>80</v>
      </c>
      <c r="AV204" s="12" t="s">
        <v>82</v>
      </c>
      <c r="AW204" s="12" t="s">
        <v>35</v>
      </c>
      <c r="AX204" s="12" t="s">
        <v>72</v>
      </c>
      <c r="AY204" s="262" t="s">
        <v>215</v>
      </c>
    </row>
    <row r="205" s="13" customFormat="1">
      <c r="B205" s="263"/>
      <c r="C205" s="264"/>
      <c r="D205" s="246" t="s">
        <v>422</v>
      </c>
      <c r="E205" s="265" t="s">
        <v>21</v>
      </c>
      <c r="F205" s="266" t="s">
        <v>439</v>
      </c>
      <c r="G205" s="264"/>
      <c r="H205" s="267">
        <v>0.55300000000000005</v>
      </c>
      <c r="I205" s="268"/>
      <c r="J205" s="264"/>
      <c r="K205" s="264"/>
      <c r="L205" s="269"/>
      <c r="M205" s="270"/>
      <c r="N205" s="271"/>
      <c r="O205" s="271"/>
      <c r="P205" s="271"/>
      <c r="Q205" s="271"/>
      <c r="R205" s="271"/>
      <c r="S205" s="271"/>
      <c r="T205" s="272"/>
      <c r="AT205" s="273" t="s">
        <v>422</v>
      </c>
      <c r="AU205" s="273" t="s">
        <v>80</v>
      </c>
      <c r="AV205" s="13" t="s">
        <v>232</v>
      </c>
      <c r="AW205" s="13" t="s">
        <v>35</v>
      </c>
      <c r="AX205" s="13" t="s">
        <v>80</v>
      </c>
      <c r="AY205" s="273" t="s">
        <v>215</v>
      </c>
    </row>
    <row r="206" s="1" customFormat="1" ht="16.5" customHeight="1">
      <c r="B206" s="47"/>
      <c r="C206" s="234" t="s">
        <v>602</v>
      </c>
      <c r="D206" s="234" t="s">
        <v>218</v>
      </c>
      <c r="E206" s="235" t="s">
        <v>4628</v>
      </c>
      <c r="F206" s="236" t="s">
        <v>4629</v>
      </c>
      <c r="G206" s="237" t="s">
        <v>376</v>
      </c>
      <c r="H206" s="238">
        <v>7.5</v>
      </c>
      <c r="I206" s="239"/>
      <c r="J206" s="240">
        <f>ROUND(I206*H206,2)</f>
        <v>0</v>
      </c>
      <c r="K206" s="236" t="s">
        <v>4521</v>
      </c>
      <c r="L206" s="73"/>
      <c r="M206" s="241" t="s">
        <v>21</v>
      </c>
      <c r="N206" s="242" t="s">
        <v>43</v>
      </c>
      <c r="O206" s="48"/>
      <c r="P206" s="243">
        <f>O206*H206</f>
        <v>0</v>
      </c>
      <c r="Q206" s="243">
        <v>0</v>
      </c>
      <c r="R206" s="243">
        <f>Q206*H206</f>
        <v>0</v>
      </c>
      <c r="S206" s="243">
        <v>0</v>
      </c>
      <c r="T206" s="244">
        <f>S206*H206</f>
        <v>0</v>
      </c>
      <c r="AR206" s="25" t="s">
        <v>232</v>
      </c>
      <c r="AT206" s="25" t="s">
        <v>218</v>
      </c>
      <c r="AU206" s="25" t="s">
        <v>80</v>
      </c>
      <c r="AY206" s="25" t="s">
        <v>215</v>
      </c>
      <c r="BE206" s="245">
        <f>IF(N206="základní",J206,0)</f>
        <v>0</v>
      </c>
      <c r="BF206" s="245">
        <f>IF(N206="snížená",J206,0)</f>
        <v>0</v>
      </c>
      <c r="BG206" s="245">
        <f>IF(N206="zákl. přenesená",J206,0)</f>
        <v>0</v>
      </c>
      <c r="BH206" s="245">
        <f>IF(N206="sníž. přenesená",J206,0)</f>
        <v>0</v>
      </c>
      <c r="BI206" s="245">
        <f>IF(N206="nulová",J206,0)</f>
        <v>0</v>
      </c>
      <c r="BJ206" s="25" t="s">
        <v>80</v>
      </c>
      <c r="BK206" s="245">
        <f>ROUND(I206*H206,2)</f>
        <v>0</v>
      </c>
      <c r="BL206" s="25" t="s">
        <v>232</v>
      </c>
      <c r="BM206" s="25" t="s">
        <v>1699</v>
      </c>
    </row>
    <row r="207" s="12" customFormat="1">
      <c r="B207" s="252"/>
      <c r="C207" s="253"/>
      <c r="D207" s="246" t="s">
        <v>422</v>
      </c>
      <c r="E207" s="254" t="s">
        <v>21</v>
      </c>
      <c r="F207" s="255" t="s">
        <v>4630</v>
      </c>
      <c r="G207" s="253"/>
      <c r="H207" s="256">
        <v>7.5</v>
      </c>
      <c r="I207" s="257"/>
      <c r="J207" s="253"/>
      <c r="K207" s="253"/>
      <c r="L207" s="258"/>
      <c r="M207" s="259"/>
      <c r="N207" s="260"/>
      <c r="O207" s="260"/>
      <c r="P207" s="260"/>
      <c r="Q207" s="260"/>
      <c r="R207" s="260"/>
      <c r="S207" s="260"/>
      <c r="T207" s="261"/>
      <c r="AT207" s="262" t="s">
        <v>422</v>
      </c>
      <c r="AU207" s="262" t="s">
        <v>80</v>
      </c>
      <c r="AV207" s="12" t="s">
        <v>82</v>
      </c>
      <c r="AW207" s="12" t="s">
        <v>35</v>
      </c>
      <c r="AX207" s="12" t="s">
        <v>72</v>
      </c>
      <c r="AY207" s="262" t="s">
        <v>215</v>
      </c>
    </row>
    <row r="208" s="13" customFormat="1">
      <c r="B208" s="263"/>
      <c r="C208" s="264"/>
      <c r="D208" s="246" t="s">
        <v>422</v>
      </c>
      <c r="E208" s="265" t="s">
        <v>21</v>
      </c>
      <c r="F208" s="266" t="s">
        <v>439</v>
      </c>
      <c r="G208" s="264"/>
      <c r="H208" s="267">
        <v>7.5</v>
      </c>
      <c r="I208" s="268"/>
      <c r="J208" s="264"/>
      <c r="K208" s="264"/>
      <c r="L208" s="269"/>
      <c r="M208" s="270"/>
      <c r="N208" s="271"/>
      <c r="O208" s="271"/>
      <c r="P208" s="271"/>
      <c r="Q208" s="271"/>
      <c r="R208" s="271"/>
      <c r="S208" s="271"/>
      <c r="T208" s="272"/>
      <c r="AT208" s="273" t="s">
        <v>422</v>
      </c>
      <c r="AU208" s="273" t="s">
        <v>80</v>
      </c>
      <c r="AV208" s="13" t="s">
        <v>232</v>
      </c>
      <c r="AW208" s="13" t="s">
        <v>35</v>
      </c>
      <c r="AX208" s="13" t="s">
        <v>80</v>
      </c>
      <c r="AY208" s="273" t="s">
        <v>215</v>
      </c>
    </row>
    <row r="209" s="1" customFormat="1" ht="16.5" customHeight="1">
      <c r="B209" s="47"/>
      <c r="C209" s="234" t="s">
        <v>607</v>
      </c>
      <c r="D209" s="234" t="s">
        <v>218</v>
      </c>
      <c r="E209" s="235" t="s">
        <v>4631</v>
      </c>
      <c r="F209" s="236" t="s">
        <v>4632</v>
      </c>
      <c r="G209" s="237" t="s">
        <v>376</v>
      </c>
      <c r="H209" s="238">
        <v>7.5</v>
      </c>
      <c r="I209" s="239"/>
      <c r="J209" s="240">
        <f>ROUND(I209*H209,2)</f>
        <v>0</v>
      </c>
      <c r="K209" s="236" t="s">
        <v>4521</v>
      </c>
      <c r="L209" s="73"/>
      <c r="M209" s="241" t="s">
        <v>21</v>
      </c>
      <c r="N209" s="242" t="s">
        <v>43</v>
      </c>
      <c r="O209" s="48"/>
      <c r="P209" s="243">
        <f>O209*H209</f>
        <v>0</v>
      </c>
      <c r="Q209" s="243">
        <v>0</v>
      </c>
      <c r="R209" s="243">
        <f>Q209*H209</f>
        <v>0</v>
      </c>
      <c r="S209" s="243">
        <v>0</v>
      </c>
      <c r="T209" s="244">
        <f>S209*H209</f>
        <v>0</v>
      </c>
      <c r="AR209" s="25" t="s">
        <v>232</v>
      </c>
      <c r="AT209" s="25" t="s">
        <v>218</v>
      </c>
      <c r="AU209" s="25" t="s">
        <v>80</v>
      </c>
      <c r="AY209" s="25" t="s">
        <v>215</v>
      </c>
      <c r="BE209" s="245">
        <f>IF(N209="základní",J209,0)</f>
        <v>0</v>
      </c>
      <c r="BF209" s="245">
        <f>IF(N209="snížená",J209,0)</f>
        <v>0</v>
      </c>
      <c r="BG209" s="245">
        <f>IF(N209="zákl. přenesená",J209,0)</f>
        <v>0</v>
      </c>
      <c r="BH209" s="245">
        <f>IF(N209="sníž. přenesená",J209,0)</f>
        <v>0</v>
      </c>
      <c r="BI209" s="245">
        <f>IF(N209="nulová",J209,0)</f>
        <v>0</v>
      </c>
      <c r="BJ209" s="25" t="s">
        <v>80</v>
      </c>
      <c r="BK209" s="245">
        <f>ROUND(I209*H209,2)</f>
        <v>0</v>
      </c>
      <c r="BL209" s="25" t="s">
        <v>232</v>
      </c>
      <c r="BM209" s="25" t="s">
        <v>1711</v>
      </c>
    </row>
    <row r="210" s="1" customFormat="1" ht="38.25" customHeight="1">
      <c r="B210" s="47"/>
      <c r="C210" s="234" t="s">
        <v>613</v>
      </c>
      <c r="D210" s="234" t="s">
        <v>218</v>
      </c>
      <c r="E210" s="235" t="s">
        <v>4633</v>
      </c>
      <c r="F210" s="236" t="s">
        <v>4634</v>
      </c>
      <c r="G210" s="237" t="s">
        <v>376</v>
      </c>
      <c r="H210" s="238">
        <v>108.25</v>
      </c>
      <c r="I210" s="239"/>
      <c r="J210" s="240">
        <f>ROUND(I210*H210,2)</f>
        <v>0</v>
      </c>
      <c r="K210" s="236" t="s">
        <v>21</v>
      </c>
      <c r="L210" s="73"/>
      <c r="M210" s="241" t="s">
        <v>21</v>
      </c>
      <c r="N210" s="242" t="s">
        <v>43</v>
      </c>
      <c r="O210" s="48"/>
      <c r="P210" s="243">
        <f>O210*H210</f>
        <v>0</v>
      </c>
      <c r="Q210" s="243">
        <v>0</v>
      </c>
      <c r="R210" s="243">
        <f>Q210*H210</f>
        <v>0</v>
      </c>
      <c r="S210" s="243">
        <v>0</v>
      </c>
      <c r="T210" s="244">
        <f>S210*H210</f>
        <v>0</v>
      </c>
      <c r="AR210" s="25" t="s">
        <v>232</v>
      </c>
      <c r="AT210" s="25" t="s">
        <v>218</v>
      </c>
      <c r="AU210" s="25" t="s">
        <v>80</v>
      </c>
      <c r="AY210" s="25" t="s">
        <v>215</v>
      </c>
      <c r="BE210" s="245">
        <f>IF(N210="základní",J210,0)</f>
        <v>0</v>
      </c>
      <c r="BF210" s="245">
        <f>IF(N210="snížená",J210,0)</f>
        <v>0</v>
      </c>
      <c r="BG210" s="245">
        <f>IF(N210="zákl. přenesená",J210,0)</f>
        <v>0</v>
      </c>
      <c r="BH210" s="245">
        <f>IF(N210="sníž. přenesená",J210,0)</f>
        <v>0</v>
      </c>
      <c r="BI210" s="245">
        <f>IF(N210="nulová",J210,0)</f>
        <v>0</v>
      </c>
      <c r="BJ210" s="25" t="s">
        <v>80</v>
      </c>
      <c r="BK210" s="245">
        <f>ROUND(I210*H210,2)</f>
        <v>0</v>
      </c>
      <c r="BL210" s="25" t="s">
        <v>232</v>
      </c>
      <c r="BM210" s="25" t="s">
        <v>1721</v>
      </c>
    </row>
    <row r="211" s="1" customFormat="1" ht="25.5" customHeight="1">
      <c r="B211" s="47"/>
      <c r="C211" s="234" t="s">
        <v>618</v>
      </c>
      <c r="D211" s="234" t="s">
        <v>218</v>
      </c>
      <c r="E211" s="235" t="s">
        <v>4635</v>
      </c>
      <c r="F211" s="236" t="s">
        <v>4636</v>
      </c>
      <c r="G211" s="237" t="s">
        <v>452</v>
      </c>
      <c r="H211" s="238">
        <v>25.600000000000001</v>
      </c>
      <c r="I211" s="239"/>
      <c r="J211" s="240">
        <f>ROUND(I211*H211,2)</f>
        <v>0</v>
      </c>
      <c r="K211" s="236" t="s">
        <v>4521</v>
      </c>
      <c r="L211" s="73"/>
      <c r="M211" s="241" t="s">
        <v>21</v>
      </c>
      <c r="N211" s="242" t="s">
        <v>43</v>
      </c>
      <c r="O211" s="48"/>
      <c r="P211" s="243">
        <f>O211*H211</f>
        <v>0</v>
      </c>
      <c r="Q211" s="243">
        <v>0</v>
      </c>
      <c r="R211" s="243">
        <f>Q211*H211</f>
        <v>0</v>
      </c>
      <c r="S211" s="243">
        <v>0</v>
      </c>
      <c r="T211" s="244">
        <f>S211*H211</f>
        <v>0</v>
      </c>
      <c r="AR211" s="25" t="s">
        <v>232</v>
      </c>
      <c r="AT211" s="25" t="s">
        <v>218</v>
      </c>
      <c r="AU211" s="25" t="s">
        <v>80</v>
      </c>
      <c r="AY211" s="25" t="s">
        <v>215</v>
      </c>
      <c r="BE211" s="245">
        <f>IF(N211="základní",J211,0)</f>
        <v>0</v>
      </c>
      <c r="BF211" s="245">
        <f>IF(N211="snížená",J211,0)</f>
        <v>0</v>
      </c>
      <c r="BG211" s="245">
        <f>IF(N211="zákl. přenesená",J211,0)</f>
        <v>0</v>
      </c>
      <c r="BH211" s="245">
        <f>IF(N211="sníž. přenesená",J211,0)</f>
        <v>0</v>
      </c>
      <c r="BI211" s="245">
        <f>IF(N211="nulová",J211,0)</f>
        <v>0</v>
      </c>
      <c r="BJ211" s="25" t="s">
        <v>80</v>
      </c>
      <c r="BK211" s="245">
        <f>ROUND(I211*H211,2)</f>
        <v>0</v>
      </c>
      <c r="BL211" s="25" t="s">
        <v>232</v>
      </c>
      <c r="BM211" s="25" t="s">
        <v>1730</v>
      </c>
    </row>
    <row r="212" s="1" customFormat="1" ht="25.5" customHeight="1">
      <c r="B212" s="47"/>
      <c r="C212" s="234" t="s">
        <v>624</v>
      </c>
      <c r="D212" s="234" t="s">
        <v>218</v>
      </c>
      <c r="E212" s="235" t="s">
        <v>4637</v>
      </c>
      <c r="F212" s="236" t="s">
        <v>4638</v>
      </c>
      <c r="G212" s="237" t="s">
        <v>452</v>
      </c>
      <c r="H212" s="238">
        <v>25.600000000000001</v>
      </c>
      <c r="I212" s="239"/>
      <c r="J212" s="240">
        <f>ROUND(I212*H212,2)</f>
        <v>0</v>
      </c>
      <c r="K212" s="236" t="s">
        <v>4521</v>
      </c>
      <c r="L212" s="73"/>
      <c r="M212" s="241" t="s">
        <v>21</v>
      </c>
      <c r="N212" s="242" t="s">
        <v>43</v>
      </c>
      <c r="O212" s="48"/>
      <c r="P212" s="243">
        <f>O212*H212</f>
        <v>0</v>
      </c>
      <c r="Q212" s="243">
        <v>0</v>
      </c>
      <c r="R212" s="243">
        <f>Q212*H212</f>
        <v>0</v>
      </c>
      <c r="S212" s="243">
        <v>0</v>
      </c>
      <c r="T212" s="244">
        <f>S212*H212</f>
        <v>0</v>
      </c>
      <c r="AR212" s="25" t="s">
        <v>232</v>
      </c>
      <c r="AT212" s="25" t="s">
        <v>218</v>
      </c>
      <c r="AU212" s="25" t="s">
        <v>80</v>
      </c>
      <c r="AY212" s="25" t="s">
        <v>215</v>
      </c>
      <c r="BE212" s="245">
        <f>IF(N212="základní",J212,0)</f>
        <v>0</v>
      </c>
      <c r="BF212" s="245">
        <f>IF(N212="snížená",J212,0)</f>
        <v>0</v>
      </c>
      <c r="BG212" s="245">
        <f>IF(N212="zákl. přenesená",J212,0)</f>
        <v>0</v>
      </c>
      <c r="BH212" s="245">
        <f>IF(N212="sníž. přenesená",J212,0)</f>
        <v>0</v>
      </c>
      <c r="BI212" s="245">
        <f>IF(N212="nulová",J212,0)</f>
        <v>0</v>
      </c>
      <c r="BJ212" s="25" t="s">
        <v>80</v>
      </c>
      <c r="BK212" s="245">
        <f>ROUND(I212*H212,2)</f>
        <v>0</v>
      </c>
      <c r="BL212" s="25" t="s">
        <v>232</v>
      </c>
      <c r="BM212" s="25" t="s">
        <v>1741</v>
      </c>
    </row>
    <row r="213" s="12" customFormat="1">
      <c r="B213" s="252"/>
      <c r="C213" s="253"/>
      <c r="D213" s="246" t="s">
        <v>422</v>
      </c>
      <c r="E213" s="254" t="s">
        <v>21</v>
      </c>
      <c r="F213" s="255" t="s">
        <v>4639</v>
      </c>
      <c r="G213" s="253"/>
      <c r="H213" s="256">
        <v>25.600000000000001</v>
      </c>
      <c r="I213" s="257"/>
      <c r="J213" s="253"/>
      <c r="K213" s="253"/>
      <c r="L213" s="258"/>
      <c r="M213" s="259"/>
      <c r="N213" s="260"/>
      <c r="O213" s="260"/>
      <c r="P213" s="260"/>
      <c r="Q213" s="260"/>
      <c r="R213" s="260"/>
      <c r="S213" s="260"/>
      <c r="T213" s="261"/>
      <c r="AT213" s="262" t="s">
        <v>422</v>
      </c>
      <c r="AU213" s="262" t="s">
        <v>80</v>
      </c>
      <c r="AV213" s="12" t="s">
        <v>82</v>
      </c>
      <c r="AW213" s="12" t="s">
        <v>35</v>
      </c>
      <c r="AX213" s="12" t="s">
        <v>72</v>
      </c>
      <c r="AY213" s="262" t="s">
        <v>215</v>
      </c>
    </row>
    <row r="214" s="13" customFormat="1">
      <c r="B214" s="263"/>
      <c r="C214" s="264"/>
      <c r="D214" s="246" t="s">
        <v>422</v>
      </c>
      <c r="E214" s="265" t="s">
        <v>21</v>
      </c>
      <c r="F214" s="266" t="s">
        <v>439</v>
      </c>
      <c r="G214" s="264"/>
      <c r="H214" s="267">
        <v>25.600000000000001</v>
      </c>
      <c r="I214" s="268"/>
      <c r="J214" s="264"/>
      <c r="K214" s="264"/>
      <c r="L214" s="269"/>
      <c r="M214" s="270"/>
      <c r="N214" s="271"/>
      <c r="O214" s="271"/>
      <c r="P214" s="271"/>
      <c r="Q214" s="271"/>
      <c r="R214" s="271"/>
      <c r="S214" s="271"/>
      <c r="T214" s="272"/>
      <c r="AT214" s="273" t="s">
        <v>422</v>
      </c>
      <c r="AU214" s="273" t="s">
        <v>80</v>
      </c>
      <c r="AV214" s="13" t="s">
        <v>232</v>
      </c>
      <c r="AW214" s="13" t="s">
        <v>35</v>
      </c>
      <c r="AX214" s="13" t="s">
        <v>80</v>
      </c>
      <c r="AY214" s="273" t="s">
        <v>215</v>
      </c>
    </row>
    <row r="215" s="11" customFormat="1" ht="37.44" customHeight="1">
      <c r="B215" s="218"/>
      <c r="C215" s="219"/>
      <c r="D215" s="220" t="s">
        <v>71</v>
      </c>
      <c r="E215" s="221" t="s">
        <v>251</v>
      </c>
      <c r="F215" s="221" t="s">
        <v>568</v>
      </c>
      <c r="G215" s="219"/>
      <c r="H215" s="219"/>
      <c r="I215" s="222"/>
      <c r="J215" s="223">
        <f>BK215</f>
        <v>0</v>
      </c>
      <c r="K215" s="219"/>
      <c r="L215" s="224"/>
      <c r="M215" s="225"/>
      <c r="N215" s="226"/>
      <c r="O215" s="226"/>
      <c r="P215" s="227">
        <f>SUM(P216:P228)</f>
        <v>0</v>
      </c>
      <c r="Q215" s="226"/>
      <c r="R215" s="227">
        <f>SUM(R216:R228)</f>
        <v>0</v>
      </c>
      <c r="S215" s="226"/>
      <c r="T215" s="228">
        <f>SUM(T216:T228)</f>
        <v>0</v>
      </c>
      <c r="AR215" s="229" t="s">
        <v>80</v>
      </c>
      <c r="AT215" s="230" t="s">
        <v>71</v>
      </c>
      <c r="AU215" s="230" t="s">
        <v>72</v>
      </c>
      <c r="AY215" s="229" t="s">
        <v>215</v>
      </c>
      <c r="BK215" s="231">
        <f>SUM(BK216:BK228)</f>
        <v>0</v>
      </c>
    </row>
    <row r="216" s="1" customFormat="1" ht="25.5" customHeight="1">
      <c r="B216" s="47"/>
      <c r="C216" s="234" t="s">
        <v>630</v>
      </c>
      <c r="D216" s="234" t="s">
        <v>218</v>
      </c>
      <c r="E216" s="235" t="s">
        <v>4640</v>
      </c>
      <c r="F216" s="236" t="s">
        <v>4641</v>
      </c>
      <c r="G216" s="237" t="s">
        <v>376</v>
      </c>
      <c r="H216" s="238">
        <v>108.25</v>
      </c>
      <c r="I216" s="239"/>
      <c r="J216" s="240">
        <f>ROUND(I216*H216,2)</f>
        <v>0</v>
      </c>
      <c r="K216" s="236" t="s">
        <v>4521</v>
      </c>
      <c r="L216" s="73"/>
      <c r="M216" s="241" t="s">
        <v>21</v>
      </c>
      <c r="N216" s="242" t="s">
        <v>43</v>
      </c>
      <c r="O216" s="48"/>
      <c r="P216" s="243">
        <f>O216*H216</f>
        <v>0</v>
      </c>
      <c r="Q216" s="243">
        <v>0</v>
      </c>
      <c r="R216" s="243">
        <f>Q216*H216</f>
        <v>0</v>
      </c>
      <c r="S216" s="243">
        <v>0</v>
      </c>
      <c r="T216" s="244">
        <f>S216*H216</f>
        <v>0</v>
      </c>
      <c r="AR216" s="25" t="s">
        <v>232</v>
      </c>
      <c r="AT216" s="25" t="s">
        <v>218</v>
      </c>
      <c r="AU216" s="25" t="s">
        <v>80</v>
      </c>
      <c r="AY216" s="25" t="s">
        <v>215</v>
      </c>
      <c r="BE216" s="245">
        <f>IF(N216="základní",J216,0)</f>
        <v>0</v>
      </c>
      <c r="BF216" s="245">
        <f>IF(N216="snížená",J216,0)</f>
        <v>0</v>
      </c>
      <c r="BG216" s="245">
        <f>IF(N216="zákl. přenesená",J216,0)</f>
        <v>0</v>
      </c>
      <c r="BH216" s="245">
        <f>IF(N216="sníž. přenesená",J216,0)</f>
        <v>0</v>
      </c>
      <c r="BI216" s="245">
        <f>IF(N216="nulová",J216,0)</f>
        <v>0</v>
      </c>
      <c r="BJ216" s="25" t="s">
        <v>80</v>
      </c>
      <c r="BK216" s="245">
        <f>ROUND(I216*H216,2)</f>
        <v>0</v>
      </c>
      <c r="BL216" s="25" t="s">
        <v>232</v>
      </c>
      <c r="BM216" s="25" t="s">
        <v>1749</v>
      </c>
    </row>
    <row r="217" s="12" customFormat="1">
      <c r="B217" s="252"/>
      <c r="C217" s="253"/>
      <c r="D217" s="246" t="s">
        <v>422</v>
      </c>
      <c r="E217" s="254" t="s">
        <v>21</v>
      </c>
      <c r="F217" s="255" t="s">
        <v>4642</v>
      </c>
      <c r="G217" s="253"/>
      <c r="H217" s="256">
        <v>108.25</v>
      </c>
      <c r="I217" s="257"/>
      <c r="J217" s="253"/>
      <c r="K217" s="253"/>
      <c r="L217" s="258"/>
      <c r="M217" s="259"/>
      <c r="N217" s="260"/>
      <c r="O217" s="260"/>
      <c r="P217" s="260"/>
      <c r="Q217" s="260"/>
      <c r="R217" s="260"/>
      <c r="S217" s="260"/>
      <c r="T217" s="261"/>
      <c r="AT217" s="262" t="s">
        <v>422</v>
      </c>
      <c r="AU217" s="262" t="s">
        <v>80</v>
      </c>
      <c r="AV217" s="12" t="s">
        <v>82</v>
      </c>
      <c r="AW217" s="12" t="s">
        <v>35</v>
      </c>
      <c r="AX217" s="12" t="s">
        <v>72</v>
      </c>
      <c r="AY217" s="262" t="s">
        <v>215</v>
      </c>
    </row>
    <row r="218" s="13" customFormat="1">
      <c r="B218" s="263"/>
      <c r="C218" s="264"/>
      <c r="D218" s="246" t="s">
        <v>422</v>
      </c>
      <c r="E218" s="265" t="s">
        <v>21</v>
      </c>
      <c r="F218" s="266" t="s">
        <v>439</v>
      </c>
      <c r="G218" s="264"/>
      <c r="H218" s="267">
        <v>108.25</v>
      </c>
      <c r="I218" s="268"/>
      <c r="J218" s="264"/>
      <c r="K218" s="264"/>
      <c r="L218" s="269"/>
      <c r="M218" s="270"/>
      <c r="N218" s="271"/>
      <c r="O218" s="271"/>
      <c r="P218" s="271"/>
      <c r="Q218" s="271"/>
      <c r="R218" s="271"/>
      <c r="S218" s="271"/>
      <c r="T218" s="272"/>
      <c r="AT218" s="273" t="s">
        <v>422</v>
      </c>
      <c r="AU218" s="273" t="s">
        <v>80</v>
      </c>
      <c r="AV218" s="13" t="s">
        <v>232</v>
      </c>
      <c r="AW218" s="13" t="s">
        <v>35</v>
      </c>
      <c r="AX218" s="13" t="s">
        <v>80</v>
      </c>
      <c r="AY218" s="273" t="s">
        <v>215</v>
      </c>
    </row>
    <row r="219" s="1" customFormat="1" ht="38.25" customHeight="1">
      <c r="B219" s="47"/>
      <c r="C219" s="234" t="s">
        <v>636</v>
      </c>
      <c r="D219" s="234" t="s">
        <v>218</v>
      </c>
      <c r="E219" s="235" t="s">
        <v>4643</v>
      </c>
      <c r="F219" s="236" t="s">
        <v>4644</v>
      </c>
      <c r="G219" s="237" t="s">
        <v>376</v>
      </c>
      <c r="H219" s="238">
        <v>120</v>
      </c>
      <c r="I219" s="239"/>
      <c r="J219" s="240">
        <f>ROUND(I219*H219,2)</f>
        <v>0</v>
      </c>
      <c r="K219" s="236" t="s">
        <v>4521</v>
      </c>
      <c r="L219" s="73"/>
      <c r="M219" s="241" t="s">
        <v>21</v>
      </c>
      <c r="N219" s="242" t="s">
        <v>43</v>
      </c>
      <c r="O219" s="48"/>
      <c r="P219" s="243">
        <f>O219*H219</f>
        <v>0</v>
      </c>
      <c r="Q219" s="243">
        <v>0</v>
      </c>
      <c r="R219" s="243">
        <f>Q219*H219</f>
        <v>0</v>
      </c>
      <c r="S219" s="243">
        <v>0</v>
      </c>
      <c r="T219" s="244">
        <f>S219*H219</f>
        <v>0</v>
      </c>
      <c r="AR219" s="25" t="s">
        <v>232</v>
      </c>
      <c r="AT219" s="25" t="s">
        <v>218</v>
      </c>
      <c r="AU219" s="25" t="s">
        <v>80</v>
      </c>
      <c r="AY219" s="25" t="s">
        <v>215</v>
      </c>
      <c r="BE219" s="245">
        <f>IF(N219="základní",J219,0)</f>
        <v>0</v>
      </c>
      <c r="BF219" s="245">
        <f>IF(N219="snížená",J219,0)</f>
        <v>0</v>
      </c>
      <c r="BG219" s="245">
        <f>IF(N219="zákl. přenesená",J219,0)</f>
        <v>0</v>
      </c>
      <c r="BH219" s="245">
        <f>IF(N219="sníž. přenesená",J219,0)</f>
        <v>0</v>
      </c>
      <c r="BI219" s="245">
        <f>IF(N219="nulová",J219,0)</f>
        <v>0</v>
      </c>
      <c r="BJ219" s="25" t="s">
        <v>80</v>
      </c>
      <c r="BK219" s="245">
        <f>ROUND(I219*H219,2)</f>
        <v>0</v>
      </c>
      <c r="BL219" s="25" t="s">
        <v>232</v>
      </c>
      <c r="BM219" s="25" t="s">
        <v>1758</v>
      </c>
    </row>
    <row r="220" s="12" customFormat="1">
      <c r="B220" s="252"/>
      <c r="C220" s="253"/>
      <c r="D220" s="246" t="s">
        <v>422</v>
      </c>
      <c r="E220" s="254" t="s">
        <v>21</v>
      </c>
      <c r="F220" s="255" t="s">
        <v>4645</v>
      </c>
      <c r="G220" s="253"/>
      <c r="H220" s="256">
        <v>120</v>
      </c>
      <c r="I220" s="257"/>
      <c r="J220" s="253"/>
      <c r="K220" s="253"/>
      <c r="L220" s="258"/>
      <c r="M220" s="259"/>
      <c r="N220" s="260"/>
      <c r="O220" s="260"/>
      <c r="P220" s="260"/>
      <c r="Q220" s="260"/>
      <c r="R220" s="260"/>
      <c r="S220" s="260"/>
      <c r="T220" s="261"/>
      <c r="AT220" s="262" t="s">
        <v>422</v>
      </c>
      <c r="AU220" s="262" t="s">
        <v>80</v>
      </c>
      <c r="AV220" s="12" t="s">
        <v>82</v>
      </c>
      <c r="AW220" s="12" t="s">
        <v>35</v>
      </c>
      <c r="AX220" s="12" t="s">
        <v>72</v>
      </c>
      <c r="AY220" s="262" t="s">
        <v>215</v>
      </c>
    </row>
    <row r="221" s="13" customFormat="1">
      <c r="B221" s="263"/>
      <c r="C221" s="264"/>
      <c r="D221" s="246" t="s">
        <v>422</v>
      </c>
      <c r="E221" s="265" t="s">
        <v>21</v>
      </c>
      <c r="F221" s="266" t="s">
        <v>439</v>
      </c>
      <c r="G221" s="264"/>
      <c r="H221" s="267">
        <v>120</v>
      </c>
      <c r="I221" s="268"/>
      <c r="J221" s="264"/>
      <c r="K221" s="264"/>
      <c r="L221" s="269"/>
      <c r="M221" s="270"/>
      <c r="N221" s="271"/>
      <c r="O221" s="271"/>
      <c r="P221" s="271"/>
      <c r="Q221" s="271"/>
      <c r="R221" s="271"/>
      <c r="S221" s="271"/>
      <c r="T221" s="272"/>
      <c r="AT221" s="273" t="s">
        <v>422</v>
      </c>
      <c r="AU221" s="273" t="s">
        <v>80</v>
      </c>
      <c r="AV221" s="13" t="s">
        <v>232</v>
      </c>
      <c r="AW221" s="13" t="s">
        <v>35</v>
      </c>
      <c r="AX221" s="13" t="s">
        <v>80</v>
      </c>
      <c r="AY221" s="273" t="s">
        <v>215</v>
      </c>
    </row>
    <row r="222" s="1" customFormat="1" ht="38.25" customHeight="1">
      <c r="B222" s="47"/>
      <c r="C222" s="234" t="s">
        <v>646</v>
      </c>
      <c r="D222" s="234" t="s">
        <v>218</v>
      </c>
      <c r="E222" s="235" t="s">
        <v>4646</v>
      </c>
      <c r="F222" s="236" t="s">
        <v>4647</v>
      </c>
      <c r="G222" s="237" t="s">
        <v>376</v>
      </c>
      <c r="H222" s="238">
        <v>3600</v>
      </c>
      <c r="I222" s="239"/>
      <c r="J222" s="240">
        <f>ROUND(I222*H222,2)</f>
        <v>0</v>
      </c>
      <c r="K222" s="236" t="s">
        <v>4521</v>
      </c>
      <c r="L222" s="73"/>
      <c r="M222" s="241" t="s">
        <v>21</v>
      </c>
      <c r="N222" s="242" t="s">
        <v>43</v>
      </c>
      <c r="O222" s="48"/>
      <c r="P222" s="243">
        <f>O222*H222</f>
        <v>0</v>
      </c>
      <c r="Q222" s="243">
        <v>0</v>
      </c>
      <c r="R222" s="243">
        <f>Q222*H222</f>
        <v>0</v>
      </c>
      <c r="S222" s="243">
        <v>0</v>
      </c>
      <c r="T222" s="244">
        <f>S222*H222</f>
        <v>0</v>
      </c>
      <c r="AR222" s="25" t="s">
        <v>232</v>
      </c>
      <c r="AT222" s="25" t="s">
        <v>218</v>
      </c>
      <c r="AU222" s="25" t="s">
        <v>80</v>
      </c>
      <c r="AY222" s="25" t="s">
        <v>215</v>
      </c>
      <c r="BE222" s="245">
        <f>IF(N222="základní",J222,0)</f>
        <v>0</v>
      </c>
      <c r="BF222" s="245">
        <f>IF(N222="snížená",J222,0)</f>
        <v>0</v>
      </c>
      <c r="BG222" s="245">
        <f>IF(N222="zákl. přenesená",J222,0)</f>
        <v>0</v>
      </c>
      <c r="BH222" s="245">
        <f>IF(N222="sníž. přenesená",J222,0)</f>
        <v>0</v>
      </c>
      <c r="BI222" s="245">
        <f>IF(N222="nulová",J222,0)</f>
        <v>0</v>
      </c>
      <c r="BJ222" s="25" t="s">
        <v>80</v>
      </c>
      <c r="BK222" s="245">
        <f>ROUND(I222*H222,2)</f>
        <v>0</v>
      </c>
      <c r="BL222" s="25" t="s">
        <v>232</v>
      </c>
      <c r="BM222" s="25" t="s">
        <v>1770</v>
      </c>
    </row>
    <row r="223" s="12" customFormat="1">
      <c r="B223" s="252"/>
      <c r="C223" s="253"/>
      <c r="D223" s="246" t="s">
        <v>422</v>
      </c>
      <c r="E223" s="254" t="s">
        <v>21</v>
      </c>
      <c r="F223" s="255" t="s">
        <v>4648</v>
      </c>
      <c r="G223" s="253"/>
      <c r="H223" s="256">
        <v>3600</v>
      </c>
      <c r="I223" s="257"/>
      <c r="J223" s="253"/>
      <c r="K223" s="253"/>
      <c r="L223" s="258"/>
      <c r="M223" s="259"/>
      <c r="N223" s="260"/>
      <c r="O223" s="260"/>
      <c r="P223" s="260"/>
      <c r="Q223" s="260"/>
      <c r="R223" s="260"/>
      <c r="S223" s="260"/>
      <c r="T223" s="261"/>
      <c r="AT223" s="262" t="s">
        <v>422</v>
      </c>
      <c r="AU223" s="262" t="s">
        <v>80</v>
      </c>
      <c r="AV223" s="12" t="s">
        <v>82</v>
      </c>
      <c r="AW223" s="12" t="s">
        <v>35</v>
      </c>
      <c r="AX223" s="12" t="s">
        <v>72</v>
      </c>
      <c r="AY223" s="262" t="s">
        <v>215</v>
      </c>
    </row>
    <row r="224" s="13" customFormat="1">
      <c r="B224" s="263"/>
      <c r="C224" s="264"/>
      <c r="D224" s="246" t="s">
        <v>422</v>
      </c>
      <c r="E224" s="265" t="s">
        <v>21</v>
      </c>
      <c r="F224" s="266" t="s">
        <v>439</v>
      </c>
      <c r="G224" s="264"/>
      <c r="H224" s="267">
        <v>3600</v>
      </c>
      <c r="I224" s="268"/>
      <c r="J224" s="264"/>
      <c r="K224" s="264"/>
      <c r="L224" s="269"/>
      <c r="M224" s="270"/>
      <c r="N224" s="271"/>
      <c r="O224" s="271"/>
      <c r="P224" s="271"/>
      <c r="Q224" s="271"/>
      <c r="R224" s="271"/>
      <c r="S224" s="271"/>
      <c r="T224" s="272"/>
      <c r="AT224" s="273" t="s">
        <v>422</v>
      </c>
      <c r="AU224" s="273" t="s">
        <v>80</v>
      </c>
      <c r="AV224" s="13" t="s">
        <v>232</v>
      </c>
      <c r="AW224" s="13" t="s">
        <v>35</v>
      </c>
      <c r="AX224" s="13" t="s">
        <v>80</v>
      </c>
      <c r="AY224" s="273" t="s">
        <v>215</v>
      </c>
    </row>
    <row r="225" s="1" customFormat="1" ht="38.25" customHeight="1">
      <c r="B225" s="47"/>
      <c r="C225" s="234" t="s">
        <v>651</v>
      </c>
      <c r="D225" s="234" t="s">
        <v>218</v>
      </c>
      <c r="E225" s="235" t="s">
        <v>4649</v>
      </c>
      <c r="F225" s="236" t="s">
        <v>4650</v>
      </c>
      <c r="G225" s="237" t="s">
        <v>376</v>
      </c>
      <c r="H225" s="238">
        <v>120</v>
      </c>
      <c r="I225" s="239"/>
      <c r="J225" s="240">
        <f>ROUND(I225*H225,2)</f>
        <v>0</v>
      </c>
      <c r="K225" s="236" t="s">
        <v>4521</v>
      </c>
      <c r="L225" s="73"/>
      <c r="M225" s="241" t="s">
        <v>21</v>
      </c>
      <c r="N225" s="242" t="s">
        <v>43</v>
      </c>
      <c r="O225" s="48"/>
      <c r="P225" s="243">
        <f>O225*H225</f>
        <v>0</v>
      </c>
      <c r="Q225" s="243">
        <v>0</v>
      </c>
      <c r="R225" s="243">
        <f>Q225*H225</f>
        <v>0</v>
      </c>
      <c r="S225" s="243">
        <v>0</v>
      </c>
      <c r="T225" s="244">
        <f>S225*H225</f>
        <v>0</v>
      </c>
      <c r="AR225" s="25" t="s">
        <v>232</v>
      </c>
      <c r="AT225" s="25" t="s">
        <v>218</v>
      </c>
      <c r="AU225" s="25" t="s">
        <v>80</v>
      </c>
      <c r="AY225" s="25" t="s">
        <v>215</v>
      </c>
      <c r="BE225" s="245">
        <f>IF(N225="základní",J225,0)</f>
        <v>0</v>
      </c>
      <c r="BF225" s="245">
        <f>IF(N225="snížená",J225,0)</f>
        <v>0</v>
      </c>
      <c r="BG225" s="245">
        <f>IF(N225="zákl. přenesená",J225,0)</f>
        <v>0</v>
      </c>
      <c r="BH225" s="245">
        <f>IF(N225="sníž. přenesená",J225,0)</f>
        <v>0</v>
      </c>
      <c r="BI225" s="245">
        <f>IF(N225="nulová",J225,0)</f>
        <v>0</v>
      </c>
      <c r="BJ225" s="25" t="s">
        <v>80</v>
      </c>
      <c r="BK225" s="245">
        <f>ROUND(I225*H225,2)</f>
        <v>0</v>
      </c>
      <c r="BL225" s="25" t="s">
        <v>232</v>
      </c>
      <c r="BM225" s="25" t="s">
        <v>1780</v>
      </c>
    </row>
    <row r="226" s="1" customFormat="1" ht="25.5" customHeight="1">
      <c r="B226" s="47"/>
      <c r="C226" s="234" t="s">
        <v>657</v>
      </c>
      <c r="D226" s="234" t="s">
        <v>218</v>
      </c>
      <c r="E226" s="235" t="s">
        <v>4651</v>
      </c>
      <c r="F226" s="236" t="s">
        <v>4652</v>
      </c>
      <c r="G226" s="237" t="s">
        <v>376</v>
      </c>
      <c r="H226" s="238">
        <v>139.52000000000001</v>
      </c>
      <c r="I226" s="239"/>
      <c r="J226" s="240">
        <f>ROUND(I226*H226,2)</f>
        <v>0</v>
      </c>
      <c r="K226" s="236" t="s">
        <v>4521</v>
      </c>
      <c r="L226" s="73"/>
      <c r="M226" s="241" t="s">
        <v>21</v>
      </c>
      <c r="N226" s="242" t="s">
        <v>43</v>
      </c>
      <c r="O226" s="48"/>
      <c r="P226" s="243">
        <f>O226*H226</f>
        <v>0</v>
      </c>
      <c r="Q226" s="243">
        <v>0</v>
      </c>
      <c r="R226" s="243">
        <f>Q226*H226</f>
        <v>0</v>
      </c>
      <c r="S226" s="243">
        <v>0</v>
      </c>
      <c r="T226" s="244">
        <f>S226*H226</f>
        <v>0</v>
      </c>
      <c r="AR226" s="25" t="s">
        <v>232</v>
      </c>
      <c r="AT226" s="25" t="s">
        <v>218</v>
      </c>
      <c r="AU226" s="25" t="s">
        <v>80</v>
      </c>
      <c r="AY226" s="25" t="s">
        <v>215</v>
      </c>
      <c r="BE226" s="245">
        <f>IF(N226="základní",J226,0)</f>
        <v>0</v>
      </c>
      <c r="BF226" s="245">
        <f>IF(N226="snížená",J226,0)</f>
        <v>0</v>
      </c>
      <c r="BG226" s="245">
        <f>IF(N226="zákl. přenesená",J226,0)</f>
        <v>0</v>
      </c>
      <c r="BH226" s="245">
        <f>IF(N226="sníž. přenesená",J226,0)</f>
        <v>0</v>
      </c>
      <c r="BI226" s="245">
        <f>IF(N226="nulová",J226,0)</f>
        <v>0</v>
      </c>
      <c r="BJ226" s="25" t="s">
        <v>80</v>
      </c>
      <c r="BK226" s="245">
        <f>ROUND(I226*H226,2)</f>
        <v>0</v>
      </c>
      <c r="BL226" s="25" t="s">
        <v>232</v>
      </c>
      <c r="BM226" s="25" t="s">
        <v>1790</v>
      </c>
    </row>
    <row r="227" s="12" customFormat="1">
      <c r="B227" s="252"/>
      <c r="C227" s="253"/>
      <c r="D227" s="246" t="s">
        <v>422</v>
      </c>
      <c r="E227" s="254" t="s">
        <v>21</v>
      </c>
      <c r="F227" s="255" t="s">
        <v>4653</v>
      </c>
      <c r="G227" s="253"/>
      <c r="H227" s="256">
        <v>139.52000000000001</v>
      </c>
      <c r="I227" s="257"/>
      <c r="J227" s="253"/>
      <c r="K227" s="253"/>
      <c r="L227" s="258"/>
      <c r="M227" s="259"/>
      <c r="N227" s="260"/>
      <c r="O227" s="260"/>
      <c r="P227" s="260"/>
      <c r="Q227" s="260"/>
      <c r="R227" s="260"/>
      <c r="S227" s="260"/>
      <c r="T227" s="261"/>
      <c r="AT227" s="262" t="s">
        <v>422</v>
      </c>
      <c r="AU227" s="262" t="s">
        <v>80</v>
      </c>
      <c r="AV227" s="12" t="s">
        <v>82</v>
      </c>
      <c r="AW227" s="12" t="s">
        <v>35</v>
      </c>
      <c r="AX227" s="12" t="s">
        <v>72</v>
      </c>
      <c r="AY227" s="262" t="s">
        <v>215</v>
      </c>
    </row>
    <row r="228" s="13" customFormat="1">
      <c r="B228" s="263"/>
      <c r="C228" s="264"/>
      <c r="D228" s="246" t="s">
        <v>422</v>
      </c>
      <c r="E228" s="265" t="s">
        <v>21</v>
      </c>
      <c r="F228" s="266" t="s">
        <v>439</v>
      </c>
      <c r="G228" s="264"/>
      <c r="H228" s="267">
        <v>139.52000000000001</v>
      </c>
      <c r="I228" s="268"/>
      <c r="J228" s="264"/>
      <c r="K228" s="264"/>
      <c r="L228" s="269"/>
      <c r="M228" s="270"/>
      <c r="N228" s="271"/>
      <c r="O228" s="271"/>
      <c r="P228" s="271"/>
      <c r="Q228" s="271"/>
      <c r="R228" s="271"/>
      <c r="S228" s="271"/>
      <c r="T228" s="272"/>
      <c r="AT228" s="273" t="s">
        <v>422</v>
      </c>
      <c r="AU228" s="273" t="s">
        <v>80</v>
      </c>
      <c r="AV228" s="13" t="s">
        <v>232</v>
      </c>
      <c r="AW228" s="13" t="s">
        <v>35</v>
      </c>
      <c r="AX228" s="13" t="s">
        <v>80</v>
      </c>
      <c r="AY228" s="273" t="s">
        <v>215</v>
      </c>
    </row>
    <row r="229" s="11" customFormat="1" ht="37.44" customHeight="1">
      <c r="B229" s="218"/>
      <c r="C229" s="219"/>
      <c r="D229" s="220" t="s">
        <v>71</v>
      </c>
      <c r="E229" s="221" t="s">
        <v>1120</v>
      </c>
      <c r="F229" s="221" t="s">
        <v>1121</v>
      </c>
      <c r="G229" s="219"/>
      <c r="H229" s="219"/>
      <c r="I229" s="222"/>
      <c r="J229" s="223">
        <f>BK229</f>
        <v>0</v>
      </c>
      <c r="K229" s="219"/>
      <c r="L229" s="224"/>
      <c r="M229" s="225"/>
      <c r="N229" s="226"/>
      <c r="O229" s="226"/>
      <c r="P229" s="227">
        <f>P230</f>
        <v>0</v>
      </c>
      <c r="Q229" s="226"/>
      <c r="R229" s="227">
        <f>R230</f>
        <v>0</v>
      </c>
      <c r="S229" s="226"/>
      <c r="T229" s="228">
        <f>T230</f>
        <v>0</v>
      </c>
      <c r="AR229" s="229" t="s">
        <v>80</v>
      </c>
      <c r="AT229" s="230" t="s">
        <v>71</v>
      </c>
      <c r="AU229" s="230" t="s">
        <v>72</v>
      </c>
      <c r="AY229" s="229" t="s">
        <v>215</v>
      </c>
      <c r="BK229" s="231">
        <f>BK230</f>
        <v>0</v>
      </c>
    </row>
    <row r="230" s="1" customFormat="1" ht="51" customHeight="1">
      <c r="B230" s="47"/>
      <c r="C230" s="234" t="s">
        <v>662</v>
      </c>
      <c r="D230" s="234" t="s">
        <v>218</v>
      </c>
      <c r="E230" s="235" t="s">
        <v>4654</v>
      </c>
      <c r="F230" s="236" t="s">
        <v>4655</v>
      </c>
      <c r="G230" s="237" t="s">
        <v>473</v>
      </c>
      <c r="H230" s="238">
        <v>1009.62</v>
      </c>
      <c r="I230" s="239"/>
      <c r="J230" s="240">
        <f>ROUND(I230*H230,2)</f>
        <v>0</v>
      </c>
      <c r="K230" s="236" t="s">
        <v>4521</v>
      </c>
      <c r="L230" s="73"/>
      <c r="M230" s="241" t="s">
        <v>21</v>
      </c>
      <c r="N230" s="242" t="s">
        <v>43</v>
      </c>
      <c r="O230" s="48"/>
      <c r="P230" s="243">
        <f>O230*H230</f>
        <v>0</v>
      </c>
      <c r="Q230" s="243">
        <v>0</v>
      </c>
      <c r="R230" s="243">
        <f>Q230*H230</f>
        <v>0</v>
      </c>
      <c r="S230" s="243">
        <v>0</v>
      </c>
      <c r="T230" s="244">
        <f>S230*H230</f>
        <v>0</v>
      </c>
      <c r="AR230" s="25" t="s">
        <v>232</v>
      </c>
      <c r="AT230" s="25" t="s">
        <v>218</v>
      </c>
      <c r="AU230" s="25" t="s">
        <v>80</v>
      </c>
      <c r="AY230" s="25" t="s">
        <v>215</v>
      </c>
      <c r="BE230" s="245">
        <f>IF(N230="základní",J230,0)</f>
        <v>0</v>
      </c>
      <c r="BF230" s="245">
        <f>IF(N230="snížená",J230,0)</f>
        <v>0</v>
      </c>
      <c r="BG230" s="245">
        <f>IF(N230="zákl. přenesená",J230,0)</f>
        <v>0</v>
      </c>
      <c r="BH230" s="245">
        <f>IF(N230="sníž. přenesená",J230,0)</f>
        <v>0</v>
      </c>
      <c r="BI230" s="245">
        <f>IF(N230="nulová",J230,0)</f>
        <v>0</v>
      </c>
      <c r="BJ230" s="25" t="s">
        <v>80</v>
      </c>
      <c r="BK230" s="245">
        <f>ROUND(I230*H230,2)</f>
        <v>0</v>
      </c>
      <c r="BL230" s="25" t="s">
        <v>232</v>
      </c>
      <c r="BM230" s="25" t="s">
        <v>1799</v>
      </c>
    </row>
    <row r="231" s="11" customFormat="1" ht="37.44" customHeight="1">
      <c r="B231" s="218"/>
      <c r="C231" s="219"/>
      <c r="D231" s="220" t="s">
        <v>71</v>
      </c>
      <c r="E231" s="221" t="s">
        <v>2019</v>
      </c>
      <c r="F231" s="221" t="s">
        <v>2020</v>
      </c>
      <c r="G231" s="219"/>
      <c r="H231" s="219"/>
      <c r="I231" s="222"/>
      <c r="J231" s="223">
        <f>BK231</f>
        <v>0</v>
      </c>
      <c r="K231" s="219"/>
      <c r="L231" s="224"/>
      <c r="M231" s="225"/>
      <c r="N231" s="226"/>
      <c r="O231" s="226"/>
      <c r="P231" s="227">
        <f>SUM(P232:P266)</f>
        <v>0</v>
      </c>
      <c r="Q231" s="226"/>
      <c r="R231" s="227">
        <f>SUM(R232:R266)</f>
        <v>0</v>
      </c>
      <c r="S231" s="226"/>
      <c r="T231" s="228">
        <f>SUM(T232:T266)</f>
        <v>0</v>
      </c>
      <c r="AR231" s="229" t="s">
        <v>80</v>
      </c>
      <c r="AT231" s="230" t="s">
        <v>71</v>
      </c>
      <c r="AU231" s="230" t="s">
        <v>72</v>
      </c>
      <c r="AY231" s="229" t="s">
        <v>215</v>
      </c>
      <c r="BK231" s="231">
        <f>SUM(BK232:BK266)</f>
        <v>0</v>
      </c>
    </row>
    <row r="232" s="1" customFormat="1" ht="25.5" customHeight="1">
      <c r="B232" s="47"/>
      <c r="C232" s="234" t="s">
        <v>668</v>
      </c>
      <c r="D232" s="234" t="s">
        <v>218</v>
      </c>
      <c r="E232" s="235" t="s">
        <v>4656</v>
      </c>
      <c r="F232" s="236" t="s">
        <v>4657</v>
      </c>
      <c r="G232" s="237" t="s">
        <v>376</v>
      </c>
      <c r="H232" s="238">
        <v>19.719999999999999</v>
      </c>
      <c r="I232" s="239"/>
      <c r="J232" s="240">
        <f>ROUND(I232*H232,2)</f>
        <v>0</v>
      </c>
      <c r="K232" s="236" t="s">
        <v>4521</v>
      </c>
      <c r="L232" s="73"/>
      <c r="M232" s="241" t="s">
        <v>21</v>
      </c>
      <c r="N232" s="242" t="s">
        <v>43</v>
      </c>
      <c r="O232" s="48"/>
      <c r="P232" s="243">
        <f>O232*H232</f>
        <v>0</v>
      </c>
      <c r="Q232" s="243">
        <v>0</v>
      </c>
      <c r="R232" s="243">
        <f>Q232*H232</f>
        <v>0</v>
      </c>
      <c r="S232" s="243">
        <v>0</v>
      </c>
      <c r="T232" s="244">
        <f>S232*H232</f>
        <v>0</v>
      </c>
      <c r="AR232" s="25" t="s">
        <v>232</v>
      </c>
      <c r="AT232" s="25" t="s">
        <v>218</v>
      </c>
      <c r="AU232" s="25" t="s">
        <v>80</v>
      </c>
      <c r="AY232" s="25" t="s">
        <v>215</v>
      </c>
      <c r="BE232" s="245">
        <f>IF(N232="základní",J232,0)</f>
        <v>0</v>
      </c>
      <c r="BF232" s="245">
        <f>IF(N232="snížená",J232,0)</f>
        <v>0</v>
      </c>
      <c r="BG232" s="245">
        <f>IF(N232="zákl. přenesená",J232,0)</f>
        <v>0</v>
      </c>
      <c r="BH232" s="245">
        <f>IF(N232="sníž. přenesená",J232,0)</f>
        <v>0</v>
      </c>
      <c r="BI232" s="245">
        <f>IF(N232="nulová",J232,0)</f>
        <v>0</v>
      </c>
      <c r="BJ232" s="25" t="s">
        <v>80</v>
      </c>
      <c r="BK232" s="245">
        <f>ROUND(I232*H232,2)</f>
        <v>0</v>
      </c>
      <c r="BL232" s="25" t="s">
        <v>232</v>
      </c>
      <c r="BM232" s="25" t="s">
        <v>1813</v>
      </c>
    </row>
    <row r="233" s="12" customFormat="1">
      <c r="B233" s="252"/>
      <c r="C233" s="253"/>
      <c r="D233" s="246" t="s">
        <v>422</v>
      </c>
      <c r="E233" s="254" t="s">
        <v>21</v>
      </c>
      <c r="F233" s="255" t="s">
        <v>4658</v>
      </c>
      <c r="G233" s="253"/>
      <c r="H233" s="256">
        <v>19.719999999999999</v>
      </c>
      <c r="I233" s="257"/>
      <c r="J233" s="253"/>
      <c r="K233" s="253"/>
      <c r="L233" s="258"/>
      <c r="M233" s="259"/>
      <c r="N233" s="260"/>
      <c r="O233" s="260"/>
      <c r="P233" s="260"/>
      <c r="Q233" s="260"/>
      <c r="R233" s="260"/>
      <c r="S233" s="260"/>
      <c r="T233" s="261"/>
      <c r="AT233" s="262" t="s">
        <v>422</v>
      </c>
      <c r="AU233" s="262" t="s">
        <v>80</v>
      </c>
      <c r="AV233" s="12" t="s">
        <v>82</v>
      </c>
      <c r="AW233" s="12" t="s">
        <v>35</v>
      </c>
      <c r="AX233" s="12" t="s">
        <v>72</v>
      </c>
      <c r="AY233" s="262" t="s">
        <v>215</v>
      </c>
    </row>
    <row r="234" s="13" customFormat="1">
      <c r="B234" s="263"/>
      <c r="C234" s="264"/>
      <c r="D234" s="246" t="s">
        <v>422</v>
      </c>
      <c r="E234" s="265" t="s">
        <v>21</v>
      </c>
      <c r="F234" s="266" t="s">
        <v>439</v>
      </c>
      <c r="G234" s="264"/>
      <c r="H234" s="267">
        <v>19.719999999999999</v>
      </c>
      <c r="I234" s="268"/>
      <c r="J234" s="264"/>
      <c r="K234" s="264"/>
      <c r="L234" s="269"/>
      <c r="M234" s="270"/>
      <c r="N234" s="271"/>
      <c r="O234" s="271"/>
      <c r="P234" s="271"/>
      <c r="Q234" s="271"/>
      <c r="R234" s="271"/>
      <c r="S234" s="271"/>
      <c r="T234" s="272"/>
      <c r="AT234" s="273" t="s">
        <v>422</v>
      </c>
      <c r="AU234" s="273" t="s">
        <v>80</v>
      </c>
      <c r="AV234" s="13" t="s">
        <v>232</v>
      </c>
      <c r="AW234" s="13" t="s">
        <v>35</v>
      </c>
      <c r="AX234" s="13" t="s">
        <v>80</v>
      </c>
      <c r="AY234" s="273" t="s">
        <v>215</v>
      </c>
    </row>
    <row r="235" s="1" customFormat="1" ht="16.5" customHeight="1">
      <c r="B235" s="47"/>
      <c r="C235" s="274" t="s">
        <v>673</v>
      </c>
      <c r="D235" s="274" t="s">
        <v>470</v>
      </c>
      <c r="E235" s="275" t="s">
        <v>2029</v>
      </c>
      <c r="F235" s="276" t="s">
        <v>2030</v>
      </c>
      <c r="G235" s="277" t="s">
        <v>473</v>
      </c>
      <c r="H235" s="278">
        <v>0.0060000000000000001</v>
      </c>
      <c r="I235" s="279"/>
      <c r="J235" s="280">
        <f>ROUND(I235*H235,2)</f>
        <v>0</v>
      </c>
      <c r="K235" s="276" t="s">
        <v>4521</v>
      </c>
      <c r="L235" s="281"/>
      <c r="M235" s="282" t="s">
        <v>21</v>
      </c>
      <c r="N235" s="283" t="s">
        <v>43</v>
      </c>
      <c r="O235" s="48"/>
      <c r="P235" s="243">
        <f>O235*H235</f>
        <v>0</v>
      </c>
      <c r="Q235" s="243">
        <v>0</v>
      </c>
      <c r="R235" s="243">
        <f>Q235*H235</f>
        <v>0</v>
      </c>
      <c r="S235" s="243">
        <v>0</v>
      </c>
      <c r="T235" s="244">
        <f>S235*H235</f>
        <v>0</v>
      </c>
      <c r="AR235" s="25" t="s">
        <v>405</v>
      </c>
      <c r="AT235" s="25" t="s">
        <v>470</v>
      </c>
      <c r="AU235" s="25" t="s">
        <v>80</v>
      </c>
      <c r="AY235" s="25" t="s">
        <v>215</v>
      </c>
      <c r="BE235" s="245">
        <f>IF(N235="základní",J235,0)</f>
        <v>0</v>
      </c>
      <c r="BF235" s="245">
        <f>IF(N235="snížená",J235,0)</f>
        <v>0</v>
      </c>
      <c r="BG235" s="245">
        <f>IF(N235="zákl. přenesená",J235,0)</f>
        <v>0</v>
      </c>
      <c r="BH235" s="245">
        <f>IF(N235="sníž. přenesená",J235,0)</f>
        <v>0</v>
      </c>
      <c r="BI235" s="245">
        <f>IF(N235="nulová",J235,0)</f>
        <v>0</v>
      </c>
      <c r="BJ235" s="25" t="s">
        <v>80</v>
      </c>
      <c r="BK235" s="245">
        <f>ROUND(I235*H235,2)</f>
        <v>0</v>
      </c>
      <c r="BL235" s="25" t="s">
        <v>232</v>
      </c>
      <c r="BM235" s="25" t="s">
        <v>1826</v>
      </c>
    </row>
    <row r="236" s="12" customFormat="1">
      <c r="B236" s="252"/>
      <c r="C236" s="253"/>
      <c r="D236" s="246" t="s">
        <v>422</v>
      </c>
      <c r="E236" s="254" t="s">
        <v>21</v>
      </c>
      <c r="F236" s="255" t="s">
        <v>4659</v>
      </c>
      <c r="G236" s="253"/>
      <c r="H236" s="256">
        <v>0.0060000000000000001</v>
      </c>
      <c r="I236" s="257"/>
      <c r="J236" s="253"/>
      <c r="K236" s="253"/>
      <c r="L236" s="258"/>
      <c r="M236" s="259"/>
      <c r="N236" s="260"/>
      <c r="O236" s="260"/>
      <c r="P236" s="260"/>
      <c r="Q236" s="260"/>
      <c r="R236" s="260"/>
      <c r="S236" s="260"/>
      <c r="T236" s="261"/>
      <c r="AT236" s="262" t="s">
        <v>422</v>
      </c>
      <c r="AU236" s="262" t="s">
        <v>80</v>
      </c>
      <c r="AV236" s="12" t="s">
        <v>82</v>
      </c>
      <c r="AW236" s="12" t="s">
        <v>35</v>
      </c>
      <c r="AX236" s="12" t="s">
        <v>72</v>
      </c>
      <c r="AY236" s="262" t="s">
        <v>215</v>
      </c>
    </row>
    <row r="237" s="13" customFormat="1">
      <c r="B237" s="263"/>
      <c r="C237" s="264"/>
      <c r="D237" s="246" t="s">
        <v>422</v>
      </c>
      <c r="E237" s="265" t="s">
        <v>21</v>
      </c>
      <c r="F237" s="266" t="s">
        <v>439</v>
      </c>
      <c r="G237" s="264"/>
      <c r="H237" s="267">
        <v>0.0060000000000000001</v>
      </c>
      <c r="I237" s="268"/>
      <c r="J237" s="264"/>
      <c r="K237" s="264"/>
      <c r="L237" s="269"/>
      <c r="M237" s="270"/>
      <c r="N237" s="271"/>
      <c r="O237" s="271"/>
      <c r="P237" s="271"/>
      <c r="Q237" s="271"/>
      <c r="R237" s="271"/>
      <c r="S237" s="271"/>
      <c r="T237" s="272"/>
      <c r="AT237" s="273" t="s">
        <v>422</v>
      </c>
      <c r="AU237" s="273" t="s">
        <v>80</v>
      </c>
      <c r="AV237" s="13" t="s">
        <v>232</v>
      </c>
      <c r="AW237" s="13" t="s">
        <v>35</v>
      </c>
      <c r="AX237" s="13" t="s">
        <v>80</v>
      </c>
      <c r="AY237" s="273" t="s">
        <v>215</v>
      </c>
    </row>
    <row r="238" s="1" customFormat="1" ht="25.5" customHeight="1">
      <c r="B238" s="47"/>
      <c r="C238" s="234" t="s">
        <v>678</v>
      </c>
      <c r="D238" s="234" t="s">
        <v>218</v>
      </c>
      <c r="E238" s="235" t="s">
        <v>2022</v>
      </c>
      <c r="F238" s="236" t="s">
        <v>4660</v>
      </c>
      <c r="G238" s="237" t="s">
        <v>376</v>
      </c>
      <c r="H238" s="238">
        <v>30.239999999999998</v>
      </c>
      <c r="I238" s="239"/>
      <c r="J238" s="240">
        <f>ROUND(I238*H238,2)</f>
        <v>0</v>
      </c>
      <c r="K238" s="236" t="s">
        <v>4521</v>
      </c>
      <c r="L238" s="73"/>
      <c r="M238" s="241" t="s">
        <v>21</v>
      </c>
      <c r="N238" s="242" t="s">
        <v>43</v>
      </c>
      <c r="O238" s="48"/>
      <c r="P238" s="243">
        <f>O238*H238</f>
        <v>0</v>
      </c>
      <c r="Q238" s="243">
        <v>0</v>
      </c>
      <c r="R238" s="243">
        <f>Q238*H238</f>
        <v>0</v>
      </c>
      <c r="S238" s="243">
        <v>0</v>
      </c>
      <c r="T238" s="244">
        <f>S238*H238</f>
        <v>0</v>
      </c>
      <c r="AR238" s="25" t="s">
        <v>232</v>
      </c>
      <c r="AT238" s="25" t="s">
        <v>218</v>
      </c>
      <c r="AU238" s="25" t="s">
        <v>80</v>
      </c>
      <c r="AY238" s="25" t="s">
        <v>215</v>
      </c>
      <c r="BE238" s="245">
        <f>IF(N238="základní",J238,0)</f>
        <v>0</v>
      </c>
      <c r="BF238" s="245">
        <f>IF(N238="snížená",J238,0)</f>
        <v>0</v>
      </c>
      <c r="BG238" s="245">
        <f>IF(N238="zákl. přenesená",J238,0)</f>
        <v>0</v>
      </c>
      <c r="BH238" s="245">
        <f>IF(N238="sníž. přenesená",J238,0)</f>
        <v>0</v>
      </c>
      <c r="BI238" s="245">
        <f>IF(N238="nulová",J238,0)</f>
        <v>0</v>
      </c>
      <c r="BJ238" s="25" t="s">
        <v>80</v>
      </c>
      <c r="BK238" s="245">
        <f>ROUND(I238*H238,2)</f>
        <v>0</v>
      </c>
      <c r="BL238" s="25" t="s">
        <v>232</v>
      </c>
      <c r="BM238" s="25" t="s">
        <v>1835</v>
      </c>
    </row>
    <row r="239" s="12" customFormat="1">
      <c r="B239" s="252"/>
      <c r="C239" s="253"/>
      <c r="D239" s="246" t="s">
        <v>422</v>
      </c>
      <c r="E239" s="254" t="s">
        <v>21</v>
      </c>
      <c r="F239" s="255" t="s">
        <v>4661</v>
      </c>
      <c r="G239" s="253"/>
      <c r="H239" s="256">
        <v>30.239999999999998</v>
      </c>
      <c r="I239" s="257"/>
      <c r="J239" s="253"/>
      <c r="K239" s="253"/>
      <c r="L239" s="258"/>
      <c r="M239" s="259"/>
      <c r="N239" s="260"/>
      <c r="O239" s="260"/>
      <c r="P239" s="260"/>
      <c r="Q239" s="260"/>
      <c r="R239" s="260"/>
      <c r="S239" s="260"/>
      <c r="T239" s="261"/>
      <c r="AT239" s="262" t="s">
        <v>422</v>
      </c>
      <c r="AU239" s="262" t="s">
        <v>80</v>
      </c>
      <c r="AV239" s="12" t="s">
        <v>82</v>
      </c>
      <c r="AW239" s="12" t="s">
        <v>35</v>
      </c>
      <c r="AX239" s="12" t="s">
        <v>72</v>
      </c>
      <c r="AY239" s="262" t="s">
        <v>215</v>
      </c>
    </row>
    <row r="240" s="13" customFormat="1">
      <c r="B240" s="263"/>
      <c r="C240" s="264"/>
      <c r="D240" s="246" t="s">
        <v>422</v>
      </c>
      <c r="E240" s="265" t="s">
        <v>21</v>
      </c>
      <c r="F240" s="266" t="s">
        <v>439</v>
      </c>
      <c r="G240" s="264"/>
      <c r="H240" s="267">
        <v>30.239999999999998</v>
      </c>
      <c r="I240" s="268"/>
      <c r="J240" s="264"/>
      <c r="K240" s="264"/>
      <c r="L240" s="269"/>
      <c r="M240" s="270"/>
      <c r="N240" s="271"/>
      <c r="O240" s="271"/>
      <c r="P240" s="271"/>
      <c r="Q240" s="271"/>
      <c r="R240" s="271"/>
      <c r="S240" s="271"/>
      <c r="T240" s="272"/>
      <c r="AT240" s="273" t="s">
        <v>422</v>
      </c>
      <c r="AU240" s="273" t="s">
        <v>80</v>
      </c>
      <c r="AV240" s="13" t="s">
        <v>232</v>
      </c>
      <c r="AW240" s="13" t="s">
        <v>35</v>
      </c>
      <c r="AX240" s="13" t="s">
        <v>80</v>
      </c>
      <c r="AY240" s="273" t="s">
        <v>215</v>
      </c>
    </row>
    <row r="241" s="1" customFormat="1" ht="16.5" customHeight="1">
      <c r="B241" s="47"/>
      <c r="C241" s="274" t="s">
        <v>1528</v>
      </c>
      <c r="D241" s="274" t="s">
        <v>470</v>
      </c>
      <c r="E241" s="275" t="s">
        <v>2029</v>
      </c>
      <c r="F241" s="276" t="s">
        <v>2030</v>
      </c>
      <c r="G241" s="277" t="s">
        <v>473</v>
      </c>
      <c r="H241" s="278">
        <v>0.010999999999999999</v>
      </c>
      <c r="I241" s="279"/>
      <c r="J241" s="280">
        <f>ROUND(I241*H241,2)</f>
        <v>0</v>
      </c>
      <c r="K241" s="276" t="s">
        <v>4521</v>
      </c>
      <c r="L241" s="281"/>
      <c r="M241" s="282" t="s">
        <v>21</v>
      </c>
      <c r="N241" s="283" t="s">
        <v>43</v>
      </c>
      <c r="O241" s="48"/>
      <c r="P241" s="243">
        <f>O241*H241</f>
        <v>0</v>
      </c>
      <c r="Q241" s="243">
        <v>0</v>
      </c>
      <c r="R241" s="243">
        <f>Q241*H241</f>
        <v>0</v>
      </c>
      <c r="S241" s="243">
        <v>0</v>
      </c>
      <c r="T241" s="244">
        <f>S241*H241</f>
        <v>0</v>
      </c>
      <c r="AR241" s="25" t="s">
        <v>405</v>
      </c>
      <c r="AT241" s="25" t="s">
        <v>470</v>
      </c>
      <c r="AU241" s="25" t="s">
        <v>80</v>
      </c>
      <c r="AY241" s="25" t="s">
        <v>215</v>
      </c>
      <c r="BE241" s="245">
        <f>IF(N241="základní",J241,0)</f>
        <v>0</v>
      </c>
      <c r="BF241" s="245">
        <f>IF(N241="snížená",J241,0)</f>
        <v>0</v>
      </c>
      <c r="BG241" s="245">
        <f>IF(N241="zákl. přenesená",J241,0)</f>
        <v>0</v>
      </c>
      <c r="BH241" s="245">
        <f>IF(N241="sníž. přenesená",J241,0)</f>
        <v>0</v>
      </c>
      <c r="BI241" s="245">
        <f>IF(N241="nulová",J241,0)</f>
        <v>0</v>
      </c>
      <c r="BJ241" s="25" t="s">
        <v>80</v>
      </c>
      <c r="BK241" s="245">
        <f>ROUND(I241*H241,2)</f>
        <v>0</v>
      </c>
      <c r="BL241" s="25" t="s">
        <v>232</v>
      </c>
      <c r="BM241" s="25" t="s">
        <v>1847</v>
      </c>
    </row>
    <row r="242" s="12" customFormat="1">
      <c r="B242" s="252"/>
      <c r="C242" s="253"/>
      <c r="D242" s="246" t="s">
        <v>422</v>
      </c>
      <c r="E242" s="254" t="s">
        <v>21</v>
      </c>
      <c r="F242" s="255" t="s">
        <v>4662</v>
      </c>
      <c r="G242" s="253"/>
      <c r="H242" s="256">
        <v>0.010999999999999999</v>
      </c>
      <c r="I242" s="257"/>
      <c r="J242" s="253"/>
      <c r="K242" s="253"/>
      <c r="L242" s="258"/>
      <c r="M242" s="259"/>
      <c r="N242" s="260"/>
      <c r="O242" s="260"/>
      <c r="P242" s="260"/>
      <c r="Q242" s="260"/>
      <c r="R242" s="260"/>
      <c r="S242" s="260"/>
      <c r="T242" s="261"/>
      <c r="AT242" s="262" t="s">
        <v>422</v>
      </c>
      <c r="AU242" s="262" t="s">
        <v>80</v>
      </c>
      <c r="AV242" s="12" t="s">
        <v>82</v>
      </c>
      <c r="AW242" s="12" t="s">
        <v>35</v>
      </c>
      <c r="AX242" s="12" t="s">
        <v>72</v>
      </c>
      <c r="AY242" s="262" t="s">
        <v>215</v>
      </c>
    </row>
    <row r="243" s="13" customFormat="1">
      <c r="B243" s="263"/>
      <c r="C243" s="264"/>
      <c r="D243" s="246" t="s">
        <v>422</v>
      </c>
      <c r="E243" s="265" t="s">
        <v>21</v>
      </c>
      <c r="F243" s="266" t="s">
        <v>439</v>
      </c>
      <c r="G243" s="264"/>
      <c r="H243" s="267">
        <v>0.010999999999999999</v>
      </c>
      <c r="I243" s="268"/>
      <c r="J243" s="264"/>
      <c r="K243" s="264"/>
      <c r="L243" s="269"/>
      <c r="M243" s="270"/>
      <c r="N243" s="271"/>
      <c r="O243" s="271"/>
      <c r="P243" s="271"/>
      <c r="Q243" s="271"/>
      <c r="R243" s="271"/>
      <c r="S243" s="271"/>
      <c r="T243" s="272"/>
      <c r="AT243" s="273" t="s">
        <v>422</v>
      </c>
      <c r="AU243" s="273" t="s">
        <v>80</v>
      </c>
      <c r="AV243" s="13" t="s">
        <v>232</v>
      </c>
      <c r="AW243" s="13" t="s">
        <v>35</v>
      </c>
      <c r="AX243" s="13" t="s">
        <v>80</v>
      </c>
      <c r="AY243" s="273" t="s">
        <v>215</v>
      </c>
    </row>
    <row r="244" s="1" customFormat="1" ht="25.5" customHeight="1">
      <c r="B244" s="47"/>
      <c r="C244" s="234" t="s">
        <v>1534</v>
      </c>
      <c r="D244" s="234" t="s">
        <v>218</v>
      </c>
      <c r="E244" s="235" t="s">
        <v>2954</v>
      </c>
      <c r="F244" s="236" t="s">
        <v>4663</v>
      </c>
      <c r="G244" s="237" t="s">
        <v>376</v>
      </c>
      <c r="H244" s="238">
        <v>39.439999999999998</v>
      </c>
      <c r="I244" s="239"/>
      <c r="J244" s="240">
        <f>ROUND(I244*H244,2)</f>
        <v>0</v>
      </c>
      <c r="K244" s="236" t="s">
        <v>4521</v>
      </c>
      <c r="L244" s="73"/>
      <c r="M244" s="241" t="s">
        <v>21</v>
      </c>
      <c r="N244" s="242" t="s">
        <v>43</v>
      </c>
      <c r="O244" s="48"/>
      <c r="P244" s="243">
        <f>O244*H244</f>
        <v>0</v>
      </c>
      <c r="Q244" s="243">
        <v>0</v>
      </c>
      <c r="R244" s="243">
        <f>Q244*H244</f>
        <v>0</v>
      </c>
      <c r="S244" s="243">
        <v>0</v>
      </c>
      <c r="T244" s="244">
        <f>S244*H244</f>
        <v>0</v>
      </c>
      <c r="AR244" s="25" t="s">
        <v>232</v>
      </c>
      <c r="AT244" s="25" t="s">
        <v>218</v>
      </c>
      <c r="AU244" s="25" t="s">
        <v>80</v>
      </c>
      <c r="AY244" s="25" t="s">
        <v>215</v>
      </c>
      <c r="BE244" s="245">
        <f>IF(N244="základní",J244,0)</f>
        <v>0</v>
      </c>
      <c r="BF244" s="245">
        <f>IF(N244="snížená",J244,0)</f>
        <v>0</v>
      </c>
      <c r="BG244" s="245">
        <f>IF(N244="zákl. přenesená",J244,0)</f>
        <v>0</v>
      </c>
      <c r="BH244" s="245">
        <f>IF(N244="sníž. přenesená",J244,0)</f>
        <v>0</v>
      </c>
      <c r="BI244" s="245">
        <f>IF(N244="nulová",J244,0)</f>
        <v>0</v>
      </c>
      <c r="BJ244" s="25" t="s">
        <v>80</v>
      </c>
      <c r="BK244" s="245">
        <f>ROUND(I244*H244,2)</f>
        <v>0</v>
      </c>
      <c r="BL244" s="25" t="s">
        <v>232</v>
      </c>
      <c r="BM244" s="25" t="s">
        <v>1859</v>
      </c>
    </row>
    <row r="245" s="12" customFormat="1">
      <c r="B245" s="252"/>
      <c r="C245" s="253"/>
      <c r="D245" s="246" t="s">
        <v>422</v>
      </c>
      <c r="E245" s="254" t="s">
        <v>21</v>
      </c>
      <c r="F245" s="255" t="s">
        <v>4664</v>
      </c>
      <c r="G245" s="253"/>
      <c r="H245" s="256">
        <v>39.439999999999998</v>
      </c>
      <c r="I245" s="257"/>
      <c r="J245" s="253"/>
      <c r="K245" s="253"/>
      <c r="L245" s="258"/>
      <c r="M245" s="259"/>
      <c r="N245" s="260"/>
      <c r="O245" s="260"/>
      <c r="P245" s="260"/>
      <c r="Q245" s="260"/>
      <c r="R245" s="260"/>
      <c r="S245" s="260"/>
      <c r="T245" s="261"/>
      <c r="AT245" s="262" t="s">
        <v>422</v>
      </c>
      <c r="AU245" s="262" t="s">
        <v>80</v>
      </c>
      <c r="AV245" s="12" t="s">
        <v>82</v>
      </c>
      <c r="AW245" s="12" t="s">
        <v>35</v>
      </c>
      <c r="AX245" s="12" t="s">
        <v>72</v>
      </c>
      <c r="AY245" s="262" t="s">
        <v>215</v>
      </c>
    </row>
    <row r="246" s="13" customFormat="1">
      <c r="B246" s="263"/>
      <c r="C246" s="264"/>
      <c r="D246" s="246" t="s">
        <v>422</v>
      </c>
      <c r="E246" s="265" t="s">
        <v>21</v>
      </c>
      <c r="F246" s="266" t="s">
        <v>439</v>
      </c>
      <c r="G246" s="264"/>
      <c r="H246" s="267">
        <v>39.439999999999998</v>
      </c>
      <c r="I246" s="268"/>
      <c r="J246" s="264"/>
      <c r="K246" s="264"/>
      <c r="L246" s="269"/>
      <c r="M246" s="270"/>
      <c r="N246" s="271"/>
      <c r="O246" s="271"/>
      <c r="P246" s="271"/>
      <c r="Q246" s="271"/>
      <c r="R246" s="271"/>
      <c r="S246" s="271"/>
      <c r="T246" s="272"/>
      <c r="AT246" s="273" t="s">
        <v>422</v>
      </c>
      <c r="AU246" s="273" t="s">
        <v>80</v>
      </c>
      <c r="AV246" s="13" t="s">
        <v>232</v>
      </c>
      <c r="AW246" s="13" t="s">
        <v>35</v>
      </c>
      <c r="AX246" s="13" t="s">
        <v>80</v>
      </c>
      <c r="AY246" s="273" t="s">
        <v>215</v>
      </c>
    </row>
    <row r="247" s="1" customFormat="1" ht="16.5" customHeight="1">
      <c r="B247" s="47"/>
      <c r="C247" s="274" t="s">
        <v>687</v>
      </c>
      <c r="D247" s="274" t="s">
        <v>470</v>
      </c>
      <c r="E247" s="275" t="s">
        <v>4665</v>
      </c>
      <c r="F247" s="276" t="s">
        <v>4666</v>
      </c>
      <c r="G247" s="277" t="s">
        <v>376</v>
      </c>
      <c r="H247" s="278">
        <v>45.356000000000002</v>
      </c>
      <c r="I247" s="279"/>
      <c r="J247" s="280">
        <f>ROUND(I247*H247,2)</f>
        <v>0</v>
      </c>
      <c r="K247" s="276" t="s">
        <v>4521</v>
      </c>
      <c r="L247" s="281"/>
      <c r="M247" s="282" t="s">
        <v>21</v>
      </c>
      <c r="N247" s="283" t="s">
        <v>43</v>
      </c>
      <c r="O247" s="48"/>
      <c r="P247" s="243">
        <f>O247*H247</f>
        <v>0</v>
      </c>
      <c r="Q247" s="243">
        <v>0</v>
      </c>
      <c r="R247" s="243">
        <f>Q247*H247</f>
        <v>0</v>
      </c>
      <c r="S247" s="243">
        <v>0</v>
      </c>
      <c r="T247" s="244">
        <f>S247*H247</f>
        <v>0</v>
      </c>
      <c r="AR247" s="25" t="s">
        <v>405</v>
      </c>
      <c r="AT247" s="25" t="s">
        <v>470</v>
      </c>
      <c r="AU247" s="25" t="s">
        <v>80</v>
      </c>
      <c r="AY247" s="25" t="s">
        <v>215</v>
      </c>
      <c r="BE247" s="245">
        <f>IF(N247="základní",J247,0)</f>
        <v>0</v>
      </c>
      <c r="BF247" s="245">
        <f>IF(N247="snížená",J247,0)</f>
        <v>0</v>
      </c>
      <c r="BG247" s="245">
        <f>IF(N247="zákl. přenesená",J247,0)</f>
        <v>0</v>
      </c>
      <c r="BH247" s="245">
        <f>IF(N247="sníž. přenesená",J247,0)</f>
        <v>0</v>
      </c>
      <c r="BI247" s="245">
        <f>IF(N247="nulová",J247,0)</f>
        <v>0</v>
      </c>
      <c r="BJ247" s="25" t="s">
        <v>80</v>
      </c>
      <c r="BK247" s="245">
        <f>ROUND(I247*H247,2)</f>
        <v>0</v>
      </c>
      <c r="BL247" s="25" t="s">
        <v>232</v>
      </c>
      <c r="BM247" s="25" t="s">
        <v>1871</v>
      </c>
    </row>
    <row r="248" s="12" customFormat="1">
      <c r="B248" s="252"/>
      <c r="C248" s="253"/>
      <c r="D248" s="246" t="s">
        <v>422</v>
      </c>
      <c r="E248" s="254" t="s">
        <v>21</v>
      </c>
      <c r="F248" s="255" t="s">
        <v>4667</v>
      </c>
      <c r="G248" s="253"/>
      <c r="H248" s="256">
        <v>45.356000000000002</v>
      </c>
      <c r="I248" s="257"/>
      <c r="J248" s="253"/>
      <c r="K248" s="253"/>
      <c r="L248" s="258"/>
      <c r="M248" s="259"/>
      <c r="N248" s="260"/>
      <c r="O248" s="260"/>
      <c r="P248" s="260"/>
      <c r="Q248" s="260"/>
      <c r="R248" s="260"/>
      <c r="S248" s="260"/>
      <c r="T248" s="261"/>
      <c r="AT248" s="262" t="s">
        <v>422</v>
      </c>
      <c r="AU248" s="262" t="s">
        <v>80</v>
      </c>
      <c r="AV248" s="12" t="s">
        <v>82</v>
      </c>
      <c r="AW248" s="12" t="s">
        <v>35</v>
      </c>
      <c r="AX248" s="12" t="s">
        <v>72</v>
      </c>
      <c r="AY248" s="262" t="s">
        <v>215</v>
      </c>
    </row>
    <row r="249" s="13" customFormat="1">
      <c r="B249" s="263"/>
      <c r="C249" s="264"/>
      <c r="D249" s="246" t="s">
        <v>422</v>
      </c>
      <c r="E249" s="265" t="s">
        <v>21</v>
      </c>
      <c r="F249" s="266" t="s">
        <v>439</v>
      </c>
      <c r="G249" s="264"/>
      <c r="H249" s="267">
        <v>45.356000000000002</v>
      </c>
      <c r="I249" s="268"/>
      <c r="J249" s="264"/>
      <c r="K249" s="264"/>
      <c r="L249" s="269"/>
      <c r="M249" s="270"/>
      <c r="N249" s="271"/>
      <c r="O249" s="271"/>
      <c r="P249" s="271"/>
      <c r="Q249" s="271"/>
      <c r="R249" s="271"/>
      <c r="S249" s="271"/>
      <c r="T249" s="272"/>
      <c r="AT249" s="273" t="s">
        <v>422</v>
      </c>
      <c r="AU249" s="273" t="s">
        <v>80</v>
      </c>
      <c r="AV249" s="13" t="s">
        <v>232</v>
      </c>
      <c r="AW249" s="13" t="s">
        <v>35</v>
      </c>
      <c r="AX249" s="13" t="s">
        <v>80</v>
      </c>
      <c r="AY249" s="273" t="s">
        <v>215</v>
      </c>
    </row>
    <row r="250" s="1" customFormat="1" ht="25.5" customHeight="1">
      <c r="B250" s="47"/>
      <c r="C250" s="234" t="s">
        <v>569</v>
      </c>
      <c r="D250" s="234" t="s">
        <v>218</v>
      </c>
      <c r="E250" s="235" t="s">
        <v>4668</v>
      </c>
      <c r="F250" s="236" t="s">
        <v>4669</v>
      </c>
      <c r="G250" s="237" t="s">
        <v>376</v>
      </c>
      <c r="H250" s="238">
        <v>60.479999999999997</v>
      </c>
      <c r="I250" s="239"/>
      <c r="J250" s="240">
        <f>ROUND(I250*H250,2)</f>
        <v>0</v>
      </c>
      <c r="K250" s="236" t="s">
        <v>4521</v>
      </c>
      <c r="L250" s="73"/>
      <c r="M250" s="241" t="s">
        <v>21</v>
      </c>
      <c r="N250" s="242" t="s">
        <v>43</v>
      </c>
      <c r="O250" s="48"/>
      <c r="P250" s="243">
        <f>O250*H250</f>
        <v>0</v>
      </c>
      <c r="Q250" s="243">
        <v>0</v>
      </c>
      <c r="R250" s="243">
        <f>Q250*H250</f>
        <v>0</v>
      </c>
      <c r="S250" s="243">
        <v>0</v>
      </c>
      <c r="T250" s="244">
        <f>S250*H250</f>
        <v>0</v>
      </c>
      <c r="AR250" s="25" t="s">
        <v>232</v>
      </c>
      <c r="AT250" s="25" t="s">
        <v>218</v>
      </c>
      <c r="AU250" s="25" t="s">
        <v>80</v>
      </c>
      <c r="AY250" s="25" t="s">
        <v>215</v>
      </c>
      <c r="BE250" s="245">
        <f>IF(N250="základní",J250,0)</f>
        <v>0</v>
      </c>
      <c r="BF250" s="245">
        <f>IF(N250="snížená",J250,0)</f>
        <v>0</v>
      </c>
      <c r="BG250" s="245">
        <f>IF(N250="zákl. přenesená",J250,0)</f>
        <v>0</v>
      </c>
      <c r="BH250" s="245">
        <f>IF(N250="sníž. přenesená",J250,0)</f>
        <v>0</v>
      </c>
      <c r="BI250" s="245">
        <f>IF(N250="nulová",J250,0)</f>
        <v>0</v>
      </c>
      <c r="BJ250" s="25" t="s">
        <v>80</v>
      </c>
      <c r="BK250" s="245">
        <f>ROUND(I250*H250,2)</f>
        <v>0</v>
      </c>
      <c r="BL250" s="25" t="s">
        <v>232</v>
      </c>
      <c r="BM250" s="25" t="s">
        <v>1881</v>
      </c>
    </row>
    <row r="251" s="12" customFormat="1">
      <c r="B251" s="252"/>
      <c r="C251" s="253"/>
      <c r="D251" s="246" t="s">
        <v>422</v>
      </c>
      <c r="E251" s="254" t="s">
        <v>21</v>
      </c>
      <c r="F251" s="255" t="s">
        <v>4670</v>
      </c>
      <c r="G251" s="253"/>
      <c r="H251" s="256">
        <v>60.479999999999997</v>
      </c>
      <c r="I251" s="257"/>
      <c r="J251" s="253"/>
      <c r="K251" s="253"/>
      <c r="L251" s="258"/>
      <c r="M251" s="259"/>
      <c r="N251" s="260"/>
      <c r="O251" s="260"/>
      <c r="P251" s="260"/>
      <c r="Q251" s="260"/>
      <c r="R251" s="260"/>
      <c r="S251" s="260"/>
      <c r="T251" s="261"/>
      <c r="AT251" s="262" t="s">
        <v>422</v>
      </c>
      <c r="AU251" s="262" t="s">
        <v>80</v>
      </c>
      <c r="AV251" s="12" t="s">
        <v>82</v>
      </c>
      <c r="AW251" s="12" t="s">
        <v>35</v>
      </c>
      <c r="AX251" s="12" t="s">
        <v>72</v>
      </c>
      <c r="AY251" s="262" t="s">
        <v>215</v>
      </c>
    </row>
    <row r="252" s="13" customFormat="1">
      <c r="B252" s="263"/>
      <c r="C252" s="264"/>
      <c r="D252" s="246" t="s">
        <v>422</v>
      </c>
      <c r="E252" s="265" t="s">
        <v>21</v>
      </c>
      <c r="F252" s="266" t="s">
        <v>439</v>
      </c>
      <c r="G252" s="264"/>
      <c r="H252" s="267">
        <v>60.479999999999997</v>
      </c>
      <c r="I252" s="268"/>
      <c r="J252" s="264"/>
      <c r="K252" s="264"/>
      <c r="L252" s="269"/>
      <c r="M252" s="270"/>
      <c r="N252" s="271"/>
      <c r="O252" s="271"/>
      <c r="P252" s="271"/>
      <c r="Q252" s="271"/>
      <c r="R252" s="271"/>
      <c r="S252" s="271"/>
      <c r="T252" s="272"/>
      <c r="AT252" s="273" t="s">
        <v>422</v>
      </c>
      <c r="AU252" s="273" t="s">
        <v>80</v>
      </c>
      <c r="AV252" s="13" t="s">
        <v>232</v>
      </c>
      <c r="AW252" s="13" t="s">
        <v>35</v>
      </c>
      <c r="AX252" s="13" t="s">
        <v>80</v>
      </c>
      <c r="AY252" s="273" t="s">
        <v>215</v>
      </c>
    </row>
    <row r="253" s="1" customFormat="1" ht="16.5" customHeight="1">
      <c r="B253" s="47"/>
      <c r="C253" s="274" t="s">
        <v>1547</v>
      </c>
      <c r="D253" s="274" t="s">
        <v>470</v>
      </c>
      <c r="E253" s="275" t="s">
        <v>4665</v>
      </c>
      <c r="F253" s="276" t="s">
        <v>4666</v>
      </c>
      <c r="G253" s="277" t="s">
        <v>376</v>
      </c>
      <c r="H253" s="278">
        <v>72.575999999999993</v>
      </c>
      <c r="I253" s="279"/>
      <c r="J253" s="280">
        <f>ROUND(I253*H253,2)</f>
        <v>0</v>
      </c>
      <c r="K253" s="276" t="s">
        <v>4521</v>
      </c>
      <c r="L253" s="281"/>
      <c r="M253" s="282" t="s">
        <v>21</v>
      </c>
      <c r="N253" s="283" t="s">
        <v>43</v>
      </c>
      <c r="O253" s="48"/>
      <c r="P253" s="243">
        <f>O253*H253</f>
        <v>0</v>
      </c>
      <c r="Q253" s="243">
        <v>0</v>
      </c>
      <c r="R253" s="243">
        <f>Q253*H253</f>
        <v>0</v>
      </c>
      <c r="S253" s="243">
        <v>0</v>
      </c>
      <c r="T253" s="244">
        <f>S253*H253</f>
        <v>0</v>
      </c>
      <c r="AR253" s="25" t="s">
        <v>405</v>
      </c>
      <c r="AT253" s="25" t="s">
        <v>470</v>
      </c>
      <c r="AU253" s="25" t="s">
        <v>80</v>
      </c>
      <c r="AY253" s="25" t="s">
        <v>215</v>
      </c>
      <c r="BE253" s="245">
        <f>IF(N253="základní",J253,0)</f>
        <v>0</v>
      </c>
      <c r="BF253" s="245">
        <f>IF(N253="snížená",J253,0)</f>
        <v>0</v>
      </c>
      <c r="BG253" s="245">
        <f>IF(N253="zákl. přenesená",J253,0)</f>
        <v>0</v>
      </c>
      <c r="BH253" s="245">
        <f>IF(N253="sníž. přenesená",J253,0)</f>
        <v>0</v>
      </c>
      <c r="BI253" s="245">
        <f>IF(N253="nulová",J253,0)</f>
        <v>0</v>
      </c>
      <c r="BJ253" s="25" t="s">
        <v>80</v>
      </c>
      <c r="BK253" s="245">
        <f>ROUND(I253*H253,2)</f>
        <v>0</v>
      </c>
      <c r="BL253" s="25" t="s">
        <v>232</v>
      </c>
      <c r="BM253" s="25" t="s">
        <v>1888</v>
      </c>
    </row>
    <row r="254" s="12" customFormat="1">
      <c r="B254" s="252"/>
      <c r="C254" s="253"/>
      <c r="D254" s="246" t="s">
        <v>422</v>
      </c>
      <c r="E254" s="254" t="s">
        <v>21</v>
      </c>
      <c r="F254" s="255" t="s">
        <v>4671</v>
      </c>
      <c r="G254" s="253"/>
      <c r="H254" s="256">
        <v>72.575999999999993</v>
      </c>
      <c r="I254" s="257"/>
      <c r="J254" s="253"/>
      <c r="K254" s="253"/>
      <c r="L254" s="258"/>
      <c r="M254" s="259"/>
      <c r="N254" s="260"/>
      <c r="O254" s="260"/>
      <c r="P254" s="260"/>
      <c r="Q254" s="260"/>
      <c r="R254" s="260"/>
      <c r="S254" s="260"/>
      <c r="T254" s="261"/>
      <c r="AT254" s="262" t="s">
        <v>422</v>
      </c>
      <c r="AU254" s="262" t="s">
        <v>80</v>
      </c>
      <c r="AV254" s="12" t="s">
        <v>82</v>
      </c>
      <c r="AW254" s="12" t="s">
        <v>35</v>
      </c>
      <c r="AX254" s="12" t="s">
        <v>72</v>
      </c>
      <c r="AY254" s="262" t="s">
        <v>215</v>
      </c>
    </row>
    <row r="255" s="13" customFormat="1">
      <c r="B255" s="263"/>
      <c r="C255" s="264"/>
      <c r="D255" s="246" t="s">
        <v>422</v>
      </c>
      <c r="E255" s="265" t="s">
        <v>21</v>
      </c>
      <c r="F255" s="266" t="s">
        <v>439</v>
      </c>
      <c r="G255" s="264"/>
      <c r="H255" s="267">
        <v>72.575999999999993</v>
      </c>
      <c r="I255" s="268"/>
      <c r="J255" s="264"/>
      <c r="K255" s="264"/>
      <c r="L255" s="269"/>
      <c r="M255" s="270"/>
      <c r="N255" s="271"/>
      <c r="O255" s="271"/>
      <c r="P255" s="271"/>
      <c r="Q255" s="271"/>
      <c r="R255" s="271"/>
      <c r="S255" s="271"/>
      <c r="T255" s="272"/>
      <c r="AT255" s="273" t="s">
        <v>422</v>
      </c>
      <c r="AU255" s="273" t="s">
        <v>80</v>
      </c>
      <c r="AV255" s="13" t="s">
        <v>232</v>
      </c>
      <c r="AW255" s="13" t="s">
        <v>35</v>
      </c>
      <c r="AX255" s="13" t="s">
        <v>80</v>
      </c>
      <c r="AY255" s="273" t="s">
        <v>215</v>
      </c>
    </row>
    <row r="256" s="1" customFormat="1" ht="25.5" customHeight="1">
      <c r="B256" s="47"/>
      <c r="C256" s="234" t="s">
        <v>478</v>
      </c>
      <c r="D256" s="234" t="s">
        <v>218</v>
      </c>
      <c r="E256" s="235" t="s">
        <v>4672</v>
      </c>
      <c r="F256" s="236" t="s">
        <v>4673</v>
      </c>
      <c r="G256" s="237" t="s">
        <v>452</v>
      </c>
      <c r="H256" s="238">
        <v>12.6</v>
      </c>
      <c r="I256" s="239"/>
      <c r="J256" s="240">
        <f>ROUND(I256*H256,2)</f>
        <v>0</v>
      </c>
      <c r="K256" s="236" t="s">
        <v>4521</v>
      </c>
      <c r="L256" s="73"/>
      <c r="M256" s="241" t="s">
        <v>21</v>
      </c>
      <c r="N256" s="242" t="s">
        <v>43</v>
      </c>
      <c r="O256" s="48"/>
      <c r="P256" s="243">
        <f>O256*H256</f>
        <v>0</v>
      </c>
      <c r="Q256" s="243">
        <v>0</v>
      </c>
      <c r="R256" s="243">
        <f>Q256*H256</f>
        <v>0</v>
      </c>
      <c r="S256" s="243">
        <v>0</v>
      </c>
      <c r="T256" s="244">
        <f>S256*H256</f>
        <v>0</v>
      </c>
      <c r="AR256" s="25" t="s">
        <v>232</v>
      </c>
      <c r="AT256" s="25" t="s">
        <v>218</v>
      </c>
      <c r="AU256" s="25" t="s">
        <v>80</v>
      </c>
      <c r="AY256" s="25" t="s">
        <v>215</v>
      </c>
      <c r="BE256" s="245">
        <f>IF(N256="základní",J256,0)</f>
        <v>0</v>
      </c>
      <c r="BF256" s="245">
        <f>IF(N256="snížená",J256,0)</f>
        <v>0</v>
      </c>
      <c r="BG256" s="245">
        <f>IF(N256="zákl. přenesená",J256,0)</f>
        <v>0</v>
      </c>
      <c r="BH256" s="245">
        <f>IF(N256="sníž. přenesená",J256,0)</f>
        <v>0</v>
      </c>
      <c r="BI256" s="245">
        <f>IF(N256="nulová",J256,0)</f>
        <v>0</v>
      </c>
      <c r="BJ256" s="25" t="s">
        <v>80</v>
      </c>
      <c r="BK256" s="245">
        <f>ROUND(I256*H256,2)</f>
        <v>0</v>
      </c>
      <c r="BL256" s="25" t="s">
        <v>232</v>
      </c>
      <c r="BM256" s="25" t="s">
        <v>1213</v>
      </c>
    </row>
    <row r="257" s="12" customFormat="1">
      <c r="B257" s="252"/>
      <c r="C257" s="253"/>
      <c r="D257" s="246" t="s">
        <v>422</v>
      </c>
      <c r="E257" s="254" t="s">
        <v>21</v>
      </c>
      <c r="F257" s="255" t="s">
        <v>4674</v>
      </c>
      <c r="G257" s="253"/>
      <c r="H257" s="256">
        <v>12.6</v>
      </c>
      <c r="I257" s="257"/>
      <c r="J257" s="253"/>
      <c r="K257" s="253"/>
      <c r="L257" s="258"/>
      <c r="M257" s="259"/>
      <c r="N257" s="260"/>
      <c r="O257" s="260"/>
      <c r="P257" s="260"/>
      <c r="Q257" s="260"/>
      <c r="R257" s="260"/>
      <c r="S257" s="260"/>
      <c r="T257" s="261"/>
      <c r="AT257" s="262" t="s">
        <v>422</v>
      </c>
      <c r="AU257" s="262" t="s">
        <v>80</v>
      </c>
      <c r="AV257" s="12" t="s">
        <v>82</v>
      </c>
      <c r="AW257" s="12" t="s">
        <v>35</v>
      </c>
      <c r="AX257" s="12" t="s">
        <v>72</v>
      </c>
      <c r="AY257" s="262" t="s">
        <v>215</v>
      </c>
    </row>
    <row r="258" s="13" customFormat="1">
      <c r="B258" s="263"/>
      <c r="C258" s="264"/>
      <c r="D258" s="246" t="s">
        <v>422</v>
      </c>
      <c r="E258" s="265" t="s">
        <v>21</v>
      </c>
      <c r="F258" s="266" t="s">
        <v>439</v>
      </c>
      <c r="G258" s="264"/>
      <c r="H258" s="267">
        <v>12.6</v>
      </c>
      <c r="I258" s="268"/>
      <c r="J258" s="264"/>
      <c r="K258" s="264"/>
      <c r="L258" s="269"/>
      <c r="M258" s="270"/>
      <c r="N258" s="271"/>
      <c r="O258" s="271"/>
      <c r="P258" s="271"/>
      <c r="Q258" s="271"/>
      <c r="R258" s="271"/>
      <c r="S258" s="271"/>
      <c r="T258" s="272"/>
      <c r="AT258" s="273" t="s">
        <v>422</v>
      </c>
      <c r="AU258" s="273" t="s">
        <v>80</v>
      </c>
      <c r="AV258" s="13" t="s">
        <v>232</v>
      </c>
      <c r="AW258" s="13" t="s">
        <v>35</v>
      </c>
      <c r="AX258" s="13" t="s">
        <v>80</v>
      </c>
      <c r="AY258" s="273" t="s">
        <v>215</v>
      </c>
    </row>
    <row r="259" s="1" customFormat="1" ht="16.5" customHeight="1">
      <c r="B259" s="47"/>
      <c r="C259" s="274" t="s">
        <v>455</v>
      </c>
      <c r="D259" s="274" t="s">
        <v>470</v>
      </c>
      <c r="E259" s="275" t="s">
        <v>4675</v>
      </c>
      <c r="F259" s="276" t="s">
        <v>4676</v>
      </c>
      <c r="G259" s="277" t="s">
        <v>452</v>
      </c>
      <c r="H259" s="278">
        <v>12.6</v>
      </c>
      <c r="I259" s="279"/>
      <c r="J259" s="280">
        <f>ROUND(I259*H259,2)</f>
        <v>0</v>
      </c>
      <c r="K259" s="276" t="s">
        <v>4521</v>
      </c>
      <c r="L259" s="281"/>
      <c r="M259" s="282" t="s">
        <v>21</v>
      </c>
      <c r="N259" s="283" t="s">
        <v>43</v>
      </c>
      <c r="O259" s="48"/>
      <c r="P259" s="243">
        <f>O259*H259</f>
        <v>0</v>
      </c>
      <c r="Q259" s="243">
        <v>0</v>
      </c>
      <c r="R259" s="243">
        <f>Q259*H259</f>
        <v>0</v>
      </c>
      <c r="S259" s="243">
        <v>0</v>
      </c>
      <c r="T259" s="244">
        <f>S259*H259</f>
        <v>0</v>
      </c>
      <c r="AR259" s="25" t="s">
        <v>405</v>
      </c>
      <c r="AT259" s="25" t="s">
        <v>470</v>
      </c>
      <c r="AU259" s="25" t="s">
        <v>80</v>
      </c>
      <c r="AY259" s="25" t="s">
        <v>215</v>
      </c>
      <c r="BE259" s="245">
        <f>IF(N259="základní",J259,0)</f>
        <v>0</v>
      </c>
      <c r="BF259" s="245">
        <f>IF(N259="snížená",J259,0)</f>
        <v>0</v>
      </c>
      <c r="BG259" s="245">
        <f>IF(N259="zákl. přenesená",J259,0)</f>
        <v>0</v>
      </c>
      <c r="BH259" s="245">
        <f>IF(N259="sníž. přenesená",J259,0)</f>
        <v>0</v>
      </c>
      <c r="BI259" s="245">
        <f>IF(N259="nulová",J259,0)</f>
        <v>0</v>
      </c>
      <c r="BJ259" s="25" t="s">
        <v>80</v>
      </c>
      <c r="BK259" s="245">
        <f>ROUND(I259*H259,2)</f>
        <v>0</v>
      </c>
      <c r="BL259" s="25" t="s">
        <v>232</v>
      </c>
      <c r="BM259" s="25" t="s">
        <v>1908</v>
      </c>
    </row>
    <row r="260" s="1" customFormat="1" ht="25.5" customHeight="1">
      <c r="B260" s="47"/>
      <c r="C260" s="234" t="s">
        <v>692</v>
      </c>
      <c r="D260" s="234" t="s">
        <v>218</v>
      </c>
      <c r="E260" s="235" t="s">
        <v>4677</v>
      </c>
      <c r="F260" s="236" t="s">
        <v>4678</v>
      </c>
      <c r="G260" s="237" t="s">
        <v>376</v>
      </c>
      <c r="H260" s="238">
        <v>28.350000000000001</v>
      </c>
      <c r="I260" s="239"/>
      <c r="J260" s="240">
        <f>ROUND(I260*H260,2)</f>
        <v>0</v>
      </c>
      <c r="K260" s="236" t="s">
        <v>4521</v>
      </c>
      <c r="L260" s="73"/>
      <c r="M260" s="241" t="s">
        <v>21</v>
      </c>
      <c r="N260" s="242" t="s">
        <v>43</v>
      </c>
      <c r="O260" s="48"/>
      <c r="P260" s="243">
        <f>O260*H260</f>
        <v>0</v>
      </c>
      <c r="Q260" s="243">
        <v>0</v>
      </c>
      <c r="R260" s="243">
        <f>Q260*H260</f>
        <v>0</v>
      </c>
      <c r="S260" s="243">
        <v>0</v>
      </c>
      <c r="T260" s="244">
        <f>S260*H260</f>
        <v>0</v>
      </c>
      <c r="AR260" s="25" t="s">
        <v>232</v>
      </c>
      <c r="AT260" s="25" t="s">
        <v>218</v>
      </c>
      <c r="AU260" s="25" t="s">
        <v>80</v>
      </c>
      <c r="AY260" s="25" t="s">
        <v>215</v>
      </c>
      <c r="BE260" s="245">
        <f>IF(N260="základní",J260,0)</f>
        <v>0</v>
      </c>
      <c r="BF260" s="245">
        <f>IF(N260="snížená",J260,0)</f>
        <v>0</v>
      </c>
      <c r="BG260" s="245">
        <f>IF(N260="zákl. přenesená",J260,0)</f>
        <v>0</v>
      </c>
      <c r="BH260" s="245">
        <f>IF(N260="sníž. přenesená",J260,0)</f>
        <v>0</v>
      </c>
      <c r="BI260" s="245">
        <f>IF(N260="nulová",J260,0)</f>
        <v>0</v>
      </c>
      <c r="BJ260" s="25" t="s">
        <v>80</v>
      </c>
      <c r="BK260" s="245">
        <f>ROUND(I260*H260,2)</f>
        <v>0</v>
      </c>
      <c r="BL260" s="25" t="s">
        <v>232</v>
      </c>
      <c r="BM260" s="25" t="s">
        <v>1915</v>
      </c>
    </row>
    <row r="261" s="12" customFormat="1">
      <c r="B261" s="252"/>
      <c r="C261" s="253"/>
      <c r="D261" s="246" t="s">
        <v>422</v>
      </c>
      <c r="E261" s="254" t="s">
        <v>21</v>
      </c>
      <c r="F261" s="255" t="s">
        <v>4679</v>
      </c>
      <c r="G261" s="253"/>
      <c r="H261" s="256">
        <v>28.350000000000001</v>
      </c>
      <c r="I261" s="257"/>
      <c r="J261" s="253"/>
      <c r="K261" s="253"/>
      <c r="L261" s="258"/>
      <c r="M261" s="259"/>
      <c r="N261" s="260"/>
      <c r="O261" s="260"/>
      <c r="P261" s="260"/>
      <c r="Q261" s="260"/>
      <c r="R261" s="260"/>
      <c r="S261" s="260"/>
      <c r="T261" s="261"/>
      <c r="AT261" s="262" t="s">
        <v>422</v>
      </c>
      <c r="AU261" s="262" t="s">
        <v>80</v>
      </c>
      <c r="AV261" s="12" t="s">
        <v>82</v>
      </c>
      <c r="AW261" s="12" t="s">
        <v>35</v>
      </c>
      <c r="AX261" s="12" t="s">
        <v>72</v>
      </c>
      <c r="AY261" s="262" t="s">
        <v>215</v>
      </c>
    </row>
    <row r="262" s="13" customFormat="1">
      <c r="B262" s="263"/>
      <c r="C262" s="264"/>
      <c r="D262" s="246" t="s">
        <v>422</v>
      </c>
      <c r="E262" s="265" t="s">
        <v>21</v>
      </c>
      <c r="F262" s="266" t="s">
        <v>439</v>
      </c>
      <c r="G262" s="264"/>
      <c r="H262" s="267">
        <v>28.350000000000001</v>
      </c>
      <c r="I262" s="268"/>
      <c r="J262" s="264"/>
      <c r="K262" s="264"/>
      <c r="L262" s="269"/>
      <c r="M262" s="270"/>
      <c r="N262" s="271"/>
      <c r="O262" s="271"/>
      <c r="P262" s="271"/>
      <c r="Q262" s="271"/>
      <c r="R262" s="271"/>
      <c r="S262" s="271"/>
      <c r="T262" s="272"/>
      <c r="AT262" s="273" t="s">
        <v>422</v>
      </c>
      <c r="AU262" s="273" t="s">
        <v>80</v>
      </c>
      <c r="AV262" s="13" t="s">
        <v>232</v>
      </c>
      <c r="AW262" s="13" t="s">
        <v>35</v>
      </c>
      <c r="AX262" s="13" t="s">
        <v>80</v>
      </c>
      <c r="AY262" s="273" t="s">
        <v>215</v>
      </c>
    </row>
    <row r="263" s="1" customFormat="1" ht="16.5" customHeight="1">
      <c r="B263" s="47"/>
      <c r="C263" s="274" t="s">
        <v>515</v>
      </c>
      <c r="D263" s="274" t="s">
        <v>470</v>
      </c>
      <c r="E263" s="275" t="s">
        <v>4680</v>
      </c>
      <c r="F263" s="276" t="s">
        <v>4681</v>
      </c>
      <c r="G263" s="277" t="s">
        <v>376</v>
      </c>
      <c r="H263" s="278">
        <v>34.020000000000003</v>
      </c>
      <c r="I263" s="279"/>
      <c r="J263" s="280">
        <f>ROUND(I263*H263,2)</f>
        <v>0</v>
      </c>
      <c r="K263" s="276" t="s">
        <v>4521</v>
      </c>
      <c r="L263" s="281"/>
      <c r="M263" s="282" t="s">
        <v>21</v>
      </c>
      <c r="N263" s="283" t="s">
        <v>43</v>
      </c>
      <c r="O263" s="48"/>
      <c r="P263" s="243">
        <f>O263*H263</f>
        <v>0</v>
      </c>
      <c r="Q263" s="243">
        <v>0</v>
      </c>
      <c r="R263" s="243">
        <f>Q263*H263</f>
        <v>0</v>
      </c>
      <c r="S263" s="243">
        <v>0</v>
      </c>
      <c r="T263" s="244">
        <f>S263*H263</f>
        <v>0</v>
      </c>
      <c r="AR263" s="25" t="s">
        <v>405</v>
      </c>
      <c r="AT263" s="25" t="s">
        <v>470</v>
      </c>
      <c r="AU263" s="25" t="s">
        <v>80</v>
      </c>
      <c r="AY263" s="25" t="s">
        <v>215</v>
      </c>
      <c r="BE263" s="245">
        <f>IF(N263="základní",J263,0)</f>
        <v>0</v>
      </c>
      <c r="BF263" s="245">
        <f>IF(N263="snížená",J263,0)</f>
        <v>0</v>
      </c>
      <c r="BG263" s="245">
        <f>IF(N263="zákl. přenesená",J263,0)</f>
        <v>0</v>
      </c>
      <c r="BH263" s="245">
        <f>IF(N263="sníž. přenesená",J263,0)</f>
        <v>0</v>
      </c>
      <c r="BI263" s="245">
        <f>IF(N263="nulová",J263,0)</f>
        <v>0</v>
      </c>
      <c r="BJ263" s="25" t="s">
        <v>80</v>
      </c>
      <c r="BK263" s="245">
        <f>ROUND(I263*H263,2)</f>
        <v>0</v>
      </c>
      <c r="BL263" s="25" t="s">
        <v>232</v>
      </c>
      <c r="BM263" s="25" t="s">
        <v>1931</v>
      </c>
    </row>
    <row r="264" s="12" customFormat="1">
      <c r="B264" s="252"/>
      <c r="C264" s="253"/>
      <c r="D264" s="246" t="s">
        <v>422</v>
      </c>
      <c r="E264" s="254" t="s">
        <v>21</v>
      </c>
      <c r="F264" s="255" t="s">
        <v>4682</v>
      </c>
      <c r="G264" s="253"/>
      <c r="H264" s="256">
        <v>34.020000000000003</v>
      </c>
      <c r="I264" s="257"/>
      <c r="J264" s="253"/>
      <c r="K264" s="253"/>
      <c r="L264" s="258"/>
      <c r="M264" s="259"/>
      <c r="N264" s="260"/>
      <c r="O264" s="260"/>
      <c r="P264" s="260"/>
      <c r="Q264" s="260"/>
      <c r="R264" s="260"/>
      <c r="S264" s="260"/>
      <c r="T264" s="261"/>
      <c r="AT264" s="262" t="s">
        <v>422</v>
      </c>
      <c r="AU264" s="262" t="s">
        <v>80</v>
      </c>
      <c r="AV264" s="12" t="s">
        <v>82</v>
      </c>
      <c r="AW264" s="12" t="s">
        <v>35</v>
      </c>
      <c r="AX264" s="12" t="s">
        <v>72</v>
      </c>
      <c r="AY264" s="262" t="s">
        <v>215</v>
      </c>
    </row>
    <row r="265" s="13" customFormat="1">
      <c r="B265" s="263"/>
      <c r="C265" s="264"/>
      <c r="D265" s="246" t="s">
        <v>422</v>
      </c>
      <c r="E265" s="265" t="s">
        <v>21</v>
      </c>
      <c r="F265" s="266" t="s">
        <v>439</v>
      </c>
      <c r="G265" s="264"/>
      <c r="H265" s="267">
        <v>34.020000000000003</v>
      </c>
      <c r="I265" s="268"/>
      <c r="J265" s="264"/>
      <c r="K265" s="264"/>
      <c r="L265" s="269"/>
      <c r="M265" s="270"/>
      <c r="N265" s="271"/>
      <c r="O265" s="271"/>
      <c r="P265" s="271"/>
      <c r="Q265" s="271"/>
      <c r="R265" s="271"/>
      <c r="S265" s="271"/>
      <c r="T265" s="272"/>
      <c r="AT265" s="273" t="s">
        <v>422</v>
      </c>
      <c r="AU265" s="273" t="s">
        <v>80</v>
      </c>
      <c r="AV265" s="13" t="s">
        <v>232</v>
      </c>
      <c r="AW265" s="13" t="s">
        <v>35</v>
      </c>
      <c r="AX265" s="13" t="s">
        <v>80</v>
      </c>
      <c r="AY265" s="273" t="s">
        <v>215</v>
      </c>
    </row>
    <row r="266" s="1" customFormat="1" ht="38.25" customHeight="1">
      <c r="B266" s="47"/>
      <c r="C266" s="234" t="s">
        <v>1571</v>
      </c>
      <c r="D266" s="234" t="s">
        <v>218</v>
      </c>
      <c r="E266" s="235" t="s">
        <v>2616</v>
      </c>
      <c r="F266" s="236" t="s">
        <v>4683</v>
      </c>
      <c r="G266" s="237" t="s">
        <v>473</v>
      </c>
      <c r="H266" s="238">
        <v>0.20100000000000001</v>
      </c>
      <c r="I266" s="239"/>
      <c r="J266" s="240">
        <f>ROUND(I266*H266,2)</f>
        <v>0</v>
      </c>
      <c r="K266" s="236" t="s">
        <v>4521</v>
      </c>
      <c r="L266" s="73"/>
      <c r="M266" s="241" t="s">
        <v>21</v>
      </c>
      <c r="N266" s="242" t="s">
        <v>43</v>
      </c>
      <c r="O266" s="48"/>
      <c r="P266" s="243">
        <f>O266*H266</f>
        <v>0</v>
      </c>
      <c r="Q266" s="243">
        <v>0</v>
      </c>
      <c r="R266" s="243">
        <f>Q266*H266</f>
        <v>0</v>
      </c>
      <c r="S266" s="243">
        <v>0</v>
      </c>
      <c r="T266" s="244">
        <f>S266*H266</f>
        <v>0</v>
      </c>
      <c r="AR266" s="25" t="s">
        <v>232</v>
      </c>
      <c r="AT266" s="25" t="s">
        <v>218</v>
      </c>
      <c r="AU266" s="25" t="s">
        <v>80</v>
      </c>
      <c r="AY266" s="25" t="s">
        <v>215</v>
      </c>
      <c r="BE266" s="245">
        <f>IF(N266="základní",J266,0)</f>
        <v>0</v>
      </c>
      <c r="BF266" s="245">
        <f>IF(N266="snížená",J266,0)</f>
        <v>0</v>
      </c>
      <c r="BG266" s="245">
        <f>IF(N266="zákl. přenesená",J266,0)</f>
        <v>0</v>
      </c>
      <c r="BH266" s="245">
        <f>IF(N266="sníž. přenesená",J266,0)</f>
        <v>0</v>
      </c>
      <c r="BI266" s="245">
        <f>IF(N266="nulová",J266,0)</f>
        <v>0</v>
      </c>
      <c r="BJ266" s="25" t="s">
        <v>80</v>
      </c>
      <c r="BK266" s="245">
        <f>ROUND(I266*H266,2)</f>
        <v>0</v>
      </c>
      <c r="BL266" s="25" t="s">
        <v>232</v>
      </c>
      <c r="BM266" s="25" t="s">
        <v>1942</v>
      </c>
    </row>
    <row r="267" s="11" customFormat="1" ht="37.44" customHeight="1">
      <c r="B267" s="218"/>
      <c r="C267" s="219"/>
      <c r="D267" s="220" t="s">
        <v>71</v>
      </c>
      <c r="E267" s="221" t="s">
        <v>4684</v>
      </c>
      <c r="F267" s="221" t="s">
        <v>4685</v>
      </c>
      <c r="G267" s="219"/>
      <c r="H267" s="219"/>
      <c r="I267" s="222"/>
      <c r="J267" s="223">
        <f>BK267</f>
        <v>0</v>
      </c>
      <c r="K267" s="219"/>
      <c r="L267" s="224"/>
      <c r="M267" s="225"/>
      <c r="N267" s="226"/>
      <c r="O267" s="226"/>
      <c r="P267" s="227">
        <f>SUM(P268:P272)</f>
        <v>0</v>
      </c>
      <c r="Q267" s="226"/>
      <c r="R267" s="227">
        <f>SUM(R268:R272)</f>
        <v>0</v>
      </c>
      <c r="S267" s="226"/>
      <c r="T267" s="228">
        <f>SUM(T268:T272)</f>
        <v>0</v>
      </c>
      <c r="AR267" s="229" t="s">
        <v>80</v>
      </c>
      <c r="AT267" s="230" t="s">
        <v>71</v>
      </c>
      <c r="AU267" s="230" t="s">
        <v>72</v>
      </c>
      <c r="AY267" s="229" t="s">
        <v>215</v>
      </c>
      <c r="BK267" s="231">
        <f>SUM(BK268:BK272)</f>
        <v>0</v>
      </c>
    </row>
    <row r="268" s="1" customFormat="1" ht="25.5" customHeight="1">
      <c r="B268" s="47"/>
      <c r="C268" s="234" t="s">
        <v>1577</v>
      </c>
      <c r="D268" s="234" t="s">
        <v>218</v>
      </c>
      <c r="E268" s="235" t="s">
        <v>4686</v>
      </c>
      <c r="F268" s="236" t="s">
        <v>4687</v>
      </c>
      <c r="G268" s="237" t="s">
        <v>452</v>
      </c>
      <c r="H268" s="238">
        <v>10</v>
      </c>
      <c r="I268" s="239"/>
      <c r="J268" s="240">
        <f>ROUND(I268*H268,2)</f>
        <v>0</v>
      </c>
      <c r="K268" s="236" t="s">
        <v>21</v>
      </c>
      <c r="L268" s="73"/>
      <c r="M268" s="241" t="s">
        <v>21</v>
      </c>
      <c r="N268" s="242" t="s">
        <v>43</v>
      </c>
      <c r="O268" s="48"/>
      <c r="P268" s="243">
        <f>O268*H268</f>
        <v>0</v>
      </c>
      <c r="Q268" s="243">
        <v>0</v>
      </c>
      <c r="R268" s="243">
        <f>Q268*H268</f>
        <v>0</v>
      </c>
      <c r="S268" s="243">
        <v>0</v>
      </c>
      <c r="T268" s="244">
        <f>S268*H268</f>
        <v>0</v>
      </c>
      <c r="AR268" s="25" t="s">
        <v>232</v>
      </c>
      <c r="AT268" s="25" t="s">
        <v>218</v>
      </c>
      <c r="AU268" s="25" t="s">
        <v>80</v>
      </c>
      <c r="AY268" s="25" t="s">
        <v>215</v>
      </c>
      <c r="BE268" s="245">
        <f>IF(N268="základní",J268,0)</f>
        <v>0</v>
      </c>
      <c r="BF268" s="245">
        <f>IF(N268="snížená",J268,0)</f>
        <v>0</v>
      </c>
      <c r="BG268" s="245">
        <f>IF(N268="zákl. přenesená",J268,0)</f>
        <v>0</v>
      </c>
      <c r="BH268" s="245">
        <f>IF(N268="sníž. přenesená",J268,0)</f>
        <v>0</v>
      </c>
      <c r="BI268" s="245">
        <f>IF(N268="nulová",J268,0)</f>
        <v>0</v>
      </c>
      <c r="BJ268" s="25" t="s">
        <v>80</v>
      </c>
      <c r="BK268" s="245">
        <f>ROUND(I268*H268,2)</f>
        <v>0</v>
      </c>
      <c r="BL268" s="25" t="s">
        <v>232</v>
      </c>
      <c r="BM268" s="25" t="s">
        <v>1952</v>
      </c>
    </row>
    <row r="269" s="1" customFormat="1" ht="25.5" customHeight="1">
      <c r="B269" s="47"/>
      <c r="C269" s="234" t="s">
        <v>1582</v>
      </c>
      <c r="D269" s="234" t="s">
        <v>218</v>
      </c>
      <c r="E269" s="235" t="s">
        <v>4688</v>
      </c>
      <c r="F269" s="236" t="s">
        <v>4689</v>
      </c>
      <c r="G269" s="237" t="s">
        <v>298</v>
      </c>
      <c r="H269" s="238">
        <v>2</v>
      </c>
      <c r="I269" s="239"/>
      <c r="J269" s="240">
        <f>ROUND(I269*H269,2)</f>
        <v>0</v>
      </c>
      <c r="K269" s="236" t="s">
        <v>21</v>
      </c>
      <c r="L269" s="73"/>
      <c r="M269" s="241" t="s">
        <v>21</v>
      </c>
      <c r="N269" s="242" t="s">
        <v>43</v>
      </c>
      <c r="O269" s="48"/>
      <c r="P269" s="243">
        <f>O269*H269</f>
        <v>0</v>
      </c>
      <c r="Q269" s="243">
        <v>0</v>
      </c>
      <c r="R269" s="243">
        <f>Q269*H269</f>
        <v>0</v>
      </c>
      <c r="S269" s="243">
        <v>0</v>
      </c>
      <c r="T269" s="244">
        <f>S269*H269</f>
        <v>0</v>
      </c>
      <c r="AR269" s="25" t="s">
        <v>232</v>
      </c>
      <c r="AT269" s="25" t="s">
        <v>218</v>
      </c>
      <c r="AU269" s="25" t="s">
        <v>80</v>
      </c>
      <c r="AY269" s="25" t="s">
        <v>215</v>
      </c>
      <c r="BE269" s="245">
        <f>IF(N269="základní",J269,0)</f>
        <v>0</v>
      </c>
      <c r="BF269" s="245">
        <f>IF(N269="snížená",J269,0)</f>
        <v>0</v>
      </c>
      <c r="BG269" s="245">
        <f>IF(N269="zákl. přenesená",J269,0)</f>
        <v>0</v>
      </c>
      <c r="BH269" s="245">
        <f>IF(N269="sníž. přenesená",J269,0)</f>
        <v>0</v>
      </c>
      <c r="BI269" s="245">
        <f>IF(N269="nulová",J269,0)</f>
        <v>0</v>
      </c>
      <c r="BJ269" s="25" t="s">
        <v>80</v>
      </c>
      <c r="BK269" s="245">
        <f>ROUND(I269*H269,2)</f>
        <v>0</v>
      </c>
      <c r="BL269" s="25" t="s">
        <v>232</v>
      </c>
      <c r="BM269" s="25" t="s">
        <v>1963</v>
      </c>
    </row>
    <row r="270" s="12" customFormat="1">
      <c r="B270" s="252"/>
      <c r="C270" s="253"/>
      <c r="D270" s="246" t="s">
        <v>422</v>
      </c>
      <c r="E270" s="254" t="s">
        <v>21</v>
      </c>
      <c r="F270" s="255" t="s">
        <v>4690</v>
      </c>
      <c r="G270" s="253"/>
      <c r="H270" s="256">
        <v>2</v>
      </c>
      <c r="I270" s="257"/>
      <c r="J270" s="253"/>
      <c r="K270" s="253"/>
      <c r="L270" s="258"/>
      <c r="M270" s="259"/>
      <c r="N270" s="260"/>
      <c r="O270" s="260"/>
      <c r="P270" s="260"/>
      <c r="Q270" s="260"/>
      <c r="R270" s="260"/>
      <c r="S270" s="260"/>
      <c r="T270" s="261"/>
      <c r="AT270" s="262" t="s">
        <v>422</v>
      </c>
      <c r="AU270" s="262" t="s">
        <v>80</v>
      </c>
      <c r="AV270" s="12" t="s">
        <v>82</v>
      </c>
      <c r="AW270" s="12" t="s">
        <v>35</v>
      </c>
      <c r="AX270" s="12" t="s">
        <v>72</v>
      </c>
      <c r="AY270" s="262" t="s">
        <v>215</v>
      </c>
    </row>
    <row r="271" s="13" customFormat="1">
      <c r="B271" s="263"/>
      <c r="C271" s="264"/>
      <c r="D271" s="246" t="s">
        <v>422</v>
      </c>
      <c r="E271" s="265" t="s">
        <v>21</v>
      </c>
      <c r="F271" s="266" t="s">
        <v>439</v>
      </c>
      <c r="G271" s="264"/>
      <c r="H271" s="267">
        <v>2</v>
      </c>
      <c r="I271" s="268"/>
      <c r="J271" s="264"/>
      <c r="K271" s="264"/>
      <c r="L271" s="269"/>
      <c r="M271" s="270"/>
      <c r="N271" s="271"/>
      <c r="O271" s="271"/>
      <c r="P271" s="271"/>
      <c r="Q271" s="271"/>
      <c r="R271" s="271"/>
      <c r="S271" s="271"/>
      <c r="T271" s="272"/>
      <c r="AT271" s="273" t="s">
        <v>422</v>
      </c>
      <c r="AU271" s="273" t="s">
        <v>80</v>
      </c>
      <c r="AV271" s="13" t="s">
        <v>232</v>
      </c>
      <c r="AW271" s="13" t="s">
        <v>35</v>
      </c>
      <c r="AX271" s="13" t="s">
        <v>80</v>
      </c>
      <c r="AY271" s="273" t="s">
        <v>215</v>
      </c>
    </row>
    <row r="272" s="1" customFormat="1" ht="25.5" customHeight="1">
      <c r="B272" s="47"/>
      <c r="C272" s="234" t="s">
        <v>1587</v>
      </c>
      <c r="D272" s="234" t="s">
        <v>218</v>
      </c>
      <c r="E272" s="235" t="s">
        <v>4691</v>
      </c>
      <c r="F272" s="236" t="s">
        <v>4692</v>
      </c>
      <c r="G272" s="237" t="s">
        <v>298</v>
      </c>
      <c r="H272" s="238">
        <v>2</v>
      </c>
      <c r="I272" s="239"/>
      <c r="J272" s="240">
        <f>ROUND(I272*H272,2)</f>
        <v>0</v>
      </c>
      <c r="K272" s="236" t="s">
        <v>21</v>
      </c>
      <c r="L272" s="73"/>
      <c r="M272" s="241" t="s">
        <v>21</v>
      </c>
      <c r="N272" s="242" t="s">
        <v>43</v>
      </c>
      <c r="O272" s="48"/>
      <c r="P272" s="243">
        <f>O272*H272</f>
        <v>0</v>
      </c>
      <c r="Q272" s="243">
        <v>0</v>
      </c>
      <c r="R272" s="243">
        <f>Q272*H272</f>
        <v>0</v>
      </c>
      <c r="S272" s="243">
        <v>0</v>
      </c>
      <c r="T272" s="244">
        <f>S272*H272</f>
        <v>0</v>
      </c>
      <c r="AR272" s="25" t="s">
        <v>232</v>
      </c>
      <c r="AT272" s="25" t="s">
        <v>218</v>
      </c>
      <c r="AU272" s="25" t="s">
        <v>80</v>
      </c>
      <c r="AY272" s="25" t="s">
        <v>215</v>
      </c>
      <c r="BE272" s="245">
        <f>IF(N272="základní",J272,0)</f>
        <v>0</v>
      </c>
      <c r="BF272" s="245">
        <f>IF(N272="snížená",J272,0)</f>
        <v>0</v>
      </c>
      <c r="BG272" s="245">
        <f>IF(N272="zákl. přenesená",J272,0)</f>
        <v>0</v>
      </c>
      <c r="BH272" s="245">
        <f>IF(N272="sníž. přenesená",J272,0)</f>
        <v>0</v>
      </c>
      <c r="BI272" s="245">
        <f>IF(N272="nulová",J272,0)</f>
        <v>0</v>
      </c>
      <c r="BJ272" s="25" t="s">
        <v>80</v>
      </c>
      <c r="BK272" s="245">
        <f>ROUND(I272*H272,2)</f>
        <v>0</v>
      </c>
      <c r="BL272" s="25" t="s">
        <v>232</v>
      </c>
      <c r="BM272" s="25" t="s">
        <v>1972</v>
      </c>
    </row>
    <row r="273" s="11" customFormat="1" ht="37.44" customHeight="1">
      <c r="B273" s="218"/>
      <c r="C273" s="219"/>
      <c r="D273" s="220" t="s">
        <v>71</v>
      </c>
      <c r="E273" s="221" t="s">
        <v>2097</v>
      </c>
      <c r="F273" s="221" t="s">
        <v>2098</v>
      </c>
      <c r="G273" s="219"/>
      <c r="H273" s="219"/>
      <c r="I273" s="222"/>
      <c r="J273" s="223">
        <f>BK273</f>
        <v>0</v>
      </c>
      <c r="K273" s="219"/>
      <c r="L273" s="224"/>
      <c r="M273" s="225"/>
      <c r="N273" s="226"/>
      <c r="O273" s="226"/>
      <c r="P273" s="227">
        <f>SUM(P274:P277)</f>
        <v>0</v>
      </c>
      <c r="Q273" s="226"/>
      <c r="R273" s="227">
        <f>SUM(R274:R277)</f>
        <v>0</v>
      </c>
      <c r="S273" s="226"/>
      <c r="T273" s="228">
        <f>SUM(T274:T277)</f>
        <v>0</v>
      </c>
      <c r="AR273" s="229" t="s">
        <v>80</v>
      </c>
      <c r="AT273" s="230" t="s">
        <v>71</v>
      </c>
      <c r="AU273" s="230" t="s">
        <v>72</v>
      </c>
      <c r="AY273" s="229" t="s">
        <v>215</v>
      </c>
      <c r="BK273" s="231">
        <f>SUM(BK274:BK277)</f>
        <v>0</v>
      </c>
    </row>
    <row r="274" s="1" customFormat="1" ht="16.5" customHeight="1">
      <c r="B274" s="47"/>
      <c r="C274" s="234" t="s">
        <v>1593</v>
      </c>
      <c r="D274" s="234" t="s">
        <v>218</v>
      </c>
      <c r="E274" s="235" t="s">
        <v>4693</v>
      </c>
      <c r="F274" s="236" t="s">
        <v>4694</v>
      </c>
      <c r="G274" s="237" t="s">
        <v>376</v>
      </c>
      <c r="H274" s="238">
        <v>28.350000000000001</v>
      </c>
      <c r="I274" s="239"/>
      <c r="J274" s="240">
        <f>ROUND(I274*H274,2)</f>
        <v>0</v>
      </c>
      <c r="K274" s="236" t="s">
        <v>4521</v>
      </c>
      <c r="L274" s="73"/>
      <c r="M274" s="241" t="s">
        <v>21</v>
      </c>
      <c r="N274" s="242" t="s">
        <v>43</v>
      </c>
      <c r="O274" s="48"/>
      <c r="P274" s="243">
        <f>O274*H274</f>
        <v>0</v>
      </c>
      <c r="Q274" s="243">
        <v>0</v>
      </c>
      <c r="R274" s="243">
        <f>Q274*H274</f>
        <v>0</v>
      </c>
      <c r="S274" s="243">
        <v>0</v>
      </c>
      <c r="T274" s="244">
        <f>S274*H274</f>
        <v>0</v>
      </c>
      <c r="AR274" s="25" t="s">
        <v>232</v>
      </c>
      <c r="AT274" s="25" t="s">
        <v>218</v>
      </c>
      <c r="AU274" s="25" t="s">
        <v>80</v>
      </c>
      <c r="AY274" s="25" t="s">
        <v>215</v>
      </c>
      <c r="BE274" s="245">
        <f>IF(N274="základní",J274,0)</f>
        <v>0</v>
      </c>
      <c r="BF274" s="245">
        <f>IF(N274="snížená",J274,0)</f>
        <v>0</v>
      </c>
      <c r="BG274" s="245">
        <f>IF(N274="zákl. přenesená",J274,0)</f>
        <v>0</v>
      </c>
      <c r="BH274" s="245">
        <f>IF(N274="sníž. přenesená",J274,0)</f>
        <v>0</v>
      </c>
      <c r="BI274" s="245">
        <f>IF(N274="nulová",J274,0)</f>
        <v>0</v>
      </c>
      <c r="BJ274" s="25" t="s">
        <v>80</v>
      </c>
      <c r="BK274" s="245">
        <f>ROUND(I274*H274,2)</f>
        <v>0</v>
      </c>
      <c r="BL274" s="25" t="s">
        <v>232</v>
      </c>
      <c r="BM274" s="25" t="s">
        <v>1984</v>
      </c>
    </row>
    <row r="275" s="12" customFormat="1">
      <c r="B275" s="252"/>
      <c r="C275" s="253"/>
      <c r="D275" s="246" t="s">
        <v>422</v>
      </c>
      <c r="E275" s="254" t="s">
        <v>21</v>
      </c>
      <c r="F275" s="255" t="s">
        <v>4679</v>
      </c>
      <c r="G275" s="253"/>
      <c r="H275" s="256">
        <v>28.350000000000001</v>
      </c>
      <c r="I275" s="257"/>
      <c r="J275" s="253"/>
      <c r="K275" s="253"/>
      <c r="L275" s="258"/>
      <c r="M275" s="259"/>
      <c r="N275" s="260"/>
      <c r="O275" s="260"/>
      <c r="P275" s="260"/>
      <c r="Q275" s="260"/>
      <c r="R275" s="260"/>
      <c r="S275" s="260"/>
      <c r="T275" s="261"/>
      <c r="AT275" s="262" t="s">
        <v>422</v>
      </c>
      <c r="AU275" s="262" t="s">
        <v>80</v>
      </c>
      <c r="AV275" s="12" t="s">
        <v>82</v>
      </c>
      <c r="AW275" s="12" t="s">
        <v>35</v>
      </c>
      <c r="AX275" s="12" t="s">
        <v>72</v>
      </c>
      <c r="AY275" s="262" t="s">
        <v>215</v>
      </c>
    </row>
    <row r="276" s="13" customFormat="1">
      <c r="B276" s="263"/>
      <c r="C276" s="264"/>
      <c r="D276" s="246" t="s">
        <v>422</v>
      </c>
      <c r="E276" s="265" t="s">
        <v>21</v>
      </c>
      <c r="F276" s="266" t="s">
        <v>439</v>
      </c>
      <c r="G276" s="264"/>
      <c r="H276" s="267">
        <v>28.350000000000001</v>
      </c>
      <c r="I276" s="268"/>
      <c r="J276" s="264"/>
      <c r="K276" s="264"/>
      <c r="L276" s="269"/>
      <c r="M276" s="270"/>
      <c r="N276" s="271"/>
      <c r="O276" s="271"/>
      <c r="P276" s="271"/>
      <c r="Q276" s="271"/>
      <c r="R276" s="271"/>
      <c r="S276" s="271"/>
      <c r="T276" s="272"/>
      <c r="AT276" s="273" t="s">
        <v>422</v>
      </c>
      <c r="AU276" s="273" t="s">
        <v>80</v>
      </c>
      <c r="AV276" s="13" t="s">
        <v>232</v>
      </c>
      <c r="AW276" s="13" t="s">
        <v>35</v>
      </c>
      <c r="AX276" s="13" t="s">
        <v>80</v>
      </c>
      <c r="AY276" s="273" t="s">
        <v>215</v>
      </c>
    </row>
    <row r="277" s="1" customFormat="1" ht="38.25" customHeight="1">
      <c r="B277" s="47"/>
      <c r="C277" s="234" t="s">
        <v>1603</v>
      </c>
      <c r="D277" s="234" t="s">
        <v>218</v>
      </c>
      <c r="E277" s="235" t="s">
        <v>4695</v>
      </c>
      <c r="F277" s="236" t="s">
        <v>4696</v>
      </c>
      <c r="G277" s="237" t="s">
        <v>473</v>
      </c>
      <c r="H277" s="238">
        <v>0.216</v>
      </c>
      <c r="I277" s="239"/>
      <c r="J277" s="240">
        <f>ROUND(I277*H277,2)</f>
        <v>0</v>
      </c>
      <c r="K277" s="236" t="s">
        <v>4521</v>
      </c>
      <c r="L277" s="73"/>
      <c r="M277" s="241" t="s">
        <v>21</v>
      </c>
      <c r="N277" s="242" t="s">
        <v>43</v>
      </c>
      <c r="O277" s="48"/>
      <c r="P277" s="243">
        <f>O277*H277</f>
        <v>0</v>
      </c>
      <c r="Q277" s="243">
        <v>0</v>
      </c>
      <c r="R277" s="243">
        <f>Q277*H277</f>
        <v>0</v>
      </c>
      <c r="S277" s="243">
        <v>0</v>
      </c>
      <c r="T277" s="244">
        <f>S277*H277</f>
        <v>0</v>
      </c>
      <c r="AR277" s="25" t="s">
        <v>232</v>
      </c>
      <c r="AT277" s="25" t="s">
        <v>218</v>
      </c>
      <c r="AU277" s="25" t="s">
        <v>80</v>
      </c>
      <c r="AY277" s="25" t="s">
        <v>215</v>
      </c>
      <c r="BE277" s="245">
        <f>IF(N277="základní",J277,0)</f>
        <v>0</v>
      </c>
      <c r="BF277" s="245">
        <f>IF(N277="snížená",J277,0)</f>
        <v>0</v>
      </c>
      <c r="BG277" s="245">
        <f>IF(N277="zákl. přenesená",J277,0)</f>
        <v>0</v>
      </c>
      <c r="BH277" s="245">
        <f>IF(N277="sníž. přenesená",J277,0)</f>
        <v>0</v>
      </c>
      <c r="BI277" s="245">
        <f>IF(N277="nulová",J277,0)</f>
        <v>0</v>
      </c>
      <c r="BJ277" s="25" t="s">
        <v>80</v>
      </c>
      <c r="BK277" s="245">
        <f>ROUND(I277*H277,2)</f>
        <v>0</v>
      </c>
      <c r="BL277" s="25" t="s">
        <v>232</v>
      </c>
      <c r="BM277" s="25" t="s">
        <v>1992</v>
      </c>
    </row>
    <row r="278" s="11" customFormat="1" ht="37.44" customHeight="1">
      <c r="B278" s="218"/>
      <c r="C278" s="219"/>
      <c r="D278" s="220" t="s">
        <v>71</v>
      </c>
      <c r="E278" s="221" t="s">
        <v>2160</v>
      </c>
      <c r="F278" s="221" t="s">
        <v>2161</v>
      </c>
      <c r="G278" s="219"/>
      <c r="H278" s="219"/>
      <c r="I278" s="222"/>
      <c r="J278" s="223">
        <f>BK278</f>
        <v>0</v>
      </c>
      <c r="K278" s="219"/>
      <c r="L278" s="224"/>
      <c r="M278" s="225"/>
      <c r="N278" s="226"/>
      <c r="O278" s="226"/>
      <c r="P278" s="227">
        <f>SUM(P279:P283)</f>
        <v>0</v>
      </c>
      <c r="Q278" s="226"/>
      <c r="R278" s="227">
        <f>SUM(R279:R283)</f>
        <v>0</v>
      </c>
      <c r="S278" s="226"/>
      <c r="T278" s="228">
        <f>SUM(T279:T283)</f>
        <v>0</v>
      </c>
      <c r="AR278" s="229" t="s">
        <v>80</v>
      </c>
      <c r="AT278" s="230" t="s">
        <v>71</v>
      </c>
      <c r="AU278" s="230" t="s">
        <v>72</v>
      </c>
      <c r="AY278" s="229" t="s">
        <v>215</v>
      </c>
      <c r="BK278" s="231">
        <f>SUM(BK279:BK283)</f>
        <v>0</v>
      </c>
    </row>
    <row r="279" s="1" customFormat="1" ht="25.5" customHeight="1">
      <c r="B279" s="47"/>
      <c r="C279" s="234" t="s">
        <v>1609</v>
      </c>
      <c r="D279" s="234" t="s">
        <v>218</v>
      </c>
      <c r="E279" s="235" t="s">
        <v>4697</v>
      </c>
      <c r="F279" s="236" t="s">
        <v>4698</v>
      </c>
      <c r="G279" s="237" t="s">
        <v>4699</v>
      </c>
      <c r="H279" s="238">
        <v>1</v>
      </c>
      <c r="I279" s="239"/>
      <c r="J279" s="240">
        <f>ROUND(I279*H279,2)</f>
        <v>0</v>
      </c>
      <c r="K279" s="236" t="s">
        <v>21</v>
      </c>
      <c r="L279" s="73"/>
      <c r="M279" s="241" t="s">
        <v>21</v>
      </c>
      <c r="N279" s="242" t="s">
        <v>43</v>
      </c>
      <c r="O279" s="48"/>
      <c r="P279" s="243">
        <f>O279*H279</f>
        <v>0</v>
      </c>
      <c r="Q279" s="243">
        <v>0</v>
      </c>
      <c r="R279" s="243">
        <f>Q279*H279</f>
        <v>0</v>
      </c>
      <c r="S279" s="243">
        <v>0</v>
      </c>
      <c r="T279" s="244">
        <f>S279*H279</f>
        <v>0</v>
      </c>
      <c r="AR279" s="25" t="s">
        <v>232</v>
      </c>
      <c r="AT279" s="25" t="s">
        <v>218</v>
      </c>
      <c r="AU279" s="25" t="s">
        <v>80</v>
      </c>
      <c r="AY279" s="25" t="s">
        <v>215</v>
      </c>
      <c r="BE279" s="245">
        <f>IF(N279="základní",J279,0)</f>
        <v>0</v>
      </c>
      <c r="BF279" s="245">
        <f>IF(N279="snížená",J279,0)</f>
        <v>0</v>
      </c>
      <c r="BG279" s="245">
        <f>IF(N279="zákl. přenesená",J279,0)</f>
        <v>0</v>
      </c>
      <c r="BH279" s="245">
        <f>IF(N279="sníž. přenesená",J279,0)</f>
        <v>0</v>
      </c>
      <c r="BI279" s="245">
        <f>IF(N279="nulová",J279,0)</f>
        <v>0</v>
      </c>
      <c r="BJ279" s="25" t="s">
        <v>80</v>
      </c>
      <c r="BK279" s="245">
        <f>ROUND(I279*H279,2)</f>
        <v>0</v>
      </c>
      <c r="BL279" s="25" t="s">
        <v>232</v>
      </c>
      <c r="BM279" s="25" t="s">
        <v>2002</v>
      </c>
    </row>
    <row r="280" s="1" customFormat="1" ht="25.5" customHeight="1">
      <c r="B280" s="47"/>
      <c r="C280" s="234" t="s">
        <v>1614</v>
      </c>
      <c r="D280" s="234" t="s">
        <v>218</v>
      </c>
      <c r="E280" s="235" t="s">
        <v>4700</v>
      </c>
      <c r="F280" s="236" t="s">
        <v>4701</v>
      </c>
      <c r="G280" s="237" t="s">
        <v>4699</v>
      </c>
      <c r="H280" s="238">
        <v>1</v>
      </c>
      <c r="I280" s="239"/>
      <c r="J280" s="240">
        <f>ROUND(I280*H280,2)</f>
        <v>0</v>
      </c>
      <c r="K280" s="236" t="s">
        <v>21</v>
      </c>
      <c r="L280" s="73"/>
      <c r="M280" s="241" t="s">
        <v>21</v>
      </c>
      <c r="N280" s="242" t="s">
        <v>43</v>
      </c>
      <c r="O280" s="48"/>
      <c r="P280" s="243">
        <f>O280*H280</f>
        <v>0</v>
      </c>
      <c r="Q280" s="243">
        <v>0</v>
      </c>
      <c r="R280" s="243">
        <f>Q280*H280</f>
        <v>0</v>
      </c>
      <c r="S280" s="243">
        <v>0</v>
      </c>
      <c r="T280" s="244">
        <f>S280*H280</f>
        <v>0</v>
      </c>
      <c r="AR280" s="25" t="s">
        <v>232</v>
      </c>
      <c r="AT280" s="25" t="s">
        <v>218</v>
      </c>
      <c r="AU280" s="25" t="s">
        <v>80</v>
      </c>
      <c r="AY280" s="25" t="s">
        <v>215</v>
      </c>
      <c r="BE280" s="245">
        <f>IF(N280="základní",J280,0)</f>
        <v>0</v>
      </c>
      <c r="BF280" s="245">
        <f>IF(N280="snížená",J280,0)</f>
        <v>0</v>
      </c>
      <c r="BG280" s="245">
        <f>IF(N280="zákl. přenesená",J280,0)</f>
        <v>0</v>
      </c>
      <c r="BH280" s="245">
        <f>IF(N280="sníž. přenesená",J280,0)</f>
        <v>0</v>
      </c>
      <c r="BI280" s="245">
        <f>IF(N280="nulová",J280,0)</f>
        <v>0</v>
      </c>
      <c r="BJ280" s="25" t="s">
        <v>80</v>
      </c>
      <c r="BK280" s="245">
        <f>ROUND(I280*H280,2)</f>
        <v>0</v>
      </c>
      <c r="BL280" s="25" t="s">
        <v>232</v>
      </c>
      <c r="BM280" s="25" t="s">
        <v>2010</v>
      </c>
    </row>
    <row r="281" s="1" customFormat="1" ht="25.5" customHeight="1">
      <c r="B281" s="47"/>
      <c r="C281" s="234" t="s">
        <v>1618</v>
      </c>
      <c r="D281" s="234" t="s">
        <v>218</v>
      </c>
      <c r="E281" s="235" t="s">
        <v>4702</v>
      </c>
      <c r="F281" s="236" t="s">
        <v>4703</v>
      </c>
      <c r="G281" s="237" t="s">
        <v>4699</v>
      </c>
      <c r="H281" s="238">
        <v>100</v>
      </c>
      <c r="I281" s="239"/>
      <c r="J281" s="240">
        <f>ROUND(I281*H281,2)</f>
        <v>0</v>
      </c>
      <c r="K281" s="236" t="s">
        <v>21</v>
      </c>
      <c r="L281" s="73"/>
      <c r="M281" s="241" t="s">
        <v>21</v>
      </c>
      <c r="N281" s="242" t="s">
        <v>43</v>
      </c>
      <c r="O281" s="48"/>
      <c r="P281" s="243">
        <f>O281*H281</f>
        <v>0</v>
      </c>
      <c r="Q281" s="243">
        <v>0</v>
      </c>
      <c r="R281" s="243">
        <f>Q281*H281</f>
        <v>0</v>
      </c>
      <c r="S281" s="243">
        <v>0</v>
      </c>
      <c r="T281" s="244">
        <f>S281*H281</f>
        <v>0</v>
      </c>
      <c r="AR281" s="25" t="s">
        <v>232</v>
      </c>
      <c r="AT281" s="25" t="s">
        <v>218</v>
      </c>
      <c r="AU281" s="25" t="s">
        <v>80</v>
      </c>
      <c r="AY281" s="25" t="s">
        <v>215</v>
      </c>
      <c r="BE281" s="245">
        <f>IF(N281="základní",J281,0)</f>
        <v>0</v>
      </c>
      <c r="BF281" s="245">
        <f>IF(N281="snížená",J281,0)</f>
        <v>0</v>
      </c>
      <c r="BG281" s="245">
        <f>IF(N281="zákl. přenesená",J281,0)</f>
        <v>0</v>
      </c>
      <c r="BH281" s="245">
        <f>IF(N281="sníž. přenesená",J281,0)</f>
        <v>0</v>
      </c>
      <c r="BI281" s="245">
        <f>IF(N281="nulová",J281,0)</f>
        <v>0</v>
      </c>
      <c r="BJ281" s="25" t="s">
        <v>80</v>
      </c>
      <c r="BK281" s="245">
        <f>ROUND(I281*H281,2)</f>
        <v>0</v>
      </c>
      <c r="BL281" s="25" t="s">
        <v>232</v>
      </c>
      <c r="BM281" s="25" t="s">
        <v>3804</v>
      </c>
    </row>
    <row r="282" s="12" customFormat="1">
      <c r="B282" s="252"/>
      <c r="C282" s="253"/>
      <c r="D282" s="246" t="s">
        <v>422</v>
      </c>
      <c r="E282" s="254" t="s">
        <v>21</v>
      </c>
      <c r="F282" s="255" t="s">
        <v>4704</v>
      </c>
      <c r="G282" s="253"/>
      <c r="H282" s="256">
        <v>100</v>
      </c>
      <c r="I282" s="257"/>
      <c r="J282" s="253"/>
      <c r="K282" s="253"/>
      <c r="L282" s="258"/>
      <c r="M282" s="259"/>
      <c r="N282" s="260"/>
      <c r="O282" s="260"/>
      <c r="P282" s="260"/>
      <c r="Q282" s="260"/>
      <c r="R282" s="260"/>
      <c r="S282" s="260"/>
      <c r="T282" s="261"/>
      <c r="AT282" s="262" t="s">
        <v>422</v>
      </c>
      <c r="AU282" s="262" t="s">
        <v>80</v>
      </c>
      <c r="AV282" s="12" t="s">
        <v>82</v>
      </c>
      <c r="AW282" s="12" t="s">
        <v>35</v>
      </c>
      <c r="AX282" s="12" t="s">
        <v>72</v>
      </c>
      <c r="AY282" s="262" t="s">
        <v>215</v>
      </c>
    </row>
    <row r="283" s="13" customFormat="1">
      <c r="B283" s="263"/>
      <c r="C283" s="264"/>
      <c r="D283" s="246" t="s">
        <v>422</v>
      </c>
      <c r="E283" s="265" t="s">
        <v>21</v>
      </c>
      <c r="F283" s="266" t="s">
        <v>439</v>
      </c>
      <c r="G283" s="264"/>
      <c r="H283" s="267">
        <v>100</v>
      </c>
      <c r="I283" s="268"/>
      <c r="J283" s="264"/>
      <c r="K283" s="264"/>
      <c r="L283" s="269"/>
      <c r="M283" s="270"/>
      <c r="N283" s="271"/>
      <c r="O283" s="271"/>
      <c r="P283" s="271"/>
      <c r="Q283" s="271"/>
      <c r="R283" s="271"/>
      <c r="S283" s="271"/>
      <c r="T283" s="272"/>
      <c r="AT283" s="273" t="s">
        <v>422</v>
      </c>
      <c r="AU283" s="273" t="s">
        <v>80</v>
      </c>
      <c r="AV283" s="13" t="s">
        <v>232</v>
      </c>
      <c r="AW283" s="13" t="s">
        <v>35</v>
      </c>
      <c r="AX283" s="13" t="s">
        <v>80</v>
      </c>
      <c r="AY283" s="273" t="s">
        <v>215</v>
      </c>
    </row>
    <row r="284" s="11" customFormat="1" ht="37.44" customHeight="1">
      <c r="B284" s="218"/>
      <c r="C284" s="219"/>
      <c r="D284" s="220" t="s">
        <v>71</v>
      </c>
      <c r="E284" s="221" t="s">
        <v>4705</v>
      </c>
      <c r="F284" s="221" t="s">
        <v>4706</v>
      </c>
      <c r="G284" s="219"/>
      <c r="H284" s="219"/>
      <c r="I284" s="222"/>
      <c r="J284" s="223">
        <f>BK284</f>
        <v>0</v>
      </c>
      <c r="K284" s="219"/>
      <c r="L284" s="224"/>
      <c r="M284" s="225"/>
      <c r="N284" s="226"/>
      <c r="O284" s="226"/>
      <c r="P284" s="227">
        <f>SUM(P285:P287)</f>
        <v>0</v>
      </c>
      <c r="Q284" s="226"/>
      <c r="R284" s="227">
        <f>SUM(R285:R287)</f>
        <v>0</v>
      </c>
      <c r="S284" s="226"/>
      <c r="T284" s="228">
        <f>SUM(T285:T287)</f>
        <v>0</v>
      </c>
      <c r="AR284" s="229" t="s">
        <v>80</v>
      </c>
      <c r="AT284" s="230" t="s">
        <v>71</v>
      </c>
      <c r="AU284" s="230" t="s">
        <v>72</v>
      </c>
      <c r="AY284" s="229" t="s">
        <v>215</v>
      </c>
      <c r="BK284" s="231">
        <f>SUM(BK285:BK287)</f>
        <v>0</v>
      </c>
    </row>
    <row r="285" s="1" customFormat="1" ht="38.25" customHeight="1">
      <c r="B285" s="47"/>
      <c r="C285" s="234" t="s">
        <v>1622</v>
      </c>
      <c r="D285" s="234" t="s">
        <v>218</v>
      </c>
      <c r="E285" s="235" t="s">
        <v>4707</v>
      </c>
      <c r="F285" s="236" t="s">
        <v>4708</v>
      </c>
      <c r="G285" s="237" t="s">
        <v>376</v>
      </c>
      <c r="H285" s="238">
        <v>108.25</v>
      </c>
      <c r="I285" s="239"/>
      <c r="J285" s="240">
        <f>ROUND(I285*H285,2)</f>
        <v>0</v>
      </c>
      <c r="K285" s="236" t="s">
        <v>4521</v>
      </c>
      <c r="L285" s="73"/>
      <c r="M285" s="241" t="s">
        <v>21</v>
      </c>
      <c r="N285" s="242" t="s">
        <v>43</v>
      </c>
      <c r="O285" s="48"/>
      <c r="P285" s="243">
        <f>O285*H285</f>
        <v>0</v>
      </c>
      <c r="Q285" s="243">
        <v>0</v>
      </c>
      <c r="R285" s="243">
        <f>Q285*H285</f>
        <v>0</v>
      </c>
      <c r="S285" s="243">
        <v>0</v>
      </c>
      <c r="T285" s="244">
        <f>S285*H285</f>
        <v>0</v>
      </c>
      <c r="AR285" s="25" t="s">
        <v>232</v>
      </c>
      <c r="AT285" s="25" t="s">
        <v>218</v>
      </c>
      <c r="AU285" s="25" t="s">
        <v>80</v>
      </c>
      <c r="AY285" s="25" t="s">
        <v>215</v>
      </c>
      <c r="BE285" s="245">
        <f>IF(N285="základní",J285,0)</f>
        <v>0</v>
      </c>
      <c r="BF285" s="245">
        <f>IF(N285="snížená",J285,0)</f>
        <v>0</v>
      </c>
      <c r="BG285" s="245">
        <f>IF(N285="zákl. přenesená",J285,0)</f>
        <v>0</v>
      </c>
      <c r="BH285" s="245">
        <f>IF(N285="sníž. přenesená",J285,0)</f>
        <v>0</v>
      </c>
      <c r="BI285" s="245">
        <f>IF(N285="nulová",J285,0)</f>
        <v>0</v>
      </c>
      <c r="BJ285" s="25" t="s">
        <v>80</v>
      </c>
      <c r="BK285" s="245">
        <f>ROUND(I285*H285,2)</f>
        <v>0</v>
      </c>
      <c r="BL285" s="25" t="s">
        <v>232</v>
      </c>
      <c r="BM285" s="25" t="s">
        <v>2021</v>
      </c>
    </row>
    <row r="286" s="12" customFormat="1">
      <c r="B286" s="252"/>
      <c r="C286" s="253"/>
      <c r="D286" s="246" t="s">
        <v>422</v>
      </c>
      <c r="E286" s="254" t="s">
        <v>21</v>
      </c>
      <c r="F286" s="255" t="s">
        <v>4709</v>
      </c>
      <c r="G286" s="253"/>
      <c r="H286" s="256">
        <v>108.25</v>
      </c>
      <c r="I286" s="257"/>
      <c r="J286" s="253"/>
      <c r="K286" s="253"/>
      <c r="L286" s="258"/>
      <c r="M286" s="259"/>
      <c r="N286" s="260"/>
      <c r="O286" s="260"/>
      <c r="P286" s="260"/>
      <c r="Q286" s="260"/>
      <c r="R286" s="260"/>
      <c r="S286" s="260"/>
      <c r="T286" s="261"/>
      <c r="AT286" s="262" t="s">
        <v>422</v>
      </c>
      <c r="AU286" s="262" t="s">
        <v>80</v>
      </c>
      <c r="AV286" s="12" t="s">
        <v>82</v>
      </c>
      <c r="AW286" s="12" t="s">
        <v>35</v>
      </c>
      <c r="AX286" s="12" t="s">
        <v>72</v>
      </c>
      <c r="AY286" s="262" t="s">
        <v>215</v>
      </c>
    </row>
    <row r="287" s="13" customFormat="1">
      <c r="B287" s="263"/>
      <c r="C287" s="264"/>
      <c r="D287" s="246" t="s">
        <v>422</v>
      </c>
      <c r="E287" s="265" t="s">
        <v>21</v>
      </c>
      <c r="F287" s="266" t="s">
        <v>439</v>
      </c>
      <c r="G287" s="264"/>
      <c r="H287" s="267">
        <v>108.25</v>
      </c>
      <c r="I287" s="268"/>
      <c r="J287" s="264"/>
      <c r="K287" s="264"/>
      <c r="L287" s="269"/>
      <c r="M287" s="298"/>
      <c r="N287" s="299"/>
      <c r="O287" s="299"/>
      <c r="P287" s="299"/>
      <c r="Q287" s="299"/>
      <c r="R287" s="299"/>
      <c r="S287" s="299"/>
      <c r="T287" s="300"/>
      <c r="AT287" s="273" t="s">
        <v>422</v>
      </c>
      <c r="AU287" s="273" t="s">
        <v>80</v>
      </c>
      <c r="AV287" s="13" t="s">
        <v>232</v>
      </c>
      <c r="AW287" s="13" t="s">
        <v>35</v>
      </c>
      <c r="AX287" s="13" t="s">
        <v>80</v>
      </c>
      <c r="AY287" s="273" t="s">
        <v>215</v>
      </c>
    </row>
    <row r="288" s="1" customFormat="1" ht="6.96" customHeight="1">
      <c r="B288" s="68"/>
      <c r="C288" s="69"/>
      <c r="D288" s="69"/>
      <c r="E288" s="69"/>
      <c r="F288" s="69"/>
      <c r="G288" s="69"/>
      <c r="H288" s="69"/>
      <c r="I288" s="179"/>
      <c r="J288" s="69"/>
      <c r="K288" s="69"/>
      <c r="L288" s="73"/>
    </row>
  </sheetData>
  <sheetProtection sheet="1" autoFilter="0" formatColumns="0" formatRows="0" objects="1" scenarios="1" spinCount="100000" saltValue="QNXO3558Sqf0d5uKbUWZa3LzX379zVdPHc8BGd2IOAydqznFOlStQKnT2rAOmBIhXzOl1Xmh5API287Ag0f1Jg==" hashValue="WG4Ck5sUvuNbrdZRtFE2AfxFl5EuqV+u3bUjy3is3WJBAmlpKi2cawz1VAQdWMhmhoiW+sEFrjP/MjGSELoyNA==" algorithmName="SHA-512" password="CC35"/>
  <autoFilter ref="C87:K287"/>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159</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c r="B8" s="29"/>
      <c r="C8" s="30"/>
      <c r="D8" s="41" t="s">
        <v>186</v>
      </c>
      <c r="E8" s="30"/>
      <c r="F8" s="30"/>
      <c r="G8" s="30"/>
      <c r="H8" s="30"/>
      <c r="I8" s="155"/>
      <c r="J8" s="30"/>
      <c r="K8" s="32"/>
    </row>
    <row r="9" s="1" customFormat="1" ht="16.5" customHeight="1">
      <c r="B9" s="47"/>
      <c r="C9" s="48"/>
      <c r="D9" s="48"/>
      <c r="E9" s="156" t="s">
        <v>4507</v>
      </c>
      <c r="F9" s="48"/>
      <c r="G9" s="48"/>
      <c r="H9" s="48"/>
      <c r="I9" s="157"/>
      <c r="J9" s="48"/>
      <c r="K9" s="52"/>
    </row>
    <row r="10" s="1" customFormat="1">
      <c r="B10" s="47"/>
      <c r="C10" s="48"/>
      <c r="D10" s="41" t="s">
        <v>940</v>
      </c>
      <c r="E10" s="48"/>
      <c r="F10" s="48"/>
      <c r="G10" s="48"/>
      <c r="H10" s="48"/>
      <c r="I10" s="157"/>
      <c r="J10" s="48"/>
      <c r="K10" s="52"/>
    </row>
    <row r="11" s="1" customFormat="1" ht="36.96" customHeight="1">
      <c r="B11" s="47"/>
      <c r="C11" s="48"/>
      <c r="D11" s="48"/>
      <c r="E11" s="158" t="s">
        <v>4710</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21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14. 1. 2019</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tr">
        <f>IF('Rekapitulace stavby'!AN10="","",'Rekapitulace stavby'!AN10)</f>
        <v/>
      </c>
      <c r="K16" s="52"/>
    </row>
    <row r="17" s="1" customFormat="1" ht="18" customHeight="1">
      <c r="B17" s="47"/>
      <c r="C17" s="48"/>
      <c r="D17" s="48"/>
      <c r="E17" s="36" t="str">
        <f>IF('Rekapitulace stavby'!E11="","",'Rekapitulace stavby'!E11)</f>
        <v>Město Kopřivnice</v>
      </c>
      <c r="F17" s="48"/>
      <c r="G17" s="48"/>
      <c r="H17" s="48"/>
      <c r="I17" s="159" t="s">
        <v>30</v>
      </c>
      <c r="J17" s="36" t="str">
        <f>IF('Rekapitulace stavby'!AN11="","",'Rekapitulace stavby'!AN11)</f>
        <v/>
      </c>
      <c r="K17" s="52"/>
    </row>
    <row r="18" s="1" customFormat="1" ht="6.96" customHeight="1">
      <c r="B18" s="47"/>
      <c r="C18" s="48"/>
      <c r="D18" s="48"/>
      <c r="E18" s="48"/>
      <c r="F18" s="48"/>
      <c r="G18" s="48"/>
      <c r="H18" s="48"/>
      <c r="I18" s="157"/>
      <c r="J18" s="48"/>
      <c r="K18" s="52"/>
    </row>
    <row r="19" s="1" customFormat="1" ht="14.4" customHeight="1">
      <c r="B19" s="47"/>
      <c r="C19" s="48"/>
      <c r="D19" s="41" t="s">
        <v>31</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33</v>
      </c>
      <c r="E22" s="48"/>
      <c r="F22" s="48"/>
      <c r="G22" s="48"/>
      <c r="H22" s="48"/>
      <c r="I22" s="159" t="s">
        <v>28</v>
      </c>
      <c r="J22" s="36" t="str">
        <f>IF('Rekapitulace stavby'!AN16="","",'Rekapitulace stavby'!AN16)</f>
        <v/>
      </c>
      <c r="K22" s="52"/>
    </row>
    <row r="23" s="1" customFormat="1" ht="18" customHeight="1">
      <c r="B23" s="47"/>
      <c r="C23" s="48"/>
      <c r="D23" s="48"/>
      <c r="E23" s="36" t="str">
        <f>IF('Rekapitulace stavby'!E17="","",'Rekapitulace stavby'!E17)</f>
        <v>Dopravoprojekt Ostrava a.s.</v>
      </c>
      <c r="F23" s="48"/>
      <c r="G23" s="48"/>
      <c r="H23" s="48"/>
      <c r="I23" s="159" t="s">
        <v>30</v>
      </c>
      <c r="J23" s="36" t="str">
        <f>IF('Rekapitulace stavby'!AN17="","",'Rekapitulace stavby'!AN17)</f>
        <v/>
      </c>
      <c r="K23" s="52"/>
    </row>
    <row r="24" s="1" customFormat="1" ht="6.96" customHeight="1">
      <c r="B24" s="47"/>
      <c r="C24" s="48"/>
      <c r="D24" s="48"/>
      <c r="E24" s="48"/>
      <c r="F24" s="48"/>
      <c r="G24" s="48"/>
      <c r="H24" s="48"/>
      <c r="I24" s="157"/>
      <c r="J24" s="48"/>
      <c r="K24" s="52"/>
    </row>
    <row r="25" s="1" customFormat="1" ht="14.4" customHeight="1">
      <c r="B25" s="47"/>
      <c r="C25" s="48"/>
      <c r="D25" s="41" t="s">
        <v>36</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38</v>
      </c>
      <c r="E29" s="48"/>
      <c r="F29" s="48"/>
      <c r="G29" s="48"/>
      <c r="H29" s="48"/>
      <c r="I29" s="157"/>
      <c r="J29" s="168">
        <f>ROUND(J84,2)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40</v>
      </c>
      <c r="G31" s="48"/>
      <c r="H31" s="48"/>
      <c r="I31" s="169" t="s">
        <v>39</v>
      </c>
      <c r="J31" s="53" t="s">
        <v>41</v>
      </c>
      <c r="K31" s="52"/>
    </row>
    <row r="32" s="1" customFormat="1" ht="14.4" customHeight="1">
      <c r="B32" s="47"/>
      <c r="C32" s="48"/>
      <c r="D32" s="56" t="s">
        <v>42</v>
      </c>
      <c r="E32" s="56" t="s">
        <v>43</v>
      </c>
      <c r="F32" s="170">
        <f>ROUND(SUM(BE84:BE130), 2)</f>
        <v>0</v>
      </c>
      <c r="G32" s="48"/>
      <c r="H32" s="48"/>
      <c r="I32" s="171">
        <v>0.20999999999999999</v>
      </c>
      <c r="J32" s="170">
        <f>ROUND(ROUND((SUM(BE84:BE130)), 2)*I32, 2)</f>
        <v>0</v>
      </c>
      <c r="K32" s="52"/>
    </row>
    <row r="33" s="1" customFormat="1" ht="14.4" customHeight="1">
      <c r="B33" s="47"/>
      <c r="C33" s="48"/>
      <c r="D33" s="48"/>
      <c r="E33" s="56" t="s">
        <v>44</v>
      </c>
      <c r="F33" s="170">
        <f>ROUND(SUM(BF84:BF130), 2)</f>
        <v>0</v>
      </c>
      <c r="G33" s="48"/>
      <c r="H33" s="48"/>
      <c r="I33" s="171">
        <v>0.14999999999999999</v>
      </c>
      <c r="J33" s="170">
        <f>ROUND(ROUND((SUM(BF84:BF130)), 2)*I33, 2)</f>
        <v>0</v>
      </c>
      <c r="K33" s="52"/>
    </row>
    <row r="34" hidden="1" s="1" customFormat="1" ht="14.4" customHeight="1">
      <c r="B34" s="47"/>
      <c r="C34" s="48"/>
      <c r="D34" s="48"/>
      <c r="E34" s="56" t="s">
        <v>45</v>
      </c>
      <c r="F34" s="170">
        <f>ROUND(SUM(BG84:BG130), 2)</f>
        <v>0</v>
      </c>
      <c r="G34" s="48"/>
      <c r="H34" s="48"/>
      <c r="I34" s="171">
        <v>0.20999999999999999</v>
      </c>
      <c r="J34" s="170">
        <v>0</v>
      </c>
      <c r="K34" s="52"/>
    </row>
    <row r="35" hidden="1" s="1" customFormat="1" ht="14.4" customHeight="1">
      <c r="B35" s="47"/>
      <c r="C35" s="48"/>
      <c r="D35" s="48"/>
      <c r="E35" s="56" t="s">
        <v>46</v>
      </c>
      <c r="F35" s="170">
        <f>ROUND(SUM(BH84:BH130), 2)</f>
        <v>0</v>
      </c>
      <c r="G35" s="48"/>
      <c r="H35" s="48"/>
      <c r="I35" s="171">
        <v>0.14999999999999999</v>
      </c>
      <c r="J35" s="170">
        <v>0</v>
      </c>
      <c r="K35" s="52"/>
    </row>
    <row r="36" hidden="1" s="1" customFormat="1" ht="14.4" customHeight="1">
      <c r="B36" s="47"/>
      <c r="C36" s="48"/>
      <c r="D36" s="48"/>
      <c r="E36" s="56" t="s">
        <v>47</v>
      </c>
      <c r="F36" s="170">
        <f>ROUND(SUM(BI84:BI130),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48</v>
      </c>
      <c r="E38" s="99"/>
      <c r="F38" s="99"/>
      <c r="G38" s="174" t="s">
        <v>49</v>
      </c>
      <c r="H38" s="175" t="s">
        <v>50</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189</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Revitalizace centra města Kopřivnice - projektová dokumentace II.</v>
      </c>
      <c r="F47" s="41"/>
      <c r="G47" s="41"/>
      <c r="H47" s="41"/>
      <c r="I47" s="157"/>
      <c r="J47" s="48"/>
      <c r="K47" s="52"/>
    </row>
    <row r="48">
      <c r="B48" s="29"/>
      <c r="C48" s="41" t="s">
        <v>186</v>
      </c>
      <c r="D48" s="30"/>
      <c r="E48" s="30"/>
      <c r="F48" s="30"/>
      <c r="G48" s="30"/>
      <c r="H48" s="30"/>
      <c r="I48" s="155"/>
      <c r="J48" s="30"/>
      <c r="K48" s="32"/>
    </row>
    <row r="49" s="1" customFormat="1" ht="16.5" customHeight="1">
      <c r="B49" s="47"/>
      <c r="C49" s="48"/>
      <c r="D49" s="48"/>
      <c r="E49" s="156" t="s">
        <v>4507</v>
      </c>
      <c r="F49" s="48"/>
      <c r="G49" s="48"/>
      <c r="H49" s="48"/>
      <c r="I49" s="157"/>
      <c r="J49" s="48"/>
      <c r="K49" s="52"/>
    </row>
    <row r="50" s="1" customFormat="1" ht="14.4" customHeight="1">
      <c r="B50" s="47"/>
      <c r="C50" s="41" t="s">
        <v>940</v>
      </c>
      <c r="D50" s="48"/>
      <c r="E50" s="48"/>
      <c r="F50" s="48"/>
      <c r="G50" s="48"/>
      <c r="H50" s="48"/>
      <c r="I50" s="157"/>
      <c r="J50" s="48"/>
      <c r="K50" s="52"/>
    </row>
    <row r="51" s="1" customFormat="1" ht="17.25" customHeight="1">
      <c r="B51" s="47"/>
      <c r="C51" s="48"/>
      <c r="D51" s="48"/>
      <c r="E51" s="158" t="str">
        <f>E11</f>
        <v>SO901_1 - Část elektroinstalace</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 </v>
      </c>
      <c r="G53" s="48"/>
      <c r="H53" s="48"/>
      <c r="I53" s="159" t="s">
        <v>25</v>
      </c>
      <c r="J53" s="160" t="str">
        <f>IF(J14="","",J14)</f>
        <v>14. 1. 2019</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Kopřivnice</v>
      </c>
      <c r="G55" s="48"/>
      <c r="H55" s="48"/>
      <c r="I55" s="159" t="s">
        <v>33</v>
      </c>
      <c r="J55" s="45" t="str">
        <f>E23</f>
        <v>Dopravoprojekt Ostrava a.s.</v>
      </c>
      <c r="K55" s="52"/>
    </row>
    <row r="56" s="1" customFormat="1" ht="14.4" customHeight="1">
      <c r="B56" s="47"/>
      <c r="C56" s="41" t="s">
        <v>31</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190</v>
      </c>
      <c r="D58" s="172"/>
      <c r="E58" s="172"/>
      <c r="F58" s="172"/>
      <c r="G58" s="172"/>
      <c r="H58" s="172"/>
      <c r="I58" s="186"/>
      <c r="J58" s="187" t="s">
        <v>191</v>
      </c>
      <c r="K58" s="188"/>
    </row>
    <row r="59" s="1" customFormat="1" ht="10.32" customHeight="1">
      <c r="B59" s="47"/>
      <c r="C59" s="48"/>
      <c r="D59" s="48"/>
      <c r="E59" s="48"/>
      <c r="F59" s="48"/>
      <c r="G59" s="48"/>
      <c r="H59" s="48"/>
      <c r="I59" s="157"/>
      <c r="J59" s="48"/>
      <c r="K59" s="52"/>
    </row>
    <row r="60" s="1" customFormat="1" ht="29.28" customHeight="1">
      <c r="B60" s="47"/>
      <c r="C60" s="189" t="s">
        <v>192</v>
      </c>
      <c r="D60" s="48"/>
      <c r="E60" s="48"/>
      <c r="F60" s="48"/>
      <c r="G60" s="48"/>
      <c r="H60" s="48"/>
      <c r="I60" s="157"/>
      <c r="J60" s="168">
        <f>J84</f>
        <v>0</v>
      </c>
      <c r="K60" s="52"/>
      <c r="AU60" s="25" t="s">
        <v>193</v>
      </c>
    </row>
    <row r="61" s="8" customFormat="1" ht="24.96" customHeight="1">
      <c r="B61" s="190"/>
      <c r="C61" s="191"/>
      <c r="D61" s="192" t="s">
        <v>3808</v>
      </c>
      <c r="E61" s="193"/>
      <c r="F61" s="193"/>
      <c r="G61" s="193"/>
      <c r="H61" s="193"/>
      <c r="I61" s="194"/>
      <c r="J61" s="195">
        <f>J85</f>
        <v>0</v>
      </c>
      <c r="K61" s="196"/>
    </row>
    <row r="62" s="8" customFormat="1" ht="24.96" customHeight="1">
      <c r="B62" s="190"/>
      <c r="C62" s="191"/>
      <c r="D62" s="192" t="s">
        <v>3809</v>
      </c>
      <c r="E62" s="193"/>
      <c r="F62" s="193"/>
      <c r="G62" s="193"/>
      <c r="H62" s="193"/>
      <c r="I62" s="194"/>
      <c r="J62" s="195">
        <f>J101</f>
        <v>0</v>
      </c>
      <c r="K62" s="196"/>
    </row>
    <row r="63" s="1" customFormat="1" ht="21.84" customHeight="1">
      <c r="B63" s="47"/>
      <c r="C63" s="48"/>
      <c r="D63" s="48"/>
      <c r="E63" s="48"/>
      <c r="F63" s="48"/>
      <c r="G63" s="48"/>
      <c r="H63" s="48"/>
      <c r="I63" s="157"/>
      <c r="J63" s="48"/>
      <c r="K63" s="52"/>
    </row>
    <row r="64" s="1" customFormat="1" ht="6.96" customHeight="1">
      <c r="B64" s="68"/>
      <c r="C64" s="69"/>
      <c r="D64" s="69"/>
      <c r="E64" s="69"/>
      <c r="F64" s="69"/>
      <c r="G64" s="69"/>
      <c r="H64" s="69"/>
      <c r="I64" s="179"/>
      <c r="J64" s="69"/>
      <c r="K64" s="70"/>
    </row>
    <row r="68" s="1" customFormat="1" ht="6.96" customHeight="1">
      <c r="B68" s="71"/>
      <c r="C68" s="72"/>
      <c r="D68" s="72"/>
      <c r="E68" s="72"/>
      <c r="F68" s="72"/>
      <c r="G68" s="72"/>
      <c r="H68" s="72"/>
      <c r="I68" s="182"/>
      <c r="J68" s="72"/>
      <c r="K68" s="72"/>
      <c r="L68" s="73"/>
    </row>
    <row r="69" s="1" customFormat="1" ht="36.96" customHeight="1">
      <c r="B69" s="47"/>
      <c r="C69" s="74" t="s">
        <v>199</v>
      </c>
      <c r="D69" s="75"/>
      <c r="E69" s="75"/>
      <c r="F69" s="75"/>
      <c r="G69" s="75"/>
      <c r="H69" s="75"/>
      <c r="I69" s="204"/>
      <c r="J69" s="75"/>
      <c r="K69" s="75"/>
      <c r="L69" s="73"/>
    </row>
    <row r="70" s="1" customFormat="1" ht="6.96" customHeight="1">
      <c r="B70" s="47"/>
      <c r="C70" s="75"/>
      <c r="D70" s="75"/>
      <c r="E70" s="75"/>
      <c r="F70" s="75"/>
      <c r="G70" s="75"/>
      <c r="H70" s="75"/>
      <c r="I70" s="204"/>
      <c r="J70" s="75"/>
      <c r="K70" s="75"/>
      <c r="L70" s="73"/>
    </row>
    <row r="71" s="1" customFormat="1" ht="14.4" customHeight="1">
      <c r="B71" s="47"/>
      <c r="C71" s="77" t="s">
        <v>18</v>
      </c>
      <c r="D71" s="75"/>
      <c r="E71" s="75"/>
      <c r="F71" s="75"/>
      <c r="G71" s="75"/>
      <c r="H71" s="75"/>
      <c r="I71" s="204"/>
      <c r="J71" s="75"/>
      <c r="K71" s="75"/>
      <c r="L71" s="73"/>
    </row>
    <row r="72" s="1" customFormat="1" ht="16.5" customHeight="1">
      <c r="B72" s="47"/>
      <c r="C72" s="75"/>
      <c r="D72" s="75"/>
      <c r="E72" s="205" t="str">
        <f>E7</f>
        <v>Revitalizace centra města Kopřivnice - projektová dokumentace II.</v>
      </c>
      <c r="F72" s="77"/>
      <c r="G72" s="77"/>
      <c r="H72" s="77"/>
      <c r="I72" s="204"/>
      <c r="J72" s="75"/>
      <c r="K72" s="75"/>
      <c r="L72" s="73"/>
    </row>
    <row r="73">
      <c r="B73" s="29"/>
      <c r="C73" s="77" t="s">
        <v>186</v>
      </c>
      <c r="D73" s="304"/>
      <c r="E73" s="304"/>
      <c r="F73" s="304"/>
      <c r="G73" s="304"/>
      <c r="H73" s="304"/>
      <c r="I73" s="149"/>
      <c r="J73" s="304"/>
      <c r="K73" s="304"/>
      <c r="L73" s="305"/>
    </row>
    <row r="74" s="1" customFormat="1" ht="16.5" customHeight="1">
      <c r="B74" s="47"/>
      <c r="C74" s="75"/>
      <c r="D74" s="75"/>
      <c r="E74" s="205" t="s">
        <v>4507</v>
      </c>
      <c r="F74" s="75"/>
      <c r="G74" s="75"/>
      <c r="H74" s="75"/>
      <c r="I74" s="204"/>
      <c r="J74" s="75"/>
      <c r="K74" s="75"/>
      <c r="L74" s="73"/>
    </row>
    <row r="75" s="1" customFormat="1" ht="14.4" customHeight="1">
      <c r="B75" s="47"/>
      <c r="C75" s="77" t="s">
        <v>940</v>
      </c>
      <c r="D75" s="75"/>
      <c r="E75" s="75"/>
      <c r="F75" s="75"/>
      <c r="G75" s="75"/>
      <c r="H75" s="75"/>
      <c r="I75" s="204"/>
      <c r="J75" s="75"/>
      <c r="K75" s="75"/>
      <c r="L75" s="73"/>
    </row>
    <row r="76" s="1" customFormat="1" ht="17.25" customHeight="1">
      <c r="B76" s="47"/>
      <c r="C76" s="75"/>
      <c r="D76" s="75"/>
      <c r="E76" s="83" t="str">
        <f>E11</f>
        <v>SO901_1 - Část elektroinstalace</v>
      </c>
      <c r="F76" s="75"/>
      <c r="G76" s="75"/>
      <c r="H76" s="75"/>
      <c r="I76" s="204"/>
      <c r="J76" s="75"/>
      <c r="K76" s="75"/>
      <c r="L76" s="73"/>
    </row>
    <row r="77" s="1" customFormat="1" ht="6.96" customHeight="1">
      <c r="B77" s="47"/>
      <c r="C77" s="75"/>
      <c r="D77" s="75"/>
      <c r="E77" s="75"/>
      <c r="F77" s="75"/>
      <c r="G77" s="75"/>
      <c r="H77" s="75"/>
      <c r="I77" s="204"/>
      <c r="J77" s="75"/>
      <c r="K77" s="75"/>
      <c r="L77" s="73"/>
    </row>
    <row r="78" s="1" customFormat="1" ht="18" customHeight="1">
      <c r="B78" s="47"/>
      <c r="C78" s="77" t="s">
        <v>23</v>
      </c>
      <c r="D78" s="75"/>
      <c r="E78" s="75"/>
      <c r="F78" s="206" t="str">
        <f>F14</f>
        <v xml:space="preserve"> </v>
      </c>
      <c r="G78" s="75"/>
      <c r="H78" s="75"/>
      <c r="I78" s="207" t="s">
        <v>25</v>
      </c>
      <c r="J78" s="86" t="str">
        <f>IF(J14="","",J14)</f>
        <v>14. 1. 2019</v>
      </c>
      <c r="K78" s="75"/>
      <c r="L78" s="73"/>
    </row>
    <row r="79" s="1" customFormat="1" ht="6.96" customHeight="1">
      <c r="B79" s="47"/>
      <c r="C79" s="75"/>
      <c r="D79" s="75"/>
      <c r="E79" s="75"/>
      <c r="F79" s="75"/>
      <c r="G79" s="75"/>
      <c r="H79" s="75"/>
      <c r="I79" s="204"/>
      <c r="J79" s="75"/>
      <c r="K79" s="75"/>
      <c r="L79" s="73"/>
    </row>
    <row r="80" s="1" customFormat="1">
      <c r="B80" s="47"/>
      <c r="C80" s="77" t="s">
        <v>27</v>
      </c>
      <c r="D80" s="75"/>
      <c r="E80" s="75"/>
      <c r="F80" s="206" t="str">
        <f>E17</f>
        <v>Město Kopřivnice</v>
      </c>
      <c r="G80" s="75"/>
      <c r="H80" s="75"/>
      <c r="I80" s="207" t="s">
        <v>33</v>
      </c>
      <c r="J80" s="206" t="str">
        <f>E23</f>
        <v>Dopravoprojekt Ostrava a.s.</v>
      </c>
      <c r="K80" s="75"/>
      <c r="L80" s="73"/>
    </row>
    <row r="81" s="1" customFormat="1" ht="14.4" customHeight="1">
      <c r="B81" s="47"/>
      <c r="C81" s="77" t="s">
        <v>31</v>
      </c>
      <c r="D81" s="75"/>
      <c r="E81" s="75"/>
      <c r="F81" s="206" t="str">
        <f>IF(E20="","",E20)</f>
        <v/>
      </c>
      <c r="G81" s="75"/>
      <c r="H81" s="75"/>
      <c r="I81" s="204"/>
      <c r="J81" s="75"/>
      <c r="K81" s="75"/>
      <c r="L81" s="73"/>
    </row>
    <row r="82" s="1" customFormat="1" ht="10.32" customHeight="1">
      <c r="B82" s="47"/>
      <c r="C82" s="75"/>
      <c r="D82" s="75"/>
      <c r="E82" s="75"/>
      <c r="F82" s="75"/>
      <c r="G82" s="75"/>
      <c r="H82" s="75"/>
      <c r="I82" s="204"/>
      <c r="J82" s="75"/>
      <c r="K82" s="75"/>
      <c r="L82" s="73"/>
    </row>
    <row r="83" s="10" customFormat="1" ht="29.28" customHeight="1">
      <c r="B83" s="208"/>
      <c r="C83" s="209" t="s">
        <v>200</v>
      </c>
      <c r="D83" s="210" t="s">
        <v>57</v>
      </c>
      <c r="E83" s="210" t="s">
        <v>53</v>
      </c>
      <c r="F83" s="210" t="s">
        <v>201</v>
      </c>
      <c r="G83" s="210" t="s">
        <v>202</v>
      </c>
      <c r="H83" s="210" t="s">
        <v>203</v>
      </c>
      <c r="I83" s="211" t="s">
        <v>204</v>
      </c>
      <c r="J83" s="210" t="s">
        <v>191</v>
      </c>
      <c r="K83" s="212" t="s">
        <v>205</v>
      </c>
      <c r="L83" s="213"/>
      <c r="M83" s="103" t="s">
        <v>206</v>
      </c>
      <c r="N83" s="104" t="s">
        <v>42</v>
      </c>
      <c r="O83" s="104" t="s">
        <v>207</v>
      </c>
      <c r="P83" s="104" t="s">
        <v>208</v>
      </c>
      <c r="Q83" s="104" t="s">
        <v>209</v>
      </c>
      <c r="R83" s="104" t="s">
        <v>210</v>
      </c>
      <c r="S83" s="104" t="s">
        <v>211</v>
      </c>
      <c r="T83" s="105" t="s">
        <v>212</v>
      </c>
    </row>
    <row r="84" s="1" customFormat="1" ht="29.28" customHeight="1">
      <c r="B84" s="47"/>
      <c r="C84" s="109" t="s">
        <v>192</v>
      </c>
      <c r="D84" s="75"/>
      <c r="E84" s="75"/>
      <c r="F84" s="75"/>
      <c r="G84" s="75"/>
      <c r="H84" s="75"/>
      <c r="I84" s="204"/>
      <c r="J84" s="214">
        <f>BK84</f>
        <v>0</v>
      </c>
      <c r="K84" s="75"/>
      <c r="L84" s="73"/>
      <c r="M84" s="106"/>
      <c r="N84" s="107"/>
      <c r="O84" s="107"/>
      <c r="P84" s="215">
        <f>P85+P101</f>
        <v>0</v>
      </c>
      <c r="Q84" s="107"/>
      <c r="R84" s="215">
        <f>R85+R101</f>
        <v>0</v>
      </c>
      <c r="S84" s="107"/>
      <c r="T84" s="216">
        <f>T85+T101</f>
        <v>0</v>
      </c>
      <c r="AT84" s="25" t="s">
        <v>71</v>
      </c>
      <c r="AU84" s="25" t="s">
        <v>193</v>
      </c>
      <c r="BK84" s="217">
        <f>BK85+BK101</f>
        <v>0</v>
      </c>
    </row>
    <row r="85" s="11" customFormat="1" ht="37.44" customHeight="1">
      <c r="B85" s="218"/>
      <c r="C85" s="219"/>
      <c r="D85" s="220" t="s">
        <v>71</v>
      </c>
      <c r="E85" s="221" t="s">
        <v>1699</v>
      </c>
      <c r="F85" s="221" t="s">
        <v>3811</v>
      </c>
      <c r="G85" s="219"/>
      <c r="H85" s="219"/>
      <c r="I85" s="222"/>
      <c r="J85" s="223">
        <f>BK85</f>
        <v>0</v>
      </c>
      <c r="K85" s="219"/>
      <c r="L85" s="224"/>
      <c r="M85" s="225"/>
      <c r="N85" s="226"/>
      <c r="O85" s="226"/>
      <c r="P85" s="227">
        <f>SUM(P86:P100)</f>
        <v>0</v>
      </c>
      <c r="Q85" s="226"/>
      <c r="R85" s="227">
        <f>SUM(R86:R100)</f>
        <v>0</v>
      </c>
      <c r="S85" s="226"/>
      <c r="T85" s="228">
        <f>SUM(T86:T100)</f>
        <v>0</v>
      </c>
      <c r="AR85" s="229" t="s">
        <v>80</v>
      </c>
      <c r="AT85" s="230" t="s">
        <v>71</v>
      </c>
      <c r="AU85" s="230" t="s">
        <v>72</v>
      </c>
      <c r="AY85" s="229" t="s">
        <v>215</v>
      </c>
      <c r="BK85" s="231">
        <f>SUM(BK86:BK100)</f>
        <v>0</v>
      </c>
    </row>
    <row r="86" s="1" customFormat="1" ht="16.5" customHeight="1">
      <c r="B86" s="47"/>
      <c r="C86" s="234" t="s">
        <v>80</v>
      </c>
      <c r="D86" s="234" t="s">
        <v>218</v>
      </c>
      <c r="E86" s="235" t="s">
        <v>3812</v>
      </c>
      <c r="F86" s="236" t="s">
        <v>3813</v>
      </c>
      <c r="G86" s="237" t="s">
        <v>3814</v>
      </c>
      <c r="H86" s="238">
        <v>12</v>
      </c>
      <c r="I86" s="239"/>
      <c r="J86" s="240">
        <f>ROUND(I86*H86,2)</f>
        <v>0</v>
      </c>
      <c r="K86" s="236" t="s">
        <v>3815</v>
      </c>
      <c r="L86" s="73"/>
      <c r="M86" s="241" t="s">
        <v>21</v>
      </c>
      <c r="N86" s="242" t="s">
        <v>43</v>
      </c>
      <c r="O86" s="48"/>
      <c r="P86" s="243">
        <f>O86*H86</f>
        <v>0</v>
      </c>
      <c r="Q86" s="243">
        <v>0</v>
      </c>
      <c r="R86" s="243">
        <f>Q86*H86</f>
        <v>0</v>
      </c>
      <c r="S86" s="243">
        <v>0</v>
      </c>
      <c r="T86" s="244">
        <f>S86*H86</f>
        <v>0</v>
      </c>
      <c r="AR86" s="25" t="s">
        <v>232</v>
      </c>
      <c r="AT86" s="25" t="s">
        <v>218</v>
      </c>
      <c r="AU86" s="25" t="s">
        <v>80</v>
      </c>
      <c r="AY86" s="25" t="s">
        <v>215</v>
      </c>
      <c r="BE86" s="245">
        <f>IF(N86="základní",J86,0)</f>
        <v>0</v>
      </c>
      <c r="BF86" s="245">
        <f>IF(N86="snížená",J86,0)</f>
        <v>0</v>
      </c>
      <c r="BG86" s="245">
        <f>IF(N86="zákl. přenesená",J86,0)</f>
        <v>0</v>
      </c>
      <c r="BH86" s="245">
        <f>IF(N86="sníž. přenesená",J86,0)</f>
        <v>0</v>
      </c>
      <c r="BI86" s="245">
        <f>IF(N86="nulová",J86,0)</f>
        <v>0</v>
      </c>
      <c r="BJ86" s="25" t="s">
        <v>80</v>
      </c>
      <c r="BK86" s="245">
        <f>ROUND(I86*H86,2)</f>
        <v>0</v>
      </c>
      <c r="BL86" s="25" t="s">
        <v>232</v>
      </c>
      <c r="BM86" s="25" t="s">
        <v>82</v>
      </c>
    </row>
    <row r="87" s="1" customFormat="1">
      <c r="B87" s="47"/>
      <c r="C87" s="75"/>
      <c r="D87" s="246" t="s">
        <v>225</v>
      </c>
      <c r="E87" s="75"/>
      <c r="F87" s="247" t="s">
        <v>3816</v>
      </c>
      <c r="G87" s="75"/>
      <c r="H87" s="75"/>
      <c r="I87" s="204"/>
      <c r="J87" s="75"/>
      <c r="K87" s="75"/>
      <c r="L87" s="73"/>
      <c r="M87" s="248"/>
      <c r="N87" s="48"/>
      <c r="O87" s="48"/>
      <c r="P87" s="48"/>
      <c r="Q87" s="48"/>
      <c r="R87" s="48"/>
      <c r="S87" s="48"/>
      <c r="T87" s="96"/>
      <c r="AT87" s="25" t="s">
        <v>225</v>
      </c>
      <c r="AU87" s="25" t="s">
        <v>80</v>
      </c>
    </row>
    <row r="88" s="1" customFormat="1" ht="16.5" customHeight="1">
      <c r="B88" s="47"/>
      <c r="C88" s="234" t="s">
        <v>82</v>
      </c>
      <c r="D88" s="234" t="s">
        <v>218</v>
      </c>
      <c r="E88" s="235" t="s">
        <v>3823</v>
      </c>
      <c r="F88" s="236" t="s">
        <v>3824</v>
      </c>
      <c r="G88" s="237" t="s">
        <v>3814</v>
      </c>
      <c r="H88" s="238">
        <v>24</v>
      </c>
      <c r="I88" s="239"/>
      <c r="J88" s="240">
        <f>ROUND(I88*H88,2)</f>
        <v>0</v>
      </c>
      <c r="K88" s="236" t="s">
        <v>3815</v>
      </c>
      <c r="L88" s="73"/>
      <c r="M88" s="241" t="s">
        <v>21</v>
      </c>
      <c r="N88" s="242" t="s">
        <v>43</v>
      </c>
      <c r="O88" s="48"/>
      <c r="P88" s="243">
        <f>O88*H88</f>
        <v>0</v>
      </c>
      <c r="Q88" s="243">
        <v>0</v>
      </c>
      <c r="R88" s="243">
        <f>Q88*H88</f>
        <v>0</v>
      </c>
      <c r="S88" s="243">
        <v>0</v>
      </c>
      <c r="T88" s="244">
        <f>S88*H88</f>
        <v>0</v>
      </c>
      <c r="AR88" s="25" t="s">
        <v>232</v>
      </c>
      <c r="AT88" s="25" t="s">
        <v>218</v>
      </c>
      <c r="AU88" s="25" t="s">
        <v>80</v>
      </c>
      <c r="AY88" s="25" t="s">
        <v>215</v>
      </c>
      <c r="BE88" s="245">
        <f>IF(N88="základní",J88,0)</f>
        <v>0</v>
      </c>
      <c r="BF88" s="245">
        <f>IF(N88="snížená",J88,0)</f>
        <v>0</v>
      </c>
      <c r="BG88" s="245">
        <f>IF(N88="zákl. přenesená",J88,0)</f>
        <v>0</v>
      </c>
      <c r="BH88" s="245">
        <f>IF(N88="sníž. přenesená",J88,0)</f>
        <v>0</v>
      </c>
      <c r="BI88" s="245">
        <f>IF(N88="nulová",J88,0)</f>
        <v>0</v>
      </c>
      <c r="BJ88" s="25" t="s">
        <v>80</v>
      </c>
      <c r="BK88" s="245">
        <f>ROUND(I88*H88,2)</f>
        <v>0</v>
      </c>
      <c r="BL88" s="25" t="s">
        <v>232</v>
      </c>
      <c r="BM88" s="25" t="s">
        <v>232</v>
      </c>
    </row>
    <row r="89" s="1" customFormat="1">
      <c r="B89" s="47"/>
      <c r="C89" s="75"/>
      <c r="D89" s="246" t="s">
        <v>225</v>
      </c>
      <c r="E89" s="75"/>
      <c r="F89" s="247" t="s">
        <v>3825</v>
      </c>
      <c r="G89" s="75"/>
      <c r="H89" s="75"/>
      <c r="I89" s="204"/>
      <c r="J89" s="75"/>
      <c r="K89" s="75"/>
      <c r="L89" s="73"/>
      <c r="M89" s="248"/>
      <c r="N89" s="48"/>
      <c r="O89" s="48"/>
      <c r="P89" s="48"/>
      <c r="Q89" s="48"/>
      <c r="R89" s="48"/>
      <c r="S89" s="48"/>
      <c r="T89" s="96"/>
      <c r="AT89" s="25" t="s">
        <v>225</v>
      </c>
      <c r="AU89" s="25" t="s">
        <v>80</v>
      </c>
    </row>
    <row r="90" s="1" customFormat="1" ht="16.5" customHeight="1">
      <c r="B90" s="47"/>
      <c r="C90" s="234" t="s">
        <v>227</v>
      </c>
      <c r="D90" s="234" t="s">
        <v>218</v>
      </c>
      <c r="E90" s="235" t="s">
        <v>3826</v>
      </c>
      <c r="F90" s="236" t="s">
        <v>3827</v>
      </c>
      <c r="G90" s="237" t="s">
        <v>3814</v>
      </c>
      <c r="H90" s="238">
        <v>16</v>
      </c>
      <c r="I90" s="239"/>
      <c r="J90" s="240">
        <f>ROUND(I90*H90,2)</f>
        <v>0</v>
      </c>
      <c r="K90" s="236" t="s">
        <v>3815</v>
      </c>
      <c r="L90" s="73"/>
      <c r="M90" s="241" t="s">
        <v>21</v>
      </c>
      <c r="N90" s="242" t="s">
        <v>43</v>
      </c>
      <c r="O90" s="48"/>
      <c r="P90" s="243">
        <f>O90*H90</f>
        <v>0</v>
      </c>
      <c r="Q90" s="243">
        <v>0</v>
      </c>
      <c r="R90" s="243">
        <f>Q90*H90</f>
        <v>0</v>
      </c>
      <c r="S90" s="243">
        <v>0</v>
      </c>
      <c r="T90" s="244">
        <f>S90*H90</f>
        <v>0</v>
      </c>
      <c r="AR90" s="25" t="s">
        <v>232</v>
      </c>
      <c r="AT90" s="25" t="s">
        <v>218</v>
      </c>
      <c r="AU90" s="25" t="s">
        <v>80</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241</v>
      </c>
    </row>
    <row r="91" s="1" customFormat="1" ht="16.5" customHeight="1">
      <c r="B91" s="47"/>
      <c r="C91" s="234" t="s">
        <v>232</v>
      </c>
      <c r="D91" s="234" t="s">
        <v>218</v>
      </c>
      <c r="E91" s="235" t="s">
        <v>3828</v>
      </c>
      <c r="F91" s="236" t="s">
        <v>3829</v>
      </c>
      <c r="G91" s="237" t="s">
        <v>3814</v>
      </c>
      <c r="H91" s="238">
        <v>18</v>
      </c>
      <c r="I91" s="239"/>
      <c r="J91" s="240">
        <f>ROUND(I91*H91,2)</f>
        <v>0</v>
      </c>
      <c r="K91" s="236" t="s">
        <v>3815</v>
      </c>
      <c r="L91" s="73"/>
      <c r="M91" s="241" t="s">
        <v>21</v>
      </c>
      <c r="N91" s="242" t="s">
        <v>43</v>
      </c>
      <c r="O91" s="48"/>
      <c r="P91" s="243">
        <f>O91*H91</f>
        <v>0</v>
      </c>
      <c r="Q91" s="243">
        <v>0</v>
      </c>
      <c r="R91" s="243">
        <f>Q91*H91</f>
        <v>0</v>
      </c>
      <c r="S91" s="243">
        <v>0</v>
      </c>
      <c r="T91" s="244">
        <f>S91*H91</f>
        <v>0</v>
      </c>
      <c r="AR91" s="25" t="s">
        <v>232</v>
      </c>
      <c r="AT91" s="25" t="s">
        <v>218</v>
      </c>
      <c r="AU91" s="25" t="s">
        <v>80</v>
      </c>
      <c r="AY91" s="25" t="s">
        <v>215</v>
      </c>
      <c r="BE91" s="245">
        <f>IF(N91="základní",J91,0)</f>
        <v>0</v>
      </c>
      <c r="BF91" s="245">
        <f>IF(N91="snížená",J91,0)</f>
        <v>0</v>
      </c>
      <c r="BG91" s="245">
        <f>IF(N91="zákl. přenesená",J91,0)</f>
        <v>0</v>
      </c>
      <c r="BH91" s="245">
        <f>IF(N91="sníž. přenesená",J91,0)</f>
        <v>0</v>
      </c>
      <c r="BI91" s="245">
        <f>IF(N91="nulová",J91,0)</f>
        <v>0</v>
      </c>
      <c r="BJ91" s="25" t="s">
        <v>80</v>
      </c>
      <c r="BK91" s="245">
        <f>ROUND(I91*H91,2)</f>
        <v>0</v>
      </c>
      <c r="BL91" s="25" t="s">
        <v>232</v>
      </c>
      <c r="BM91" s="25" t="s">
        <v>405</v>
      </c>
    </row>
    <row r="92" s="1" customFormat="1">
      <c r="B92" s="47"/>
      <c r="C92" s="75"/>
      <c r="D92" s="246" t="s">
        <v>225</v>
      </c>
      <c r="E92" s="75"/>
      <c r="F92" s="247" t="s">
        <v>3830</v>
      </c>
      <c r="G92" s="75"/>
      <c r="H92" s="75"/>
      <c r="I92" s="204"/>
      <c r="J92" s="75"/>
      <c r="K92" s="75"/>
      <c r="L92" s="73"/>
      <c r="M92" s="248"/>
      <c r="N92" s="48"/>
      <c r="O92" s="48"/>
      <c r="P92" s="48"/>
      <c r="Q92" s="48"/>
      <c r="R92" s="48"/>
      <c r="S92" s="48"/>
      <c r="T92" s="96"/>
      <c r="AT92" s="25" t="s">
        <v>225</v>
      </c>
      <c r="AU92" s="25" t="s">
        <v>80</v>
      </c>
    </row>
    <row r="93" s="1" customFormat="1" ht="16.5" customHeight="1">
      <c r="B93" s="47"/>
      <c r="C93" s="234" t="s">
        <v>214</v>
      </c>
      <c r="D93" s="234" t="s">
        <v>218</v>
      </c>
      <c r="E93" s="235" t="s">
        <v>3831</v>
      </c>
      <c r="F93" s="236" t="s">
        <v>3832</v>
      </c>
      <c r="G93" s="237" t="s">
        <v>3783</v>
      </c>
      <c r="H93" s="238">
        <v>1</v>
      </c>
      <c r="I93" s="239"/>
      <c r="J93" s="240">
        <f>ROUND(I93*H93,2)</f>
        <v>0</v>
      </c>
      <c r="K93" s="236" t="s">
        <v>3815</v>
      </c>
      <c r="L93" s="73"/>
      <c r="M93" s="241" t="s">
        <v>21</v>
      </c>
      <c r="N93" s="242" t="s">
        <v>43</v>
      </c>
      <c r="O93" s="48"/>
      <c r="P93" s="243">
        <f>O93*H93</f>
        <v>0</v>
      </c>
      <c r="Q93" s="243">
        <v>0</v>
      </c>
      <c r="R93" s="243">
        <f>Q93*H93</f>
        <v>0</v>
      </c>
      <c r="S93" s="243">
        <v>0</v>
      </c>
      <c r="T93" s="244">
        <f>S93*H93</f>
        <v>0</v>
      </c>
      <c r="AR93" s="25" t="s">
        <v>232</v>
      </c>
      <c r="AT93" s="25" t="s">
        <v>218</v>
      </c>
      <c r="AU93" s="25" t="s">
        <v>80</v>
      </c>
      <c r="AY93" s="25" t="s">
        <v>215</v>
      </c>
      <c r="BE93" s="245">
        <f>IF(N93="základní",J93,0)</f>
        <v>0</v>
      </c>
      <c r="BF93" s="245">
        <f>IF(N93="snížená",J93,0)</f>
        <v>0</v>
      </c>
      <c r="BG93" s="245">
        <f>IF(N93="zákl. přenesená",J93,0)</f>
        <v>0</v>
      </c>
      <c r="BH93" s="245">
        <f>IF(N93="sníž. přenesená",J93,0)</f>
        <v>0</v>
      </c>
      <c r="BI93" s="245">
        <f>IF(N93="nulová",J93,0)</f>
        <v>0</v>
      </c>
      <c r="BJ93" s="25" t="s">
        <v>80</v>
      </c>
      <c r="BK93" s="245">
        <f>ROUND(I93*H93,2)</f>
        <v>0</v>
      </c>
      <c r="BL93" s="25" t="s">
        <v>232</v>
      </c>
      <c r="BM93" s="25" t="s">
        <v>256</v>
      </c>
    </row>
    <row r="94" s="1" customFormat="1">
      <c r="B94" s="47"/>
      <c r="C94" s="75"/>
      <c r="D94" s="246" t="s">
        <v>225</v>
      </c>
      <c r="E94" s="75"/>
      <c r="F94" s="247" t="s">
        <v>3833</v>
      </c>
      <c r="G94" s="75"/>
      <c r="H94" s="75"/>
      <c r="I94" s="204"/>
      <c r="J94" s="75"/>
      <c r="K94" s="75"/>
      <c r="L94" s="73"/>
      <c r="M94" s="248"/>
      <c r="N94" s="48"/>
      <c r="O94" s="48"/>
      <c r="P94" s="48"/>
      <c r="Q94" s="48"/>
      <c r="R94" s="48"/>
      <c r="S94" s="48"/>
      <c r="T94" s="96"/>
      <c r="AT94" s="25" t="s">
        <v>225</v>
      </c>
      <c r="AU94" s="25" t="s">
        <v>80</v>
      </c>
    </row>
    <row r="95" s="1" customFormat="1" ht="16.5" customHeight="1">
      <c r="B95" s="47"/>
      <c r="C95" s="234" t="s">
        <v>241</v>
      </c>
      <c r="D95" s="234" t="s">
        <v>218</v>
      </c>
      <c r="E95" s="235" t="s">
        <v>3834</v>
      </c>
      <c r="F95" s="236" t="s">
        <v>3835</v>
      </c>
      <c r="G95" s="237" t="s">
        <v>3783</v>
      </c>
      <c r="H95" s="238">
        <v>1</v>
      </c>
      <c r="I95" s="239"/>
      <c r="J95" s="240">
        <f>ROUND(I95*H95,2)</f>
        <v>0</v>
      </c>
      <c r="K95" s="236" t="s">
        <v>3815</v>
      </c>
      <c r="L95" s="73"/>
      <c r="M95" s="241" t="s">
        <v>21</v>
      </c>
      <c r="N95" s="242" t="s">
        <v>43</v>
      </c>
      <c r="O95" s="48"/>
      <c r="P95" s="243">
        <f>O95*H95</f>
        <v>0</v>
      </c>
      <c r="Q95" s="243">
        <v>0</v>
      </c>
      <c r="R95" s="243">
        <f>Q95*H95</f>
        <v>0</v>
      </c>
      <c r="S95" s="243">
        <v>0</v>
      </c>
      <c r="T95" s="244">
        <f>S95*H95</f>
        <v>0</v>
      </c>
      <c r="AR95" s="25" t="s">
        <v>232</v>
      </c>
      <c r="AT95" s="25" t="s">
        <v>218</v>
      </c>
      <c r="AU95" s="25" t="s">
        <v>80</v>
      </c>
      <c r="AY95" s="25" t="s">
        <v>215</v>
      </c>
      <c r="BE95" s="245">
        <f>IF(N95="základní",J95,0)</f>
        <v>0</v>
      </c>
      <c r="BF95" s="245">
        <f>IF(N95="snížená",J95,0)</f>
        <v>0</v>
      </c>
      <c r="BG95" s="245">
        <f>IF(N95="zákl. přenesená",J95,0)</f>
        <v>0</v>
      </c>
      <c r="BH95" s="245">
        <f>IF(N95="sníž. přenesená",J95,0)</f>
        <v>0</v>
      </c>
      <c r="BI95" s="245">
        <f>IF(N95="nulová",J95,0)</f>
        <v>0</v>
      </c>
      <c r="BJ95" s="25" t="s">
        <v>80</v>
      </c>
      <c r="BK95" s="245">
        <f>ROUND(I95*H95,2)</f>
        <v>0</v>
      </c>
      <c r="BL95" s="25" t="s">
        <v>232</v>
      </c>
      <c r="BM95" s="25" t="s">
        <v>267</v>
      </c>
    </row>
    <row r="96" s="1" customFormat="1">
      <c r="B96" s="47"/>
      <c r="C96" s="75"/>
      <c r="D96" s="246" t="s">
        <v>225</v>
      </c>
      <c r="E96" s="75"/>
      <c r="F96" s="247" t="s">
        <v>3836</v>
      </c>
      <c r="G96" s="75"/>
      <c r="H96" s="75"/>
      <c r="I96" s="204"/>
      <c r="J96" s="75"/>
      <c r="K96" s="75"/>
      <c r="L96" s="73"/>
      <c r="M96" s="248"/>
      <c r="N96" s="48"/>
      <c r="O96" s="48"/>
      <c r="P96" s="48"/>
      <c r="Q96" s="48"/>
      <c r="R96" s="48"/>
      <c r="S96" s="48"/>
      <c r="T96" s="96"/>
      <c r="AT96" s="25" t="s">
        <v>225</v>
      </c>
      <c r="AU96" s="25" t="s">
        <v>80</v>
      </c>
    </row>
    <row r="97" s="1" customFormat="1" ht="16.5" customHeight="1">
      <c r="B97" s="47"/>
      <c r="C97" s="234" t="s">
        <v>246</v>
      </c>
      <c r="D97" s="234" t="s">
        <v>218</v>
      </c>
      <c r="E97" s="235" t="s">
        <v>3837</v>
      </c>
      <c r="F97" s="236" t="s">
        <v>3838</v>
      </c>
      <c r="G97" s="237" t="s">
        <v>3783</v>
      </c>
      <c r="H97" s="238">
        <v>1</v>
      </c>
      <c r="I97" s="239"/>
      <c r="J97" s="240">
        <f>ROUND(I97*H97,2)</f>
        <v>0</v>
      </c>
      <c r="K97" s="236" t="s">
        <v>3815</v>
      </c>
      <c r="L97" s="73"/>
      <c r="M97" s="241" t="s">
        <v>21</v>
      </c>
      <c r="N97" s="242" t="s">
        <v>43</v>
      </c>
      <c r="O97" s="48"/>
      <c r="P97" s="243">
        <f>O97*H97</f>
        <v>0</v>
      </c>
      <c r="Q97" s="243">
        <v>0</v>
      </c>
      <c r="R97" s="243">
        <f>Q97*H97</f>
        <v>0</v>
      </c>
      <c r="S97" s="243">
        <v>0</v>
      </c>
      <c r="T97" s="244">
        <f>S97*H97</f>
        <v>0</v>
      </c>
      <c r="AR97" s="25" t="s">
        <v>232</v>
      </c>
      <c r="AT97" s="25" t="s">
        <v>218</v>
      </c>
      <c r="AU97" s="25" t="s">
        <v>80</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277</v>
      </c>
    </row>
    <row r="98" s="1" customFormat="1">
      <c r="B98" s="47"/>
      <c r="C98" s="75"/>
      <c r="D98" s="246" t="s">
        <v>225</v>
      </c>
      <c r="E98" s="75"/>
      <c r="F98" s="247" t="s">
        <v>3839</v>
      </c>
      <c r="G98" s="75"/>
      <c r="H98" s="75"/>
      <c r="I98" s="204"/>
      <c r="J98" s="75"/>
      <c r="K98" s="75"/>
      <c r="L98" s="73"/>
      <c r="M98" s="248"/>
      <c r="N98" s="48"/>
      <c r="O98" s="48"/>
      <c r="P98" s="48"/>
      <c r="Q98" s="48"/>
      <c r="R98" s="48"/>
      <c r="S98" s="48"/>
      <c r="T98" s="96"/>
      <c r="AT98" s="25" t="s">
        <v>225</v>
      </c>
      <c r="AU98" s="25" t="s">
        <v>80</v>
      </c>
    </row>
    <row r="99" s="1" customFormat="1" ht="16.5" customHeight="1">
      <c r="B99" s="47"/>
      <c r="C99" s="234" t="s">
        <v>405</v>
      </c>
      <c r="D99" s="234" t="s">
        <v>218</v>
      </c>
      <c r="E99" s="235" t="s">
        <v>3840</v>
      </c>
      <c r="F99" s="236" t="s">
        <v>3841</v>
      </c>
      <c r="G99" s="237" t="s">
        <v>3783</v>
      </c>
      <c r="H99" s="238">
        <v>1</v>
      </c>
      <c r="I99" s="239"/>
      <c r="J99" s="240">
        <f>ROUND(I99*H99,2)</f>
        <v>0</v>
      </c>
      <c r="K99" s="236" t="s">
        <v>3815</v>
      </c>
      <c r="L99" s="73"/>
      <c r="M99" s="241" t="s">
        <v>21</v>
      </c>
      <c r="N99" s="242" t="s">
        <v>43</v>
      </c>
      <c r="O99" s="48"/>
      <c r="P99" s="243">
        <f>O99*H99</f>
        <v>0</v>
      </c>
      <c r="Q99" s="243">
        <v>0</v>
      </c>
      <c r="R99" s="243">
        <f>Q99*H99</f>
        <v>0</v>
      </c>
      <c r="S99" s="243">
        <v>0</v>
      </c>
      <c r="T99" s="244">
        <f>S99*H99</f>
        <v>0</v>
      </c>
      <c r="AR99" s="25" t="s">
        <v>232</v>
      </c>
      <c r="AT99" s="25" t="s">
        <v>218</v>
      </c>
      <c r="AU99" s="25" t="s">
        <v>80</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286</v>
      </c>
    </row>
    <row r="100" s="1" customFormat="1">
      <c r="B100" s="47"/>
      <c r="C100" s="75"/>
      <c r="D100" s="246" t="s">
        <v>225</v>
      </c>
      <c r="E100" s="75"/>
      <c r="F100" s="247" t="s">
        <v>3842</v>
      </c>
      <c r="G100" s="75"/>
      <c r="H100" s="75"/>
      <c r="I100" s="204"/>
      <c r="J100" s="75"/>
      <c r="K100" s="75"/>
      <c r="L100" s="73"/>
      <c r="M100" s="248"/>
      <c r="N100" s="48"/>
      <c r="O100" s="48"/>
      <c r="P100" s="48"/>
      <c r="Q100" s="48"/>
      <c r="R100" s="48"/>
      <c r="S100" s="48"/>
      <c r="T100" s="96"/>
      <c r="AT100" s="25" t="s">
        <v>225</v>
      </c>
      <c r="AU100" s="25" t="s">
        <v>80</v>
      </c>
    </row>
    <row r="101" s="11" customFormat="1" ht="37.44" customHeight="1">
      <c r="B101" s="218"/>
      <c r="C101" s="219"/>
      <c r="D101" s="220" t="s">
        <v>71</v>
      </c>
      <c r="E101" s="221" t="s">
        <v>3843</v>
      </c>
      <c r="F101" s="221" t="s">
        <v>935</v>
      </c>
      <c r="G101" s="219"/>
      <c r="H101" s="219"/>
      <c r="I101" s="222"/>
      <c r="J101" s="223">
        <f>BK101</f>
        <v>0</v>
      </c>
      <c r="K101" s="219"/>
      <c r="L101" s="224"/>
      <c r="M101" s="225"/>
      <c r="N101" s="226"/>
      <c r="O101" s="226"/>
      <c r="P101" s="227">
        <f>SUM(P102:P130)</f>
        <v>0</v>
      </c>
      <c r="Q101" s="226"/>
      <c r="R101" s="227">
        <f>SUM(R102:R130)</f>
        <v>0</v>
      </c>
      <c r="S101" s="226"/>
      <c r="T101" s="228">
        <f>SUM(T102:T130)</f>
        <v>0</v>
      </c>
      <c r="AR101" s="229" t="s">
        <v>80</v>
      </c>
      <c r="AT101" s="230" t="s">
        <v>71</v>
      </c>
      <c r="AU101" s="230" t="s">
        <v>72</v>
      </c>
      <c r="AY101" s="229" t="s">
        <v>215</v>
      </c>
      <c r="BK101" s="231">
        <f>SUM(BK102:BK130)</f>
        <v>0</v>
      </c>
    </row>
    <row r="102" s="1" customFormat="1" ht="16.5" customHeight="1">
      <c r="B102" s="47"/>
      <c r="C102" s="234" t="s">
        <v>251</v>
      </c>
      <c r="D102" s="234" t="s">
        <v>218</v>
      </c>
      <c r="E102" s="235" t="s">
        <v>4711</v>
      </c>
      <c r="F102" s="236" t="s">
        <v>4712</v>
      </c>
      <c r="G102" s="237" t="s">
        <v>452</v>
      </c>
      <c r="H102" s="238">
        <v>20</v>
      </c>
      <c r="I102" s="239"/>
      <c r="J102" s="240">
        <f>ROUND(I102*H102,2)</f>
        <v>0</v>
      </c>
      <c r="K102" s="236" t="s">
        <v>3815</v>
      </c>
      <c r="L102" s="73"/>
      <c r="M102" s="241" t="s">
        <v>21</v>
      </c>
      <c r="N102" s="242" t="s">
        <v>43</v>
      </c>
      <c r="O102" s="48"/>
      <c r="P102" s="243">
        <f>O102*H102</f>
        <v>0</v>
      </c>
      <c r="Q102" s="243">
        <v>0</v>
      </c>
      <c r="R102" s="243">
        <f>Q102*H102</f>
        <v>0</v>
      </c>
      <c r="S102" s="243">
        <v>0</v>
      </c>
      <c r="T102" s="244">
        <f>S102*H102</f>
        <v>0</v>
      </c>
      <c r="AR102" s="25" t="s">
        <v>232</v>
      </c>
      <c r="AT102" s="25" t="s">
        <v>218</v>
      </c>
      <c r="AU102" s="25" t="s">
        <v>80</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295</v>
      </c>
    </row>
    <row r="103" s="1" customFormat="1">
      <c r="B103" s="47"/>
      <c r="C103" s="75"/>
      <c r="D103" s="246" t="s">
        <v>225</v>
      </c>
      <c r="E103" s="75"/>
      <c r="F103" s="247" t="s">
        <v>3858</v>
      </c>
      <c r="G103" s="75"/>
      <c r="H103" s="75"/>
      <c r="I103" s="204"/>
      <c r="J103" s="75"/>
      <c r="K103" s="75"/>
      <c r="L103" s="73"/>
      <c r="M103" s="248"/>
      <c r="N103" s="48"/>
      <c r="O103" s="48"/>
      <c r="P103" s="48"/>
      <c r="Q103" s="48"/>
      <c r="R103" s="48"/>
      <c r="S103" s="48"/>
      <c r="T103" s="96"/>
      <c r="AT103" s="25" t="s">
        <v>225</v>
      </c>
      <c r="AU103" s="25" t="s">
        <v>80</v>
      </c>
    </row>
    <row r="104" s="1" customFormat="1" ht="25.5" customHeight="1">
      <c r="B104" s="47"/>
      <c r="C104" s="234" t="s">
        <v>256</v>
      </c>
      <c r="D104" s="234" t="s">
        <v>218</v>
      </c>
      <c r="E104" s="235" t="s">
        <v>4713</v>
      </c>
      <c r="F104" s="236" t="s">
        <v>4714</v>
      </c>
      <c r="G104" s="237" t="s">
        <v>298</v>
      </c>
      <c r="H104" s="238">
        <v>4</v>
      </c>
      <c r="I104" s="239"/>
      <c r="J104" s="240">
        <f>ROUND(I104*H104,2)</f>
        <v>0</v>
      </c>
      <c r="K104" s="236" t="s">
        <v>3815</v>
      </c>
      <c r="L104" s="73"/>
      <c r="M104" s="241" t="s">
        <v>21</v>
      </c>
      <c r="N104" s="242" t="s">
        <v>43</v>
      </c>
      <c r="O104" s="48"/>
      <c r="P104" s="243">
        <f>O104*H104</f>
        <v>0</v>
      </c>
      <c r="Q104" s="243">
        <v>0</v>
      </c>
      <c r="R104" s="243">
        <f>Q104*H104</f>
        <v>0</v>
      </c>
      <c r="S104" s="243">
        <v>0</v>
      </c>
      <c r="T104" s="244">
        <f>S104*H104</f>
        <v>0</v>
      </c>
      <c r="AR104" s="25" t="s">
        <v>232</v>
      </c>
      <c r="AT104" s="25" t="s">
        <v>218</v>
      </c>
      <c r="AU104" s="25" t="s">
        <v>80</v>
      </c>
      <c r="AY104" s="25" t="s">
        <v>215</v>
      </c>
      <c r="BE104" s="245">
        <f>IF(N104="základní",J104,0)</f>
        <v>0</v>
      </c>
      <c r="BF104" s="245">
        <f>IF(N104="snížená",J104,0)</f>
        <v>0</v>
      </c>
      <c r="BG104" s="245">
        <f>IF(N104="zákl. přenesená",J104,0)</f>
        <v>0</v>
      </c>
      <c r="BH104" s="245">
        <f>IF(N104="sníž. přenesená",J104,0)</f>
        <v>0</v>
      </c>
      <c r="BI104" s="245">
        <f>IF(N104="nulová",J104,0)</f>
        <v>0</v>
      </c>
      <c r="BJ104" s="25" t="s">
        <v>80</v>
      </c>
      <c r="BK104" s="245">
        <f>ROUND(I104*H104,2)</f>
        <v>0</v>
      </c>
      <c r="BL104" s="25" t="s">
        <v>232</v>
      </c>
      <c r="BM104" s="25" t="s">
        <v>305</v>
      </c>
    </row>
    <row r="105" s="1" customFormat="1" ht="25.5" customHeight="1">
      <c r="B105" s="47"/>
      <c r="C105" s="234" t="s">
        <v>260</v>
      </c>
      <c r="D105" s="234" t="s">
        <v>218</v>
      </c>
      <c r="E105" s="235" t="s">
        <v>4715</v>
      </c>
      <c r="F105" s="236" t="s">
        <v>4716</v>
      </c>
      <c r="G105" s="237" t="s">
        <v>452</v>
      </c>
      <c r="H105" s="238">
        <v>40</v>
      </c>
      <c r="I105" s="239"/>
      <c r="J105" s="240">
        <f>ROUND(I105*H105,2)</f>
        <v>0</v>
      </c>
      <c r="K105" s="236" t="s">
        <v>3815</v>
      </c>
      <c r="L105" s="73"/>
      <c r="M105" s="241" t="s">
        <v>21</v>
      </c>
      <c r="N105" s="242" t="s">
        <v>43</v>
      </c>
      <c r="O105" s="48"/>
      <c r="P105" s="243">
        <f>O105*H105</f>
        <v>0</v>
      </c>
      <c r="Q105" s="243">
        <v>0</v>
      </c>
      <c r="R105" s="243">
        <f>Q105*H105</f>
        <v>0</v>
      </c>
      <c r="S105" s="243">
        <v>0</v>
      </c>
      <c r="T105" s="244">
        <f>S105*H105</f>
        <v>0</v>
      </c>
      <c r="AR105" s="25" t="s">
        <v>232</v>
      </c>
      <c r="AT105" s="25" t="s">
        <v>218</v>
      </c>
      <c r="AU105" s="25" t="s">
        <v>80</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316</v>
      </c>
    </row>
    <row r="106" s="1" customFormat="1" ht="16.5" customHeight="1">
      <c r="B106" s="47"/>
      <c r="C106" s="234" t="s">
        <v>267</v>
      </c>
      <c r="D106" s="234" t="s">
        <v>218</v>
      </c>
      <c r="E106" s="235" t="s">
        <v>4717</v>
      </c>
      <c r="F106" s="236" t="s">
        <v>4718</v>
      </c>
      <c r="G106" s="237" t="s">
        <v>452</v>
      </c>
      <c r="H106" s="238">
        <v>6</v>
      </c>
      <c r="I106" s="239"/>
      <c r="J106" s="240">
        <f>ROUND(I106*H106,2)</f>
        <v>0</v>
      </c>
      <c r="K106" s="236" t="s">
        <v>3815</v>
      </c>
      <c r="L106" s="73"/>
      <c r="M106" s="241" t="s">
        <v>21</v>
      </c>
      <c r="N106" s="242" t="s">
        <v>43</v>
      </c>
      <c r="O106" s="48"/>
      <c r="P106" s="243">
        <f>O106*H106</f>
        <v>0</v>
      </c>
      <c r="Q106" s="243">
        <v>0</v>
      </c>
      <c r="R106" s="243">
        <f>Q106*H106</f>
        <v>0</v>
      </c>
      <c r="S106" s="243">
        <v>0</v>
      </c>
      <c r="T106" s="244">
        <f>S106*H106</f>
        <v>0</v>
      </c>
      <c r="AR106" s="25" t="s">
        <v>232</v>
      </c>
      <c r="AT106" s="25" t="s">
        <v>218</v>
      </c>
      <c r="AU106" s="25" t="s">
        <v>80</v>
      </c>
      <c r="AY106" s="25" t="s">
        <v>215</v>
      </c>
      <c r="BE106" s="245">
        <f>IF(N106="základní",J106,0)</f>
        <v>0</v>
      </c>
      <c r="BF106" s="245">
        <f>IF(N106="snížená",J106,0)</f>
        <v>0</v>
      </c>
      <c r="BG106" s="245">
        <f>IF(N106="zákl. přenesená",J106,0)</f>
        <v>0</v>
      </c>
      <c r="BH106" s="245">
        <f>IF(N106="sníž. přenesená",J106,0)</f>
        <v>0</v>
      </c>
      <c r="BI106" s="245">
        <f>IF(N106="nulová",J106,0)</f>
        <v>0</v>
      </c>
      <c r="BJ106" s="25" t="s">
        <v>80</v>
      </c>
      <c r="BK106" s="245">
        <f>ROUND(I106*H106,2)</f>
        <v>0</v>
      </c>
      <c r="BL106" s="25" t="s">
        <v>232</v>
      </c>
      <c r="BM106" s="25" t="s">
        <v>326</v>
      </c>
    </row>
    <row r="107" s="1" customFormat="1">
      <c r="B107" s="47"/>
      <c r="C107" s="75"/>
      <c r="D107" s="246" t="s">
        <v>225</v>
      </c>
      <c r="E107" s="75"/>
      <c r="F107" s="247" t="s">
        <v>3858</v>
      </c>
      <c r="G107" s="75"/>
      <c r="H107" s="75"/>
      <c r="I107" s="204"/>
      <c r="J107" s="75"/>
      <c r="K107" s="75"/>
      <c r="L107" s="73"/>
      <c r="M107" s="248"/>
      <c r="N107" s="48"/>
      <c r="O107" s="48"/>
      <c r="P107" s="48"/>
      <c r="Q107" s="48"/>
      <c r="R107" s="48"/>
      <c r="S107" s="48"/>
      <c r="T107" s="96"/>
      <c r="AT107" s="25" t="s">
        <v>225</v>
      </c>
      <c r="AU107" s="25" t="s">
        <v>80</v>
      </c>
    </row>
    <row r="108" s="1" customFormat="1" ht="16.5" customHeight="1">
      <c r="B108" s="47"/>
      <c r="C108" s="234" t="s">
        <v>272</v>
      </c>
      <c r="D108" s="234" t="s">
        <v>218</v>
      </c>
      <c r="E108" s="235" t="s">
        <v>3853</v>
      </c>
      <c r="F108" s="236" t="s">
        <v>3854</v>
      </c>
      <c r="G108" s="237" t="s">
        <v>298</v>
      </c>
      <c r="H108" s="238">
        <v>4</v>
      </c>
      <c r="I108" s="239"/>
      <c r="J108" s="240">
        <f>ROUND(I108*H108,2)</f>
        <v>0</v>
      </c>
      <c r="K108" s="236" t="s">
        <v>3815</v>
      </c>
      <c r="L108" s="73"/>
      <c r="M108" s="241" t="s">
        <v>21</v>
      </c>
      <c r="N108" s="242" t="s">
        <v>43</v>
      </c>
      <c r="O108" s="48"/>
      <c r="P108" s="243">
        <f>O108*H108</f>
        <v>0</v>
      </c>
      <c r="Q108" s="243">
        <v>0</v>
      </c>
      <c r="R108" s="243">
        <f>Q108*H108</f>
        <v>0</v>
      </c>
      <c r="S108" s="243">
        <v>0</v>
      </c>
      <c r="T108" s="244">
        <f>S108*H108</f>
        <v>0</v>
      </c>
      <c r="AR108" s="25" t="s">
        <v>232</v>
      </c>
      <c r="AT108" s="25" t="s">
        <v>218</v>
      </c>
      <c r="AU108" s="25" t="s">
        <v>80</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499</v>
      </c>
    </row>
    <row r="109" s="1" customFormat="1">
      <c r="B109" s="47"/>
      <c r="C109" s="75"/>
      <c r="D109" s="246" t="s">
        <v>225</v>
      </c>
      <c r="E109" s="75"/>
      <c r="F109" s="247" t="s">
        <v>3855</v>
      </c>
      <c r="G109" s="75"/>
      <c r="H109" s="75"/>
      <c r="I109" s="204"/>
      <c r="J109" s="75"/>
      <c r="K109" s="75"/>
      <c r="L109" s="73"/>
      <c r="M109" s="248"/>
      <c r="N109" s="48"/>
      <c r="O109" s="48"/>
      <c r="P109" s="48"/>
      <c r="Q109" s="48"/>
      <c r="R109" s="48"/>
      <c r="S109" s="48"/>
      <c r="T109" s="96"/>
      <c r="AT109" s="25" t="s">
        <v>225</v>
      </c>
      <c r="AU109" s="25" t="s">
        <v>80</v>
      </c>
    </row>
    <row r="110" s="1" customFormat="1" ht="16.5" customHeight="1">
      <c r="B110" s="47"/>
      <c r="C110" s="234" t="s">
        <v>277</v>
      </c>
      <c r="D110" s="234" t="s">
        <v>218</v>
      </c>
      <c r="E110" s="235" t="s">
        <v>4719</v>
      </c>
      <c r="F110" s="236" t="s">
        <v>4720</v>
      </c>
      <c r="G110" s="237" t="s">
        <v>298</v>
      </c>
      <c r="H110" s="238">
        <v>3</v>
      </c>
      <c r="I110" s="239"/>
      <c r="J110" s="240">
        <f>ROUND(I110*H110,2)</f>
        <v>0</v>
      </c>
      <c r="K110" s="236" t="s">
        <v>3815</v>
      </c>
      <c r="L110" s="73"/>
      <c r="M110" s="241" t="s">
        <v>21</v>
      </c>
      <c r="N110" s="242" t="s">
        <v>43</v>
      </c>
      <c r="O110" s="48"/>
      <c r="P110" s="243">
        <f>O110*H110</f>
        <v>0</v>
      </c>
      <c r="Q110" s="243">
        <v>0</v>
      </c>
      <c r="R110" s="243">
        <f>Q110*H110</f>
        <v>0</v>
      </c>
      <c r="S110" s="243">
        <v>0</v>
      </c>
      <c r="T110" s="244">
        <f>S110*H110</f>
        <v>0</v>
      </c>
      <c r="AR110" s="25" t="s">
        <v>232</v>
      </c>
      <c r="AT110" s="25" t="s">
        <v>218</v>
      </c>
      <c r="AU110" s="25" t="s">
        <v>80</v>
      </c>
      <c r="AY110" s="25" t="s">
        <v>215</v>
      </c>
      <c r="BE110" s="245">
        <f>IF(N110="základní",J110,0)</f>
        <v>0</v>
      </c>
      <c r="BF110" s="245">
        <f>IF(N110="snížená",J110,0)</f>
        <v>0</v>
      </c>
      <c r="BG110" s="245">
        <f>IF(N110="zákl. přenesená",J110,0)</f>
        <v>0</v>
      </c>
      <c r="BH110" s="245">
        <f>IF(N110="sníž. přenesená",J110,0)</f>
        <v>0</v>
      </c>
      <c r="BI110" s="245">
        <f>IF(N110="nulová",J110,0)</f>
        <v>0</v>
      </c>
      <c r="BJ110" s="25" t="s">
        <v>80</v>
      </c>
      <c r="BK110" s="245">
        <f>ROUND(I110*H110,2)</f>
        <v>0</v>
      </c>
      <c r="BL110" s="25" t="s">
        <v>232</v>
      </c>
      <c r="BM110" s="25" t="s">
        <v>338</v>
      </c>
    </row>
    <row r="111" s="1" customFormat="1">
      <c r="B111" s="47"/>
      <c r="C111" s="75"/>
      <c r="D111" s="246" t="s">
        <v>225</v>
      </c>
      <c r="E111" s="75"/>
      <c r="F111" s="247" t="s">
        <v>3858</v>
      </c>
      <c r="G111" s="75"/>
      <c r="H111" s="75"/>
      <c r="I111" s="204"/>
      <c r="J111" s="75"/>
      <c r="K111" s="75"/>
      <c r="L111" s="73"/>
      <c r="M111" s="248"/>
      <c r="N111" s="48"/>
      <c r="O111" s="48"/>
      <c r="P111" s="48"/>
      <c r="Q111" s="48"/>
      <c r="R111" s="48"/>
      <c r="S111" s="48"/>
      <c r="T111" s="96"/>
      <c r="AT111" s="25" t="s">
        <v>225</v>
      </c>
      <c r="AU111" s="25" t="s">
        <v>80</v>
      </c>
    </row>
    <row r="112" s="1" customFormat="1" ht="25.5" customHeight="1">
      <c r="B112" s="47"/>
      <c r="C112" s="234" t="s">
        <v>10</v>
      </c>
      <c r="D112" s="234" t="s">
        <v>218</v>
      </c>
      <c r="E112" s="235" t="s">
        <v>4721</v>
      </c>
      <c r="F112" s="236" t="s">
        <v>4722</v>
      </c>
      <c r="G112" s="237" t="s">
        <v>298</v>
      </c>
      <c r="H112" s="238">
        <v>1</v>
      </c>
      <c r="I112" s="239"/>
      <c r="J112" s="240">
        <f>ROUND(I112*H112,2)</f>
        <v>0</v>
      </c>
      <c r="K112" s="236" t="s">
        <v>3815</v>
      </c>
      <c r="L112" s="73"/>
      <c r="M112" s="241" t="s">
        <v>21</v>
      </c>
      <c r="N112" s="242" t="s">
        <v>43</v>
      </c>
      <c r="O112" s="48"/>
      <c r="P112" s="243">
        <f>O112*H112</f>
        <v>0</v>
      </c>
      <c r="Q112" s="243">
        <v>0</v>
      </c>
      <c r="R112" s="243">
        <f>Q112*H112</f>
        <v>0</v>
      </c>
      <c r="S112" s="243">
        <v>0</v>
      </c>
      <c r="T112" s="244">
        <f>S112*H112</f>
        <v>0</v>
      </c>
      <c r="AR112" s="25" t="s">
        <v>232</v>
      </c>
      <c r="AT112" s="25" t="s">
        <v>218</v>
      </c>
      <c r="AU112" s="25" t="s">
        <v>80</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348</v>
      </c>
    </row>
    <row r="113" s="1" customFormat="1">
      <c r="B113" s="47"/>
      <c r="C113" s="75"/>
      <c r="D113" s="246" t="s">
        <v>225</v>
      </c>
      <c r="E113" s="75"/>
      <c r="F113" s="247" t="s">
        <v>4723</v>
      </c>
      <c r="G113" s="75"/>
      <c r="H113" s="75"/>
      <c r="I113" s="204"/>
      <c r="J113" s="75"/>
      <c r="K113" s="75"/>
      <c r="L113" s="73"/>
      <c r="M113" s="248"/>
      <c r="N113" s="48"/>
      <c r="O113" s="48"/>
      <c r="P113" s="48"/>
      <c r="Q113" s="48"/>
      <c r="R113" s="48"/>
      <c r="S113" s="48"/>
      <c r="T113" s="96"/>
      <c r="AT113" s="25" t="s">
        <v>225</v>
      </c>
      <c r="AU113" s="25" t="s">
        <v>80</v>
      </c>
    </row>
    <row r="114" s="1" customFormat="1" ht="16.5" customHeight="1">
      <c r="B114" s="47"/>
      <c r="C114" s="234" t="s">
        <v>286</v>
      </c>
      <c r="D114" s="234" t="s">
        <v>218</v>
      </c>
      <c r="E114" s="235" t="s">
        <v>4724</v>
      </c>
      <c r="F114" s="236" t="s">
        <v>4725</v>
      </c>
      <c r="G114" s="237" t="s">
        <v>298</v>
      </c>
      <c r="H114" s="238">
        <v>1</v>
      </c>
      <c r="I114" s="239"/>
      <c r="J114" s="240">
        <f>ROUND(I114*H114,2)</f>
        <v>0</v>
      </c>
      <c r="K114" s="236" t="s">
        <v>3815</v>
      </c>
      <c r="L114" s="73"/>
      <c r="M114" s="241" t="s">
        <v>21</v>
      </c>
      <c r="N114" s="242" t="s">
        <v>43</v>
      </c>
      <c r="O114" s="48"/>
      <c r="P114" s="243">
        <f>O114*H114</f>
        <v>0</v>
      </c>
      <c r="Q114" s="243">
        <v>0</v>
      </c>
      <c r="R114" s="243">
        <f>Q114*H114</f>
        <v>0</v>
      </c>
      <c r="S114" s="243">
        <v>0</v>
      </c>
      <c r="T114" s="244">
        <f>S114*H114</f>
        <v>0</v>
      </c>
      <c r="AR114" s="25" t="s">
        <v>232</v>
      </c>
      <c r="AT114" s="25" t="s">
        <v>218</v>
      </c>
      <c r="AU114" s="25" t="s">
        <v>80</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232</v>
      </c>
      <c r="BM114" s="25" t="s">
        <v>358</v>
      </c>
    </row>
    <row r="115" s="1" customFormat="1">
      <c r="B115" s="47"/>
      <c r="C115" s="75"/>
      <c r="D115" s="246" t="s">
        <v>225</v>
      </c>
      <c r="E115" s="75"/>
      <c r="F115" s="247" t="s">
        <v>4726</v>
      </c>
      <c r="G115" s="75"/>
      <c r="H115" s="75"/>
      <c r="I115" s="204"/>
      <c r="J115" s="75"/>
      <c r="K115" s="75"/>
      <c r="L115" s="73"/>
      <c r="M115" s="248"/>
      <c r="N115" s="48"/>
      <c r="O115" s="48"/>
      <c r="P115" s="48"/>
      <c r="Q115" s="48"/>
      <c r="R115" s="48"/>
      <c r="S115" s="48"/>
      <c r="T115" s="96"/>
      <c r="AT115" s="25" t="s">
        <v>225</v>
      </c>
      <c r="AU115" s="25" t="s">
        <v>80</v>
      </c>
    </row>
    <row r="116" s="1" customFormat="1" ht="16.5" customHeight="1">
      <c r="B116" s="47"/>
      <c r="C116" s="234" t="s">
        <v>290</v>
      </c>
      <c r="D116" s="234" t="s">
        <v>218</v>
      </c>
      <c r="E116" s="235" t="s">
        <v>4727</v>
      </c>
      <c r="F116" s="236" t="s">
        <v>4728</v>
      </c>
      <c r="G116" s="237" t="s">
        <v>298</v>
      </c>
      <c r="H116" s="238">
        <v>1</v>
      </c>
      <c r="I116" s="239"/>
      <c r="J116" s="240">
        <f>ROUND(I116*H116,2)</f>
        <v>0</v>
      </c>
      <c r="K116" s="236" t="s">
        <v>3815</v>
      </c>
      <c r="L116" s="73"/>
      <c r="M116" s="241" t="s">
        <v>21</v>
      </c>
      <c r="N116" s="242" t="s">
        <v>43</v>
      </c>
      <c r="O116" s="48"/>
      <c r="P116" s="243">
        <f>O116*H116</f>
        <v>0</v>
      </c>
      <c r="Q116" s="243">
        <v>0</v>
      </c>
      <c r="R116" s="243">
        <f>Q116*H116</f>
        <v>0</v>
      </c>
      <c r="S116" s="243">
        <v>0</v>
      </c>
      <c r="T116" s="244">
        <f>S116*H116</f>
        <v>0</v>
      </c>
      <c r="AR116" s="25" t="s">
        <v>232</v>
      </c>
      <c r="AT116" s="25" t="s">
        <v>218</v>
      </c>
      <c r="AU116" s="25" t="s">
        <v>80</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532</v>
      </c>
    </row>
    <row r="117" s="1" customFormat="1">
      <c r="B117" s="47"/>
      <c r="C117" s="75"/>
      <c r="D117" s="246" t="s">
        <v>225</v>
      </c>
      <c r="E117" s="75"/>
      <c r="F117" s="247" t="s">
        <v>4729</v>
      </c>
      <c r="G117" s="75"/>
      <c r="H117" s="75"/>
      <c r="I117" s="204"/>
      <c r="J117" s="75"/>
      <c r="K117" s="75"/>
      <c r="L117" s="73"/>
      <c r="M117" s="248"/>
      <c r="N117" s="48"/>
      <c r="O117" s="48"/>
      <c r="P117" s="48"/>
      <c r="Q117" s="48"/>
      <c r="R117" s="48"/>
      <c r="S117" s="48"/>
      <c r="T117" s="96"/>
      <c r="AT117" s="25" t="s">
        <v>225</v>
      </c>
      <c r="AU117" s="25" t="s">
        <v>80</v>
      </c>
    </row>
    <row r="118" s="1" customFormat="1" ht="16.5" customHeight="1">
      <c r="B118" s="47"/>
      <c r="C118" s="234" t="s">
        <v>295</v>
      </c>
      <c r="D118" s="234" t="s">
        <v>218</v>
      </c>
      <c r="E118" s="235" t="s">
        <v>3886</v>
      </c>
      <c r="F118" s="236" t="s">
        <v>3887</v>
      </c>
      <c r="G118" s="237" t="s">
        <v>452</v>
      </c>
      <c r="H118" s="238">
        <v>10</v>
      </c>
      <c r="I118" s="239"/>
      <c r="J118" s="240">
        <f>ROUND(I118*H118,2)</f>
        <v>0</v>
      </c>
      <c r="K118" s="236" t="s">
        <v>3815</v>
      </c>
      <c r="L118" s="73"/>
      <c r="M118" s="241" t="s">
        <v>21</v>
      </c>
      <c r="N118" s="242" t="s">
        <v>43</v>
      </c>
      <c r="O118" s="48"/>
      <c r="P118" s="243">
        <f>O118*H118</f>
        <v>0</v>
      </c>
      <c r="Q118" s="243">
        <v>0</v>
      </c>
      <c r="R118" s="243">
        <f>Q118*H118</f>
        <v>0</v>
      </c>
      <c r="S118" s="243">
        <v>0</v>
      </c>
      <c r="T118" s="244">
        <f>S118*H118</f>
        <v>0</v>
      </c>
      <c r="AR118" s="25" t="s">
        <v>232</v>
      </c>
      <c r="AT118" s="25" t="s">
        <v>218</v>
      </c>
      <c r="AU118" s="25" t="s">
        <v>80</v>
      </c>
      <c r="AY118" s="25" t="s">
        <v>215</v>
      </c>
      <c r="BE118" s="245">
        <f>IF(N118="základní",J118,0)</f>
        <v>0</v>
      </c>
      <c r="BF118" s="245">
        <f>IF(N118="snížená",J118,0)</f>
        <v>0</v>
      </c>
      <c r="BG118" s="245">
        <f>IF(N118="zákl. přenesená",J118,0)</f>
        <v>0</v>
      </c>
      <c r="BH118" s="245">
        <f>IF(N118="sníž. přenesená",J118,0)</f>
        <v>0</v>
      </c>
      <c r="BI118" s="245">
        <f>IF(N118="nulová",J118,0)</f>
        <v>0</v>
      </c>
      <c r="BJ118" s="25" t="s">
        <v>80</v>
      </c>
      <c r="BK118" s="245">
        <f>ROUND(I118*H118,2)</f>
        <v>0</v>
      </c>
      <c r="BL118" s="25" t="s">
        <v>232</v>
      </c>
      <c r="BM118" s="25" t="s">
        <v>542</v>
      </c>
    </row>
    <row r="119" s="1" customFormat="1" ht="16.5" customHeight="1">
      <c r="B119" s="47"/>
      <c r="C119" s="234" t="s">
        <v>300</v>
      </c>
      <c r="D119" s="234" t="s">
        <v>218</v>
      </c>
      <c r="E119" s="235" t="s">
        <v>3888</v>
      </c>
      <c r="F119" s="236" t="s">
        <v>3889</v>
      </c>
      <c r="G119" s="237" t="s">
        <v>452</v>
      </c>
      <c r="H119" s="238">
        <v>10</v>
      </c>
      <c r="I119" s="239"/>
      <c r="J119" s="240">
        <f>ROUND(I119*H119,2)</f>
        <v>0</v>
      </c>
      <c r="K119" s="236" t="s">
        <v>3815</v>
      </c>
      <c r="L119" s="73"/>
      <c r="M119" s="241" t="s">
        <v>21</v>
      </c>
      <c r="N119" s="242" t="s">
        <v>43</v>
      </c>
      <c r="O119" s="48"/>
      <c r="P119" s="243">
        <f>O119*H119</f>
        <v>0</v>
      </c>
      <c r="Q119" s="243">
        <v>0</v>
      </c>
      <c r="R119" s="243">
        <f>Q119*H119</f>
        <v>0</v>
      </c>
      <c r="S119" s="243">
        <v>0</v>
      </c>
      <c r="T119" s="244">
        <f>S119*H119</f>
        <v>0</v>
      </c>
      <c r="AR119" s="25" t="s">
        <v>232</v>
      </c>
      <c r="AT119" s="25" t="s">
        <v>218</v>
      </c>
      <c r="AU119" s="25" t="s">
        <v>80</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232</v>
      </c>
      <c r="BM119" s="25" t="s">
        <v>554</v>
      </c>
    </row>
    <row r="120" s="1" customFormat="1" ht="25.5" customHeight="1">
      <c r="B120" s="47"/>
      <c r="C120" s="234" t="s">
        <v>305</v>
      </c>
      <c r="D120" s="234" t="s">
        <v>218</v>
      </c>
      <c r="E120" s="235" t="s">
        <v>3896</v>
      </c>
      <c r="F120" s="236" t="s">
        <v>3897</v>
      </c>
      <c r="G120" s="237" t="s">
        <v>452</v>
      </c>
      <c r="H120" s="238">
        <v>10</v>
      </c>
      <c r="I120" s="239"/>
      <c r="J120" s="240">
        <f>ROUND(I120*H120,2)</f>
        <v>0</v>
      </c>
      <c r="K120" s="236" t="s">
        <v>3815</v>
      </c>
      <c r="L120" s="73"/>
      <c r="M120" s="241" t="s">
        <v>21</v>
      </c>
      <c r="N120" s="242" t="s">
        <v>43</v>
      </c>
      <c r="O120" s="48"/>
      <c r="P120" s="243">
        <f>O120*H120</f>
        <v>0</v>
      </c>
      <c r="Q120" s="243">
        <v>0</v>
      </c>
      <c r="R120" s="243">
        <f>Q120*H120</f>
        <v>0</v>
      </c>
      <c r="S120" s="243">
        <v>0</v>
      </c>
      <c r="T120" s="244">
        <f>S120*H120</f>
        <v>0</v>
      </c>
      <c r="AR120" s="25" t="s">
        <v>232</v>
      </c>
      <c r="AT120" s="25" t="s">
        <v>218</v>
      </c>
      <c r="AU120" s="25" t="s">
        <v>80</v>
      </c>
      <c r="AY120" s="25" t="s">
        <v>215</v>
      </c>
      <c r="BE120" s="245">
        <f>IF(N120="základní",J120,0)</f>
        <v>0</v>
      </c>
      <c r="BF120" s="245">
        <f>IF(N120="snížená",J120,0)</f>
        <v>0</v>
      </c>
      <c r="BG120" s="245">
        <f>IF(N120="zákl. přenesená",J120,0)</f>
        <v>0</v>
      </c>
      <c r="BH120" s="245">
        <f>IF(N120="sníž. přenesená",J120,0)</f>
        <v>0</v>
      </c>
      <c r="BI120" s="245">
        <f>IF(N120="nulová",J120,0)</f>
        <v>0</v>
      </c>
      <c r="BJ120" s="25" t="s">
        <v>80</v>
      </c>
      <c r="BK120" s="245">
        <f>ROUND(I120*H120,2)</f>
        <v>0</v>
      </c>
      <c r="BL120" s="25" t="s">
        <v>232</v>
      </c>
      <c r="BM120" s="25" t="s">
        <v>563</v>
      </c>
    </row>
    <row r="121" s="1" customFormat="1" ht="16.5" customHeight="1">
      <c r="B121" s="47"/>
      <c r="C121" s="234" t="s">
        <v>9</v>
      </c>
      <c r="D121" s="234" t="s">
        <v>218</v>
      </c>
      <c r="E121" s="235" t="s">
        <v>3910</v>
      </c>
      <c r="F121" s="236" t="s">
        <v>3911</v>
      </c>
      <c r="G121" s="237" t="s">
        <v>298</v>
      </c>
      <c r="H121" s="238">
        <v>6</v>
      </c>
      <c r="I121" s="239"/>
      <c r="J121" s="240">
        <f>ROUND(I121*H121,2)</f>
        <v>0</v>
      </c>
      <c r="K121" s="236" t="s">
        <v>3815</v>
      </c>
      <c r="L121" s="73"/>
      <c r="M121" s="241" t="s">
        <v>21</v>
      </c>
      <c r="N121" s="242" t="s">
        <v>43</v>
      </c>
      <c r="O121" s="48"/>
      <c r="P121" s="243">
        <f>O121*H121</f>
        <v>0</v>
      </c>
      <c r="Q121" s="243">
        <v>0</v>
      </c>
      <c r="R121" s="243">
        <f>Q121*H121</f>
        <v>0</v>
      </c>
      <c r="S121" s="243">
        <v>0</v>
      </c>
      <c r="T121" s="244">
        <f>S121*H121</f>
        <v>0</v>
      </c>
      <c r="AR121" s="25" t="s">
        <v>232</v>
      </c>
      <c r="AT121" s="25" t="s">
        <v>218</v>
      </c>
      <c r="AU121" s="25" t="s">
        <v>80</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580</v>
      </c>
    </row>
    <row r="122" s="1" customFormat="1" ht="16.5" customHeight="1">
      <c r="B122" s="47"/>
      <c r="C122" s="234" t="s">
        <v>316</v>
      </c>
      <c r="D122" s="234" t="s">
        <v>218</v>
      </c>
      <c r="E122" s="235" t="s">
        <v>3912</v>
      </c>
      <c r="F122" s="236" t="s">
        <v>3913</v>
      </c>
      <c r="G122" s="237" t="s">
        <v>298</v>
      </c>
      <c r="H122" s="238">
        <v>2</v>
      </c>
      <c r="I122" s="239"/>
      <c r="J122" s="240">
        <f>ROUND(I122*H122,2)</f>
        <v>0</v>
      </c>
      <c r="K122" s="236" t="s">
        <v>3815</v>
      </c>
      <c r="L122" s="73"/>
      <c r="M122" s="241" t="s">
        <v>21</v>
      </c>
      <c r="N122" s="242" t="s">
        <v>43</v>
      </c>
      <c r="O122" s="48"/>
      <c r="P122" s="243">
        <f>O122*H122</f>
        <v>0</v>
      </c>
      <c r="Q122" s="243">
        <v>0</v>
      </c>
      <c r="R122" s="243">
        <f>Q122*H122</f>
        <v>0</v>
      </c>
      <c r="S122" s="243">
        <v>0</v>
      </c>
      <c r="T122" s="244">
        <f>S122*H122</f>
        <v>0</v>
      </c>
      <c r="AR122" s="25" t="s">
        <v>232</v>
      </c>
      <c r="AT122" s="25" t="s">
        <v>218</v>
      </c>
      <c r="AU122" s="25" t="s">
        <v>80</v>
      </c>
      <c r="AY122" s="25" t="s">
        <v>215</v>
      </c>
      <c r="BE122" s="245">
        <f>IF(N122="základní",J122,0)</f>
        <v>0</v>
      </c>
      <c r="BF122" s="245">
        <f>IF(N122="snížená",J122,0)</f>
        <v>0</v>
      </c>
      <c r="BG122" s="245">
        <f>IF(N122="zákl. přenesená",J122,0)</f>
        <v>0</v>
      </c>
      <c r="BH122" s="245">
        <f>IF(N122="sníž. přenesená",J122,0)</f>
        <v>0</v>
      </c>
      <c r="BI122" s="245">
        <f>IF(N122="nulová",J122,0)</f>
        <v>0</v>
      </c>
      <c r="BJ122" s="25" t="s">
        <v>80</v>
      </c>
      <c r="BK122" s="245">
        <f>ROUND(I122*H122,2)</f>
        <v>0</v>
      </c>
      <c r="BL122" s="25" t="s">
        <v>232</v>
      </c>
      <c r="BM122" s="25" t="s">
        <v>596</v>
      </c>
    </row>
    <row r="123" s="1" customFormat="1" ht="25.5" customHeight="1">
      <c r="B123" s="47"/>
      <c r="C123" s="234" t="s">
        <v>321</v>
      </c>
      <c r="D123" s="234" t="s">
        <v>218</v>
      </c>
      <c r="E123" s="235" t="s">
        <v>4730</v>
      </c>
      <c r="F123" s="236" t="s">
        <v>4731</v>
      </c>
      <c r="G123" s="237" t="s">
        <v>452</v>
      </c>
      <c r="H123" s="238">
        <v>10</v>
      </c>
      <c r="I123" s="239"/>
      <c r="J123" s="240">
        <f>ROUND(I123*H123,2)</f>
        <v>0</v>
      </c>
      <c r="K123" s="236" t="s">
        <v>3815</v>
      </c>
      <c r="L123" s="73"/>
      <c r="M123" s="241" t="s">
        <v>21</v>
      </c>
      <c r="N123" s="242" t="s">
        <v>43</v>
      </c>
      <c r="O123" s="48"/>
      <c r="P123" s="243">
        <f>O123*H123</f>
        <v>0</v>
      </c>
      <c r="Q123" s="243">
        <v>0</v>
      </c>
      <c r="R123" s="243">
        <f>Q123*H123</f>
        <v>0</v>
      </c>
      <c r="S123" s="243">
        <v>0</v>
      </c>
      <c r="T123" s="244">
        <f>S123*H123</f>
        <v>0</v>
      </c>
      <c r="AR123" s="25" t="s">
        <v>232</v>
      </c>
      <c r="AT123" s="25" t="s">
        <v>218</v>
      </c>
      <c r="AU123" s="25" t="s">
        <v>80</v>
      </c>
      <c r="AY123" s="25" t="s">
        <v>215</v>
      </c>
      <c r="BE123" s="245">
        <f>IF(N123="základní",J123,0)</f>
        <v>0</v>
      </c>
      <c r="BF123" s="245">
        <f>IF(N123="snížená",J123,0)</f>
        <v>0</v>
      </c>
      <c r="BG123" s="245">
        <f>IF(N123="zákl. přenesená",J123,0)</f>
        <v>0</v>
      </c>
      <c r="BH123" s="245">
        <f>IF(N123="sníž. přenesená",J123,0)</f>
        <v>0</v>
      </c>
      <c r="BI123" s="245">
        <f>IF(N123="nulová",J123,0)</f>
        <v>0</v>
      </c>
      <c r="BJ123" s="25" t="s">
        <v>80</v>
      </c>
      <c r="BK123" s="245">
        <f>ROUND(I123*H123,2)</f>
        <v>0</v>
      </c>
      <c r="BL123" s="25" t="s">
        <v>232</v>
      </c>
      <c r="BM123" s="25" t="s">
        <v>607</v>
      </c>
    </row>
    <row r="124" s="1" customFormat="1" ht="16.5" customHeight="1">
      <c r="B124" s="47"/>
      <c r="C124" s="234" t="s">
        <v>326</v>
      </c>
      <c r="D124" s="234" t="s">
        <v>218</v>
      </c>
      <c r="E124" s="235" t="s">
        <v>3914</v>
      </c>
      <c r="F124" s="236" t="s">
        <v>3915</v>
      </c>
      <c r="G124" s="237" t="s">
        <v>452</v>
      </c>
      <c r="H124" s="238">
        <v>20</v>
      </c>
      <c r="I124" s="239"/>
      <c r="J124" s="240">
        <f>ROUND(I124*H124,2)</f>
        <v>0</v>
      </c>
      <c r="K124" s="236" t="s">
        <v>3815</v>
      </c>
      <c r="L124" s="73"/>
      <c r="M124" s="241" t="s">
        <v>21</v>
      </c>
      <c r="N124" s="242" t="s">
        <v>43</v>
      </c>
      <c r="O124" s="48"/>
      <c r="P124" s="243">
        <f>O124*H124</f>
        <v>0</v>
      </c>
      <c r="Q124" s="243">
        <v>0</v>
      </c>
      <c r="R124" s="243">
        <f>Q124*H124</f>
        <v>0</v>
      </c>
      <c r="S124" s="243">
        <v>0</v>
      </c>
      <c r="T124" s="244">
        <f>S124*H124</f>
        <v>0</v>
      </c>
      <c r="AR124" s="25" t="s">
        <v>232</v>
      </c>
      <c r="AT124" s="25" t="s">
        <v>218</v>
      </c>
      <c r="AU124" s="25" t="s">
        <v>80</v>
      </c>
      <c r="AY124" s="25" t="s">
        <v>215</v>
      </c>
      <c r="BE124" s="245">
        <f>IF(N124="základní",J124,0)</f>
        <v>0</v>
      </c>
      <c r="BF124" s="245">
        <f>IF(N124="snížená",J124,0)</f>
        <v>0</v>
      </c>
      <c r="BG124" s="245">
        <f>IF(N124="zákl. přenesená",J124,0)</f>
        <v>0</v>
      </c>
      <c r="BH124" s="245">
        <f>IF(N124="sníž. přenesená",J124,0)</f>
        <v>0</v>
      </c>
      <c r="BI124" s="245">
        <f>IF(N124="nulová",J124,0)</f>
        <v>0</v>
      </c>
      <c r="BJ124" s="25" t="s">
        <v>80</v>
      </c>
      <c r="BK124" s="245">
        <f>ROUND(I124*H124,2)</f>
        <v>0</v>
      </c>
      <c r="BL124" s="25" t="s">
        <v>232</v>
      </c>
      <c r="BM124" s="25" t="s">
        <v>618</v>
      </c>
    </row>
    <row r="125" s="1" customFormat="1">
      <c r="B125" s="47"/>
      <c r="C125" s="75"/>
      <c r="D125" s="246" t="s">
        <v>225</v>
      </c>
      <c r="E125" s="75"/>
      <c r="F125" s="247" t="s">
        <v>4732</v>
      </c>
      <c r="G125" s="75"/>
      <c r="H125" s="75"/>
      <c r="I125" s="204"/>
      <c r="J125" s="75"/>
      <c r="K125" s="75"/>
      <c r="L125" s="73"/>
      <c r="M125" s="248"/>
      <c r="N125" s="48"/>
      <c r="O125" s="48"/>
      <c r="P125" s="48"/>
      <c r="Q125" s="48"/>
      <c r="R125" s="48"/>
      <c r="S125" s="48"/>
      <c r="T125" s="96"/>
      <c r="AT125" s="25" t="s">
        <v>225</v>
      </c>
      <c r="AU125" s="25" t="s">
        <v>80</v>
      </c>
    </row>
    <row r="126" s="1" customFormat="1" ht="25.5" customHeight="1">
      <c r="B126" s="47"/>
      <c r="C126" s="234" t="s">
        <v>331</v>
      </c>
      <c r="D126" s="234" t="s">
        <v>218</v>
      </c>
      <c r="E126" s="235" t="s">
        <v>3917</v>
      </c>
      <c r="F126" s="236" t="s">
        <v>3918</v>
      </c>
      <c r="G126" s="237" t="s">
        <v>452</v>
      </c>
      <c r="H126" s="238">
        <v>25</v>
      </c>
      <c r="I126" s="239"/>
      <c r="J126" s="240">
        <f>ROUND(I126*H126,2)</f>
        <v>0</v>
      </c>
      <c r="K126" s="236" t="s">
        <v>3815</v>
      </c>
      <c r="L126" s="73"/>
      <c r="M126" s="241" t="s">
        <v>21</v>
      </c>
      <c r="N126" s="242" t="s">
        <v>43</v>
      </c>
      <c r="O126" s="48"/>
      <c r="P126" s="243">
        <f>O126*H126</f>
        <v>0</v>
      </c>
      <c r="Q126" s="243">
        <v>0</v>
      </c>
      <c r="R126" s="243">
        <f>Q126*H126</f>
        <v>0</v>
      </c>
      <c r="S126" s="243">
        <v>0</v>
      </c>
      <c r="T126" s="244">
        <f>S126*H126</f>
        <v>0</v>
      </c>
      <c r="AR126" s="25" t="s">
        <v>232</v>
      </c>
      <c r="AT126" s="25" t="s">
        <v>218</v>
      </c>
      <c r="AU126" s="25" t="s">
        <v>80</v>
      </c>
      <c r="AY126" s="25" t="s">
        <v>215</v>
      </c>
      <c r="BE126" s="245">
        <f>IF(N126="základní",J126,0)</f>
        <v>0</v>
      </c>
      <c r="BF126" s="245">
        <f>IF(N126="snížená",J126,0)</f>
        <v>0</v>
      </c>
      <c r="BG126" s="245">
        <f>IF(N126="zákl. přenesená",J126,0)</f>
        <v>0</v>
      </c>
      <c r="BH126" s="245">
        <f>IF(N126="sníž. přenesená",J126,0)</f>
        <v>0</v>
      </c>
      <c r="BI126" s="245">
        <f>IF(N126="nulová",J126,0)</f>
        <v>0</v>
      </c>
      <c r="BJ126" s="25" t="s">
        <v>80</v>
      </c>
      <c r="BK126" s="245">
        <f>ROUND(I126*H126,2)</f>
        <v>0</v>
      </c>
      <c r="BL126" s="25" t="s">
        <v>232</v>
      </c>
      <c r="BM126" s="25" t="s">
        <v>630</v>
      </c>
    </row>
    <row r="127" s="1" customFormat="1">
      <c r="B127" s="47"/>
      <c r="C127" s="75"/>
      <c r="D127" s="246" t="s">
        <v>225</v>
      </c>
      <c r="E127" s="75"/>
      <c r="F127" s="247" t="s">
        <v>4733</v>
      </c>
      <c r="G127" s="75"/>
      <c r="H127" s="75"/>
      <c r="I127" s="204"/>
      <c r="J127" s="75"/>
      <c r="K127" s="75"/>
      <c r="L127" s="73"/>
      <c r="M127" s="248"/>
      <c r="N127" s="48"/>
      <c r="O127" s="48"/>
      <c r="P127" s="48"/>
      <c r="Q127" s="48"/>
      <c r="R127" s="48"/>
      <c r="S127" s="48"/>
      <c r="T127" s="96"/>
      <c r="AT127" s="25" t="s">
        <v>225</v>
      </c>
      <c r="AU127" s="25" t="s">
        <v>80</v>
      </c>
    </row>
    <row r="128" s="1" customFormat="1" ht="25.5" customHeight="1">
      <c r="B128" s="47"/>
      <c r="C128" s="234" t="s">
        <v>499</v>
      </c>
      <c r="D128" s="234" t="s">
        <v>218</v>
      </c>
      <c r="E128" s="235" t="s">
        <v>4734</v>
      </c>
      <c r="F128" s="236" t="s">
        <v>4735</v>
      </c>
      <c r="G128" s="237" t="s">
        <v>452</v>
      </c>
      <c r="H128" s="238">
        <v>95</v>
      </c>
      <c r="I128" s="239"/>
      <c r="J128" s="240">
        <f>ROUND(I128*H128,2)</f>
        <v>0</v>
      </c>
      <c r="K128" s="236" t="s">
        <v>3815</v>
      </c>
      <c r="L128" s="73"/>
      <c r="M128" s="241" t="s">
        <v>21</v>
      </c>
      <c r="N128" s="242" t="s">
        <v>43</v>
      </c>
      <c r="O128" s="48"/>
      <c r="P128" s="243">
        <f>O128*H128</f>
        <v>0</v>
      </c>
      <c r="Q128" s="243">
        <v>0</v>
      </c>
      <c r="R128" s="243">
        <f>Q128*H128</f>
        <v>0</v>
      </c>
      <c r="S128" s="243">
        <v>0</v>
      </c>
      <c r="T128" s="244">
        <f>S128*H128</f>
        <v>0</v>
      </c>
      <c r="AR128" s="25" t="s">
        <v>232</v>
      </c>
      <c r="AT128" s="25" t="s">
        <v>218</v>
      </c>
      <c r="AU128" s="25" t="s">
        <v>80</v>
      </c>
      <c r="AY128" s="25" t="s">
        <v>215</v>
      </c>
      <c r="BE128" s="245">
        <f>IF(N128="základní",J128,0)</f>
        <v>0</v>
      </c>
      <c r="BF128" s="245">
        <f>IF(N128="snížená",J128,0)</f>
        <v>0</v>
      </c>
      <c r="BG128" s="245">
        <f>IF(N128="zákl. přenesená",J128,0)</f>
        <v>0</v>
      </c>
      <c r="BH128" s="245">
        <f>IF(N128="sníž. přenesená",J128,0)</f>
        <v>0</v>
      </c>
      <c r="BI128" s="245">
        <f>IF(N128="nulová",J128,0)</f>
        <v>0</v>
      </c>
      <c r="BJ128" s="25" t="s">
        <v>80</v>
      </c>
      <c r="BK128" s="245">
        <f>ROUND(I128*H128,2)</f>
        <v>0</v>
      </c>
      <c r="BL128" s="25" t="s">
        <v>232</v>
      </c>
      <c r="BM128" s="25" t="s">
        <v>646</v>
      </c>
    </row>
    <row r="129" s="1" customFormat="1" ht="25.5" customHeight="1">
      <c r="B129" s="47"/>
      <c r="C129" s="234" t="s">
        <v>503</v>
      </c>
      <c r="D129" s="234" t="s">
        <v>218</v>
      </c>
      <c r="E129" s="235" t="s">
        <v>4736</v>
      </c>
      <c r="F129" s="236" t="s">
        <v>4737</v>
      </c>
      <c r="G129" s="237" t="s">
        <v>452</v>
      </c>
      <c r="H129" s="238">
        <v>115</v>
      </c>
      <c r="I129" s="239"/>
      <c r="J129" s="240">
        <f>ROUND(I129*H129,2)</f>
        <v>0</v>
      </c>
      <c r="K129" s="236" t="s">
        <v>3815</v>
      </c>
      <c r="L129" s="73"/>
      <c r="M129" s="241" t="s">
        <v>21</v>
      </c>
      <c r="N129" s="242" t="s">
        <v>43</v>
      </c>
      <c r="O129" s="48"/>
      <c r="P129" s="243">
        <f>O129*H129</f>
        <v>0</v>
      </c>
      <c r="Q129" s="243">
        <v>0</v>
      </c>
      <c r="R129" s="243">
        <f>Q129*H129</f>
        <v>0</v>
      </c>
      <c r="S129" s="243">
        <v>0</v>
      </c>
      <c r="T129" s="244">
        <f>S129*H129</f>
        <v>0</v>
      </c>
      <c r="AR129" s="25" t="s">
        <v>232</v>
      </c>
      <c r="AT129" s="25" t="s">
        <v>218</v>
      </c>
      <c r="AU129" s="25" t="s">
        <v>80</v>
      </c>
      <c r="AY129" s="25" t="s">
        <v>215</v>
      </c>
      <c r="BE129" s="245">
        <f>IF(N129="základní",J129,0)</f>
        <v>0</v>
      </c>
      <c r="BF129" s="245">
        <f>IF(N129="snížená",J129,0)</f>
        <v>0</v>
      </c>
      <c r="BG129" s="245">
        <f>IF(N129="zákl. přenesená",J129,0)</f>
        <v>0</v>
      </c>
      <c r="BH129" s="245">
        <f>IF(N129="sníž. přenesená",J129,0)</f>
        <v>0</v>
      </c>
      <c r="BI129" s="245">
        <f>IF(N129="nulová",J129,0)</f>
        <v>0</v>
      </c>
      <c r="BJ129" s="25" t="s">
        <v>80</v>
      </c>
      <c r="BK129" s="245">
        <f>ROUND(I129*H129,2)</f>
        <v>0</v>
      </c>
      <c r="BL129" s="25" t="s">
        <v>232</v>
      </c>
      <c r="BM129" s="25" t="s">
        <v>657</v>
      </c>
    </row>
    <row r="130" s="1" customFormat="1" ht="16.5" customHeight="1">
      <c r="B130" s="47"/>
      <c r="C130" s="234" t="s">
        <v>338</v>
      </c>
      <c r="D130" s="234" t="s">
        <v>218</v>
      </c>
      <c r="E130" s="235" t="s">
        <v>3925</v>
      </c>
      <c r="F130" s="236" t="s">
        <v>3926</v>
      </c>
      <c r="G130" s="237" t="s">
        <v>298</v>
      </c>
      <c r="H130" s="238">
        <v>1</v>
      </c>
      <c r="I130" s="239"/>
      <c r="J130" s="240">
        <f>ROUND(I130*H130,2)</f>
        <v>0</v>
      </c>
      <c r="K130" s="236" t="s">
        <v>3815</v>
      </c>
      <c r="L130" s="73"/>
      <c r="M130" s="241" t="s">
        <v>21</v>
      </c>
      <c r="N130" s="301" t="s">
        <v>43</v>
      </c>
      <c r="O130" s="250"/>
      <c r="P130" s="302">
        <f>O130*H130</f>
        <v>0</v>
      </c>
      <c r="Q130" s="302">
        <v>0</v>
      </c>
      <c r="R130" s="302">
        <f>Q130*H130</f>
        <v>0</v>
      </c>
      <c r="S130" s="302">
        <v>0</v>
      </c>
      <c r="T130" s="303">
        <f>S130*H130</f>
        <v>0</v>
      </c>
      <c r="AR130" s="25" t="s">
        <v>232</v>
      </c>
      <c r="AT130" s="25" t="s">
        <v>218</v>
      </c>
      <c r="AU130" s="25" t="s">
        <v>80</v>
      </c>
      <c r="AY130" s="25" t="s">
        <v>215</v>
      </c>
      <c r="BE130" s="245">
        <f>IF(N130="základní",J130,0)</f>
        <v>0</v>
      </c>
      <c r="BF130" s="245">
        <f>IF(N130="snížená",J130,0)</f>
        <v>0</v>
      </c>
      <c r="BG130" s="245">
        <f>IF(N130="zákl. přenesená",J130,0)</f>
        <v>0</v>
      </c>
      <c r="BH130" s="245">
        <f>IF(N130="sníž. přenesená",J130,0)</f>
        <v>0</v>
      </c>
      <c r="BI130" s="245">
        <f>IF(N130="nulová",J130,0)</f>
        <v>0</v>
      </c>
      <c r="BJ130" s="25" t="s">
        <v>80</v>
      </c>
      <c r="BK130" s="245">
        <f>ROUND(I130*H130,2)</f>
        <v>0</v>
      </c>
      <c r="BL130" s="25" t="s">
        <v>232</v>
      </c>
      <c r="BM130" s="25" t="s">
        <v>668</v>
      </c>
    </row>
    <row r="131" s="1" customFormat="1" ht="6.96" customHeight="1">
      <c r="B131" s="68"/>
      <c r="C131" s="69"/>
      <c r="D131" s="69"/>
      <c r="E131" s="69"/>
      <c r="F131" s="69"/>
      <c r="G131" s="69"/>
      <c r="H131" s="69"/>
      <c r="I131" s="179"/>
      <c r="J131" s="69"/>
      <c r="K131" s="69"/>
      <c r="L131" s="73"/>
    </row>
  </sheetData>
  <sheetProtection sheet="1" autoFilter="0" formatColumns="0" formatRows="0" objects="1" scenarios="1" spinCount="100000" saltValue="kSRkC/GZy755h9erkj+ZrfSuGMfpvU4uXz+/6umNyKlKSo4U+GK/tzOVCrZKbLPlNnHqnZ3sXYveMhrZsVOJPw==" hashValue="qPSNxh+ZRJZ6yHBh2PNDAK/f7OJJOBMc0PFHRES41+ilPE1OAA2DJGO7qf9hLJMMY6E3xDlwA5j789xYd/tqEA==" algorithmName="SHA-512" password="CC35"/>
  <autoFilter ref="C83:K130"/>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162</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4738</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ROUND(J93,2)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ROUND(SUM(BE93:BE339), 2)</f>
        <v>0</v>
      </c>
      <c r="G30" s="48"/>
      <c r="H30" s="48"/>
      <c r="I30" s="171">
        <v>0.20999999999999999</v>
      </c>
      <c r="J30" s="170">
        <f>ROUND(ROUND((SUM(BE93:BE339)), 2)*I30, 2)</f>
        <v>0</v>
      </c>
      <c r="K30" s="52"/>
    </row>
    <row r="31" s="1" customFormat="1" ht="14.4" customHeight="1">
      <c r="B31" s="47"/>
      <c r="C31" s="48"/>
      <c r="D31" s="48"/>
      <c r="E31" s="56" t="s">
        <v>44</v>
      </c>
      <c r="F31" s="170">
        <f>ROUND(SUM(BF93:BF339), 2)</f>
        <v>0</v>
      </c>
      <c r="G31" s="48"/>
      <c r="H31" s="48"/>
      <c r="I31" s="171">
        <v>0.14999999999999999</v>
      </c>
      <c r="J31" s="170">
        <f>ROUND(ROUND((SUM(BF93:BF339)), 2)*I31, 2)</f>
        <v>0</v>
      </c>
      <c r="K31" s="52"/>
    </row>
    <row r="32" hidden="1" s="1" customFormat="1" ht="14.4" customHeight="1">
      <c r="B32" s="47"/>
      <c r="C32" s="48"/>
      <c r="D32" s="48"/>
      <c r="E32" s="56" t="s">
        <v>45</v>
      </c>
      <c r="F32" s="170">
        <f>ROUND(SUM(BG93:BG339), 2)</f>
        <v>0</v>
      </c>
      <c r="G32" s="48"/>
      <c r="H32" s="48"/>
      <c r="I32" s="171">
        <v>0.20999999999999999</v>
      </c>
      <c r="J32" s="170">
        <v>0</v>
      </c>
      <c r="K32" s="52"/>
    </row>
    <row r="33" hidden="1" s="1" customFormat="1" ht="14.4" customHeight="1">
      <c r="B33" s="47"/>
      <c r="C33" s="48"/>
      <c r="D33" s="48"/>
      <c r="E33" s="56" t="s">
        <v>46</v>
      </c>
      <c r="F33" s="170">
        <f>ROUND(SUM(BH93:BH339), 2)</f>
        <v>0</v>
      </c>
      <c r="G33" s="48"/>
      <c r="H33" s="48"/>
      <c r="I33" s="171">
        <v>0.14999999999999999</v>
      </c>
      <c r="J33" s="170">
        <v>0</v>
      </c>
      <c r="K33" s="52"/>
    </row>
    <row r="34" hidden="1" s="1" customFormat="1" ht="14.4" customHeight="1">
      <c r="B34" s="47"/>
      <c r="C34" s="48"/>
      <c r="D34" s="48"/>
      <c r="E34" s="56" t="s">
        <v>47</v>
      </c>
      <c r="F34" s="170">
        <f>ROUND(SUM(BI93:BI339),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902 - Prosklený pavilón</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J93</f>
        <v>0</v>
      </c>
      <c r="K56" s="52"/>
      <c r="AU56" s="25" t="s">
        <v>193</v>
      </c>
    </row>
    <row r="57" s="8" customFormat="1" ht="24.96" customHeight="1">
      <c r="B57" s="190"/>
      <c r="C57" s="191"/>
      <c r="D57" s="192" t="s">
        <v>364</v>
      </c>
      <c r="E57" s="193"/>
      <c r="F57" s="193"/>
      <c r="G57" s="193"/>
      <c r="H57" s="193"/>
      <c r="I57" s="194"/>
      <c r="J57" s="195">
        <f>J94</f>
        <v>0</v>
      </c>
      <c r="K57" s="196"/>
    </row>
    <row r="58" s="9" customFormat="1" ht="19.92" customHeight="1">
      <c r="B58" s="197"/>
      <c r="C58" s="198"/>
      <c r="D58" s="199" t="s">
        <v>365</v>
      </c>
      <c r="E58" s="200"/>
      <c r="F58" s="200"/>
      <c r="G58" s="200"/>
      <c r="H58" s="200"/>
      <c r="I58" s="201"/>
      <c r="J58" s="202">
        <f>J95</f>
        <v>0</v>
      </c>
      <c r="K58" s="203"/>
    </row>
    <row r="59" s="9" customFormat="1" ht="19.92" customHeight="1">
      <c r="B59" s="197"/>
      <c r="C59" s="198"/>
      <c r="D59" s="199" t="s">
        <v>366</v>
      </c>
      <c r="E59" s="200"/>
      <c r="F59" s="200"/>
      <c r="G59" s="200"/>
      <c r="H59" s="200"/>
      <c r="I59" s="201"/>
      <c r="J59" s="202">
        <f>J120</f>
        <v>0</v>
      </c>
      <c r="K59" s="203"/>
    </row>
    <row r="60" s="9" customFormat="1" ht="19.92" customHeight="1">
      <c r="B60" s="197"/>
      <c r="C60" s="198"/>
      <c r="D60" s="199" t="s">
        <v>1126</v>
      </c>
      <c r="E60" s="200"/>
      <c r="F60" s="200"/>
      <c r="G60" s="200"/>
      <c r="H60" s="200"/>
      <c r="I60" s="201"/>
      <c r="J60" s="202">
        <f>J144</f>
        <v>0</v>
      </c>
      <c r="K60" s="203"/>
    </row>
    <row r="61" s="9" customFormat="1" ht="19.92" customHeight="1">
      <c r="B61" s="197"/>
      <c r="C61" s="198"/>
      <c r="D61" s="199" t="s">
        <v>1244</v>
      </c>
      <c r="E61" s="200"/>
      <c r="F61" s="200"/>
      <c r="G61" s="200"/>
      <c r="H61" s="200"/>
      <c r="I61" s="201"/>
      <c r="J61" s="202">
        <f>J153</f>
        <v>0</v>
      </c>
      <c r="K61" s="203"/>
    </row>
    <row r="62" s="9" customFormat="1" ht="19.92" customHeight="1">
      <c r="B62" s="197"/>
      <c r="C62" s="198"/>
      <c r="D62" s="199" t="s">
        <v>1245</v>
      </c>
      <c r="E62" s="200"/>
      <c r="F62" s="200"/>
      <c r="G62" s="200"/>
      <c r="H62" s="200"/>
      <c r="I62" s="201"/>
      <c r="J62" s="202">
        <f>J172</f>
        <v>0</v>
      </c>
      <c r="K62" s="203"/>
    </row>
    <row r="63" s="9" customFormat="1" ht="19.92" customHeight="1">
      <c r="B63" s="197"/>
      <c r="C63" s="198"/>
      <c r="D63" s="199" t="s">
        <v>367</v>
      </c>
      <c r="E63" s="200"/>
      <c r="F63" s="200"/>
      <c r="G63" s="200"/>
      <c r="H63" s="200"/>
      <c r="I63" s="201"/>
      <c r="J63" s="202">
        <f>J203</f>
        <v>0</v>
      </c>
      <c r="K63" s="203"/>
    </row>
    <row r="64" s="9" customFormat="1" ht="19.92" customHeight="1">
      <c r="B64" s="197"/>
      <c r="C64" s="198"/>
      <c r="D64" s="199" t="s">
        <v>943</v>
      </c>
      <c r="E64" s="200"/>
      <c r="F64" s="200"/>
      <c r="G64" s="200"/>
      <c r="H64" s="200"/>
      <c r="I64" s="201"/>
      <c r="J64" s="202">
        <f>J215</f>
        <v>0</v>
      </c>
      <c r="K64" s="203"/>
    </row>
    <row r="65" s="8" customFormat="1" ht="24.96" customHeight="1">
      <c r="B65" s="190"/>
      <c r="C65" s="191"/>
      <c r="D65" s="192" t="s">
        <v>854</v>
      </c>
      <c r="E65" s="193"/>
      <c r="F65" s="193"/>
      <c r="G65" s="193"/>
      <c r="H65" s="193"/>
      <c r="I65" s="194"/>
      <c r="J65" s="195">
        <f>J217</f>
        <v>0</v>
      </c>
      <c r="K65" s="196"/>
    </row>
    <row r="66" s="9" customFormat="1" ht="19.92" customHeight="1">
      <c r="B66" s="197"/>
      <c r="C66" s="198"/>
      <c r="D66" s="199" t="s">
        <v>1246</v>
      </c>
      <c r="E66" s="200"/>
      <c r="F66" s="200"/>
      <c r="G66" s="200"/>
      <c r="H66" s="200"/>
      <c r="I66" s="201"/>
      <c r="J66" s="202">
        <f>J218</f>
        <v>0</v>
      </c>
      <c r="K66" s="203"/>
    </row>
    <row r="67" s="9" customFormat="1" ht="19.92" customHeight="1">
      <c r="B67" s="197"/>
      <c r="C67" s="198"/>
      <c r="D67" s="199" t="s">
        <v>4739</v>
      </c>
      <c r="E67" s="200"/>
      <c r="F67" s="200"/>
      <c r="G67" s="200"/>
      <c r="H67" s="200"/>
      <c r="I67" s="201"/>
      <c r="J67" s="202">
        <f>J252</f>
        <v>0</v>
      </c>
      <c r="K67" s="203"/>
    </row>
    <row r="68" s="9" customFormat="1" ht="19.92" customHeight="1">
      <c r="B68" s="197"/>
      <c r="C68" s="198"/>
      <c r="D68" s="199" t="s">
        <v>4740</v>
      </c>
      <c r="E68" s="200"/>
      <c r="F68" s="200"/>
      <c r="G68" s="200"/>
      <c r="H68" s="200"/>
      <c r="I68" s="201"/>
      <c r="J68" s="202">
        <f>J276</f>
        <v>0</v>
      </c>
      <c r="K68" s="203"/>
    </row>
    <row r="69" s="9" customFormat="1" ht="19.92" customHeight="1">
      <c r="B69" s="197"/>
      <c r="C69" s="198"/>
      <c r="D69" s="199" t="s">
        <v>4741</v>
      </c>
      <c r="E69" s="200"/>
      <c r="F69" s="200"/>
      <c r="G69" s="200"/>
      <c r="H69" s="200"/>
      <c r="I69" s="201"/>
      <c r="J69" s="202">
        <f>J281</f>
        <v>0</v>
      </c>
      <c r="K69" s="203"/>
    </row>
    <row r="70" s="9" customFormat="1" ht="19.92" customHeight="1">
      <c r="B70" s="197"/>
      <c r="C70" s="198"/>
      <c r="D70" s="199" t="s">
        <v>1248</v>
      </c>
      <c r="E70" s="200"/>
      <c r="F70" s="200"/>
      <c r="G70" s="200"/>
      <c r="H70" s="200"/>
      <c r="I70" s="201"/>
      <c r="J70" s="202">
        <f>J303</f>
        <v>0</v>
      </c>
      <c r="K70" s="203"/>
    </row>
    <row r="71" s="9" customFormat="1" ht="19.92" customHeight="1">
      <c r="B71" s="197"/>
      <c r="C71" s="198"/>
      <c r="D71" s="199" t="s">
        <v>4742</v>
      </c>
      <c r="E71" s="200"/>
      <c r="F71" s="200"/>
      <c r="G71" s="200"/>
      <c r="H71" s="200"/>
      <c r="I71" s="201"/>
      <c r="J71" s="202">
        <f>J311</f>
        <v>0</v>
      </c>
      <c r="K71" s="203"/>
    </row>
    <row r="72" s="9" customFormat="1" ht="19.92" customHeight="1">
      <c r="B72" s="197"/>
      <c r="C72" s="198"/>
      <c r="D72" s="199" t="s">
        <v>1249</v>
      </c>
      <c r="E72" s="200"/>
      <c r="F72" s="200"/>
      <c r="G72" s="200"/>
      <c r="H72" s="200"/>
      <c r="I72" s="201"/>
      <c r="J72" s="202">
        <f>J323</f>
        <v>0</v>
      </c>
      <c r="K72" s="203"/>
    </row>
    <row r="73" s="9" customFormat="1" ht="19.92" customHeight="1">
      <c r="B73" s="197"/>
      <c r="C73" s="198"/>
      <c r="D73" s="199" t="s">
        <v>4743</v>
      </c>
      <c r="E73" s="200"/>
      <c r="F73" s="200"/>
      <c r="G73" s="200"/>
      <c r="H73" s="200"/>
      <c r="I73" s="201"/>
      <c r="J73" s="202">
        <f>J335</f>
        <v>0</v>
      </c>
      <c r="K73" s="203"/>
    </row>
    <row r="74" s="1" customFormat="1" ht="21.84" customHeight="1">
      <c r="B74" s="47"/>
      <c r="C74" s="48"/>
      <c r="D74" s="48"/>
      <c r="E74" s="48"/>
      <c r="F74" s="48"/>
      <c r="G74" s="48"/>
      <c r="H74" s="48"/>
      <c r="I74" s="157"/>
      <c r="J74" s="48"/>
      <c r="K74" s="52"/>
    </row>
    <row r="75" s="1" customFormat="1" ht="6.96" customHeight="1">
      <c r="B75" s="68"/>
      <c r="C75" s="69"/>
      <c r="D75" s="69"/>
      <c r="E75" s="69"/>
      <c r="F75" s="69"/>
      <c r="G75" s="69"/>
      <c r="H75" s="69"/>
      <c r="I75" s="179"/>
      <c r="J75" s="69"/>
      <c r="K75" s="70"/>
    </row>
    <row r="79" s="1" customFormat="1" ht="6.96" customHeight="1">
      <c r="B79" s="71"/>
      <c r="C79" s="72"/>
      <c r="D79" s="72"/>
      <c r="E79" s="72"/>
      <c r="F79" s="72"/>
      <c r="G79" s="72"/>
      <c r="H79" s="72"/>
      <c r="I79" s="182"/>
      <c r="J79" s="72"/>
      <c r="K79" s="72"/>
      <c r="L79" s="73"/>
    </row>
    <row r="80" s="1" customFormat="1" ht="36.96" customHeight="1">
      <c r="B80" s="47"/>
      <c r="C80" s="74" t="s">
        <v>199</v>
      </c>
      <c r="D80" s="75"/>
      <c r="E80" s="75"/>
      <c r="F80" s="75"/>
      <c r="G80" s="75"/>
      <c r="H80" s="75"/>
      <c r="I80" s="204"/>
      <c r="J80" s="75"/>
      <c r="K80" s="75"/>
      <c r="L80" s="73"/>
    </row>
    <row r="81" s="1" customFormat="1" ht="6.96" customHeight="1">
      <c r="B81" s="47"/>
      <c r="C81" s="75"/>
      <c r="D81" s="75"/>
      <c r="E81" s="75"/>
      <c r="F81" s="75"/>
      <c r="G81" s="75"/>
      <c r="H81" s="75"/>
      <c r="I81" s="204"/>
      <c r="J81" s="75"/>
      <c r="K81" s="75"/>
      <c r="L81" s="73"/>
    </row>
    <row r="82" s="1" customFormat="1" ht="14.4" customHeight="1">
      <c r="B82" s="47"/>
      <c r="C82" s="77" t="s">
        <v>18</v>
      </c>
      <c r="D82" s="75"/>
      <c r="E82" s="75"/>
      <c r="F82" s="75"/>
      <c r="G82" s="75"/>
      <c r="H82" s="75"/>
      <c r="I82" s="204"/>
      <c r="J82" s="75"/>
      <c r="K82" s="75"/>
      <c r="L82" s="73"/>
    </row>
    <row r="83" s="1" customFormat="1" ht="16.5" customHeight="1">
      <c r="B83" s="47"/>
      <c r="C83" s="75"/>
      <c r="D83" s="75"/>
      <c r="E83" s="205" t="str">
        <f>E7</f>
        <v>Revitalizace centra města Kopřivnice - projektová dokumentace II.</v>
      </c>
      <c r="F83" s="77"/>
      <c r="G83" s="77"/>
      <c r="H83" s="77"/>
      <c r="I83" s="204"/>
      <c r="J83" s="75"/>
      <c r="K83" s="75"/>
      <c r="L83" s="73"/>
    </row>
    <row r="84" s="1" customFormat="1" ht="14.4" customHeight="1">
      <c r="B84" s="47"/>
      <c r="C84" s="77" t="s">
        <v>186</v>
      </c>
      <c r="D84" s="75"/>
      <c r="E84" s="75"/>
      <c r="F84" s="75"/>
      <c r="G84" s="75"/>
      <c r="H84" s="75"/>
      <c r="I84" s="204"/>
      <c r="J84" s="75"/>
      <c r="K84" s="75"/>
      <c r="L84" s="73"/>
    </row>
    <row r="85" s="1" customFormat="1" ht="17.25" customHeight="1">
      <c r="B85" s="47"/>
      <c r="C85" s="75"/>
      <c r="D85" s="75"/>
      <c r="E85" s="83" t="str">
        <f>E9</f>
        <v>SO 902 - Prosklený pavilón</v>
      </c>
      <c r="F85" s="75"/>
      <c r="G85" s="75"/>
      <c r="H85" s="75"/>
      <c r="I85" s="204"/>
      <c r="J85" s="75"/>
      <c r="K85" s="75"/>
      <c r="L85" s="73"/>
    </row>
    <row r="86" s="1" customFormat="1" ht="6.96" customHeight="1">
      <c r="B86" s="47"/>
      <c r="C86" s="75"/>
      <c r="D86" s="75"/>
      <c r="E86" s="75"/>
      <c r="F86" s="75"/>
      <c r="G86" s="75"/>
      <c r="H86" s="75"/>
      <c r="I86" s="204"/>
      <c r="J86" s="75"/>
      <c r="K86" s="75"/>
      <c r="L86" s="73"/>
    </row>
    <row r="87" s="1" customFormat="1" ht="18" customHeight="1">
      <c r="B87" s="47"/>
      <c r="C87" s="77" t="s">
        <v>23</v>
      </c>
      <c r="D87" s="75"/>
      <c r="E87" s="75"/>
      <c r="F87" s="206" t="str">
        <f>F12</f>
        <v xml:space="preserve"> </v>
      </c>
      <c r="G87" s="75"/>
      <c r="H87" s="75"/>
      <c r="I87" s="207" t="s">
        <v>25</v>
      </c>
      <c r="J87" s="86" t="str">
        <f>IF(J12="","",J12)</f>
        <v>14. 1. 2019</v>
      </c>
      <c r="K87" s="75"/>
      <c r="L87" s="73"/>
    </row>
    <row r="88" s="1" customFormat="1" ht="6.96" customHeight="1">
      <c r="B88" s="47"/>
      <c r="C88" s="75"/>
      <c r="D88" s="75"/>
      <c r="E88" s="75"/>
      <c r="F88" s="75"/>
      <c r="G88" s="75"/>
      <c r="H88" s="75"/>
      <c r="I88" s="204"/>
      <c r="J88" s="75"/>
      <c r="K88" s="75"/>
      <c r="L88" s="73"/>
    </row>
    <row r="89" s="1" customFormat="1">
      <c r="B89" s="47"/>
      <c r="C89" s="77" t="s">
        <v>27</v>
      </c>
      <c r="D89" s="75"/>
      <c r="E89" s="75"/>
      <c r="F89" s="206" t="str">
        <f>E15</f>
        <v>Město Kopřivnice</v>
      </c>
      <c r="G89" s="75"/>
      <c r="H89" s="75"/>
      <c r="I89" s="207" t="s">
        <v>33</v>
      </c>
      <c r="J89" s="206" t="str">
        <f>E21</f>
        <v>Dopravoprojekt Ostrava a.s.</v>
      </c>
      <c r="K89" s="75"/>
      <c r="L89" s="73"/>
    </row>
    <row r="90" s="1" customFormat="1" ht="14.4" customHeight="1">
      <c r="B90" s="47"/>
      <c r="C90" s="77" t="s">
        <v>31</v>
      </c>
      <c r="D90" s="75"/>
      <c r="E90" s="75"/>
      <c r="F90" s="206" t="str">
        <f>IF(E18="","",E18)</f>
        <v/>
      </c>
      <c r="G90" s="75"/>
      <c r="H90" s="75"/>
      <c r="I90" s="204"/>
      <c r="J90" s="75"/>
      <c r="K90" s="75"/>
      <c r="L90" s="73"/>
    </row>
    <row r="91" s="1" customFormat="1" ht="10.32" customHeight="1">
      <c r="B91" s="47"/>
      <c r="C91" s="75"/>
      <c r="D91" s="75"/>
      <c r="E91" s="75"/>
      <c r="F91" s="75"/>
      <c r="G91" s="75"/>
      <c r="H91" s="75"/>
      <c r="I91" s="204"/>
      <c r="J91" s="75"/>
      <c r="K91" s="75"/>
      <c r="L91" s="73"/>
    </row>
    <row r="92" s="10" customFormat="1" ht="29.28" customHeight="1">
      <c r="B92" s="208"/>
      <c r="C92" s="209" t="s">
        <v>200</v>
      </c>
      <c r="D92" s="210" t="s">
        <v>57</v>
      </c>
      <c r="E92" s="210" t="s">
        <v>53</v>
      </c>
      <c r="F92" s="210" t="s">
        <v>201</v>
      </c>
      <c r="G92" s="210" t="s">
        <v>202</v>
      </c>
      <c r="H92" s="210" t="s">
        <v>203</v>
      </c>
      <c r="I92" s="211" t="s">
        <v>204</v>
      </c>
      <c r="J92" s="210" t="s">
        <v>191</v>
      </c>
      <c r="K92" s="212" t="s">
        <v>205</v>
      </c>
      <c r="L92" s="213"/>
      <c r="M92" s="103" t="s">
        <v>206</v>
      </c>
      <c r="N92" s="104" t="s">
        <v>42</v>
      </c>
      <c r="O92" s="104" t="s">
        <v>207</v>
      </c>
      <c r="P92" s="104" t="s">
        <v>208</v>
      </c>
      <c r="Q92" s="104" t="s">
        <v>209</v>
      </c>
      <c r="R92" s="104" t="s">
        <v>210</v>
      </c>
      <c r="S92" s="104" t="s">
        <v>211</v>
      </c>
      <c r="T92" s="105" t="s">
        <v>212</v>
      </c>
    </row>
    <row r="93" s="1" customFormat="1" ht="29.28" customHeight="1">
      <c r="B93" s="47"/>
      <c r="C93" s="109" t="s">
        <v>192</v>
      </c>
      <c r="D93" s="75"/>
      <c r="E93" s="75"/>
      <c r="F93" s="75"/>
      <c r="G93" s="75"/>
      <c r="H93" s="75"/>
      <c r="I93" s="204"/>
      <c r="J93" s="214">
        <f>BK93</f>
        <v>0</v>
      </c>
      <c r="K93" s="75"/>
      <c r="L93" s="73"/>
      <c r="M93" s="106"/>
      <c r="N93" s="107"/>
      <c r="O93" s="107"/>
      <c r="P93" s="215">
        <f>P94+P217</f>
        <v>0</v>
      </c>
      <c r="Q93" s="107"/>
      <c r="R93" s="215">
        <f>R94+R217</f>
        <v>0</v>
      </c>
      <c r="S93" s="107"/>
      <c r="T93" s="216">
        <f>T94+T217</f>
        <v>0</v>
      </c>
      <c r="AT93" s="25" t="s">
        <v>71</v>
      </c>
      <c r="AU93" s="25" t="s">
        <v>193</v>
      </c>
      <c r="BK93" s="217">
        <f>BK94+BK217</f>
        <v>0</v>
      </c>
    </row>
    <row r="94" s="11" customFormat="1" ht="37.44" customHeight="1">
      <c r="B94" s="218"/>
      <c r="C94" s="219"/>
      <c r="D94" s="220" t="s">
        <v>71</v>
      </c>
      <c r="E94" s="221" t="s">
        <v>371</v>
      </c>
      <c r="F94" s="221" t="s">
        <v>372</v>
      </c>
      <c r="G94" s="219"/>
      <c r="H94" s="219"/>
      <c r="I94" s="222"/>
      <c r="J94" s="223">
        <f>BK94</f>
        <v>0</v>
      </c>
      <c r="K94" s="219"/>
      <c r="L94" s="224"/>
      <c r="M94" s="225"/>
      <c r="N94" s="226"/>
      <c r="O94" s="226"/>
      <c r="P94" s="227">
        <f>P95+P120+P144+P153+P172+P203+P215</f>
        <v>0</v>
      </c>
      <c r="Q94" s="226"/>
      <c r="R94" s="227">
        <f>R95+R120+R144+R153+R172+R203+R215</f>
        <v>0</v>
      </c>
      <c r="S94" s="226"/>
      <c r="T94" s="228">
        <f>T95+T120+T144+T153+T172+T203+T215</f>
        <v>0</v>
      </c>
      <c r="AR94" s="229" t="s">
        <v>80</v>
      </c>
      <c r="AT94" s="230" t="s">
        <v>71</v>
      </c>
      <c r="AU94" s="230" t="s">
        <v>72</v>
      </c>
      <c r="AY94" s="229" t="s">
        <v>215</v>
      </c>
      <c r="BK94" s="231">
        <f>BK95+BK120+BK144+BK153+BK172+BK203+BK215</f>
        <v>0</v>
      </c>
    </row>
    <row r="95" s="11" customFormat="1" ht="19.92" customHeight="1">
      <c r="B95" s="218"/>
      <c r="C95" s="219"/>
      <c r="D95" s="220" t="s">
        <v>71</v>
      </c>
      <c r="E95" s="232" t="s">
        <v>80</v>
      </c>
      <c r="F95" s="232" t="s">
        <v>373</v>
      </c>
      <c r="G95" s="219"/>
      <c r="H95" s="219"/>
      <c r="I95" s="222"/>
      <c r="J95" s="233">
        <f>BK95</f>
        <v>0</v>
      </c>
      <c r="K95" s="219"/>
      <c r="L95" s="224"/>
      <c r="M95" s="225"/>
      <c r="N95" s="226"/>
      <c r="O95" s="226"/>
      <c r="P95" s="227">
        <f>SUM(P96:P119)</f>
        <v>0</v>
      </c>
      <c r="Q95" s="226"/>
      <c r="R95" s="227">
        <f>SUM(R96:R119)</f>
        <v>0</v>
      </c>
      <c r="S95" s="226"/>
      <c r="T95" s="228">
        <f>SUM(T96:T119)</f>
        <v>0</v>
      </c>
      <c r="AR95" s="229" t="s">
        <v>80</v>
      </c>
      <c r="AT95" s="230" t="s">
        <v>71</v>
      </c>
      <c r="AU95" s="230" t="s">
        <v>80</v>
      </c>
      <c r="AY95" s="229" t="s">
        <v>215</v>
      </c>
      <c r="BK95" s="231">
        <f>SUM(BK96:BK119)</f>
        <v>0</v>
      </c>
    </row>
    <row r="96" s="1" customFormat="1" ht="38.25" customHeight="1">
      <c r="B96" s="47"/>
      <c r="C96" s="234" t="s">
        <v>80</v>
      </c>
      <c r="D96" s="234" t="s">
        <v>218</v>
      </c>
      <c r="E96" s="235" t="s">
        <v>2267</v>
      </c>
      <c r="F96" s="236" t="s">
        <v>4744</v>
      </c>
      <c r="G96" s="237" t="s">
        <v>381</v>
      </c>
      <c r="H96" s="238">
        <v>122.416</v>
      </c>
      <c r="I96" s="239"/>
      <c r="J96" s="240">
        <f>ROUND(I96*H96,2)</f>
        <v>0</v>
      </c>
      <c r="K96" s="236" t="s">
        <v>4521</v>
      </c>
      <c r="L96" s="73"/>
      <c r="M96" s="241" t="s">
        <v>21</v>
      </c>
      <c r="N96" s="242" t="s">
        <v>43</v>
      </c>
      <c r="O96" s="48"/>
      <c r="P96" s="243">
        <f>O96*H96</f>
        <v>0</v>
      </c>
      <c r="Q96" s="243">
        <v>0</v>
      </c>
      <c r="R96" s="243">
        <f>Q96*H96</f>
        <v>0</v>
      </c>
      <c r="S96" s="243">
        <v>0</v>
      </c>
      <c r="T96" s="244">
        <f>S96*H96</f>
        <v>0</v>
      </c>
      <c r="AR96" s="25" t="s">
        <v>232</v>
      </c>
      <c r="AT96" s="25" t="s">
        <v>218</v>
      </c>
      <c r="AU96" s="25" t="s">
        <v>82</v>
      </c>
      <c r="AY96" s="25" t="s">
        <v>215</v>
      </c>
      <c r="BE96" s="245">
        <f>IF(N96="základní",J96,0)</f>
        <v>0</v>
      </c>
      <c r="BF96" s="245">
        <f>IF(N96="snížená",J96,0)</f>
        <v>0</v>
      </c>
      <c r="BG96" s="245">
        <f>IF(N96="zákl. přenesená",J96,0)</f>
        <v>0</v>
      </c>
      <c r="BH96" s="245">
        <f>IF(N96="sníž. přenesená",J96,0)</f>
        <v>0</v>
      </c>
      <c r="BI96" s="245">
        <f>IF(N96="nulová",J96,0)</f>
        <v>0</v>
      </c>
      <c r="BJ96" s="25" t="s">
        <v>80</v>
      </c>
      <c r="BK96" s="245">
        <f>ROUND(I96*H96,2)</f>
        <v>0</v>
      </c>
      <c r="BL96" s="25" t="s">
        <v>232</v>
      </c>
      <c r="BM96" s="25" t="s">
        <v>82</v>
      </c>
    </row>
    <row r="97" s="12" customFormat="1">
      <c r="B97" s="252"/>
      <c r="C97" s="253"/>
      <c r="D97" s="246" t="s">
        <v>422</v>
      </c>
      <c r="E97" s="254" t="s">
        <v>21</v>
      </c>
      <c r="F97" s="255" t="s">
        <v>4745</v>
      </c>
      <c r="G97" s="253"/>
      <c r="H97" s="256">
        <v>122.416</v>
      </c>
      <c r="I97" s="257"/>
      <c r="J97" s="253"/>
      <c r="K97" s="253"/>
      <c r="L97" s="258"/>
      <c r="M97" s="259"/>
      <c r="N97" s="260"/>
      <c r="O97" s="260"/>
      <c r="P97" s="260"/>
      <c r="Q97" s="260"/>
      <c r="R97" s="260"/>
      <c r="S97" s="260"/>
      <c r="T97" s="261"/>
      <c r="AT97" s="262" t="s">
        <v>422</v>
      </c>
      <c r="AU97" s="262" t="s">
        <v>82</v>
      </c>
      <c r="AV97" s="12" t="s">
        <v>82</v>
      </c>
      <c r="AW97" s="12" t="s">
        <v>35</v>
      </c>
      <c r="AX97" s="12" t="s">
        <v>72</v>
      </c>
      <c r="AY97" s="262" t="s">
        <v>215</v>
      </c>
    </row>
    <row r="98" s="13" customFormat="1">
      <c r="B98" s="263"/>
      <c r="C98" s="264"/>
      <c r="D98" s="246" t="s">
        <v>422</v>
      </c>
      <c r="E98" s="265" t="s">
        <v>21</v>
      </c>
      <c r="F98" s="266" t="s">
        <v>439</v>
      </c>
      <c r="G98" s="264"/>
      <c r="H98" s="267">
        <v>122.416</v>
      </c>
      <c r="I98" s="268"/>
      <c r="J98" s="264"/>
      <c r="K98" s="264"/>
      <c r="L98" s="269"/>
      <c r="M98" s="270"/>
      <c r="N98" s="271"/>
      <c r="O98" s="271"/>
      <c r="P98" s="271"/>
      <c r="Q98" s="271"/>
      <c r="R98" s="271"/>
      <c r="S98" s="271"/>
      <c r="T98" s="272"/>
      <c r="AT98" s="273" t="s">
        <v>422</v>
      </c>
      <c r="AU98" s="273" t="s">
        <v>82</v>
      </c>
      <c r="AV98" s="13" t="s">
        <v>232</v>
      </c>
      <c r="AW98" s="13" t="s">
        <v>35</v>
      </c>
      <c r="AX98" s="13" t="s">
        <v>80</v>
      </c>
      <c r="AY98" s="273" t="s">
        <v>215</v>
      </c>
    </row>
    <row r="99" s="1" customFormat="1" ht="38.25" customHeight="1">
      <c r="B99" s="47"/>
      <c r="C99" s="234" t="s">
        <v>82</v>
      </c>
      <c r="D99" s="234" t="s">
        <v>218</v>
      </c>
      <c r="E99" s="235" t="s">
        <v>461</v>
      </c>
      <c r="F99" s="236" t="s">
        <v>4746</v>
      </c>
      <c r="G99" s="237" t="s">
        <v>381</v>
      </c>
      <c r="H99" s="238">
        <v>122.416</v>
      </c>
      <c r="I99" s="239"/>
      <c r="J99" s="240">
        <f>ROUND(I99*H99,2)</f>
        <v>0</v>
      </c>
      <c r="K99" s="236" t="s">
        <v>4521</v>
      </c>
      <c r="L99" s="73"/>
      <c r="M99" s="241" t="s">
        <v>21</v>
      </c>
      <c r="N99" s="242" t="s">
        <v>43</v>
      </c>
      <c r="O99" s="48"/>
      <c r="P99" s="243">
        <f>O99*H99</f>
        <v>0</v>
      </c>
      <c r="Q99" s="243">
        <v>0</v>
      </c>
      <c r="R99" s="243">
        <f>Q99*H99</f>
        <v>0</v>
      </c>
      <c r="S99" s="243">
        <v>0</v>
      </c>
      <c r="T99" s="244">
        <f>S99*H99</f>
        <v>0</v>
      </c>
      <c r="AR99" s="25" t="s">
        <v>232</v>
      </c>
      <c r="AT99" s="25" t="s">
        <v>218</v>
      </c>
      <c r="AU99" s="25" t="s">
        <v>82</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232</v>
      </c>
    </row>
    <row r="100" s="1" customFormat="1" ht="25.5" customHeight="1">
      <c r="B100" s="47"/>
      <c r="C100" s="234" t="s">
        <v>227</v>
      </c>
      <c r="D100" s="234" t="s">
        <v>218</v>
      </c>
      <c r="E100" s="235" t="s">
        <v>1294</v>
      </c>
      <c r="F100" s="236" t="s">
        <v>4747</v>
      </c>
      <c r="G100" s="237" t="s">
        <v>381</v>
      </c>
      <c r="H100" s="238">
        <v>23.039999999999999</v>
      </c>
      <c r="I100" s="239"/>
      <c r="J100" s="240">
        <f>ROUND(I100*H100,2)</f>
        <v>0</v>
      </c>
      <c r="K100" s="236" t="s">
        <v>4521</v>
      </c>
      <c r="L100" s="73"/>
      <c r="M100" s="241" t="s">
        <v>21</v>
      </c>
      <c r="N100" s="242" t="s">
        <v>43</v>
      </c>
      <c r="O100" s="48"/>
      <c r="P100" s="243">
        <f>O100*H100</f>
        <v>0</v>
      </c>
      <c r="Q100" s="243">
        <v>0</v>
      </c>
      <c r="R100" s="243">
        <f>Q100*H100</f>
        <v>0</v>
      </c>
      <c r="S100" s="243">
        <v>0</v>
      </c>
      <c r="T100" s="244">
        <f>S100*H100</f>
        <v>0</v>
      </c>
      <c r="AR100" s="25" t="s">
        <v>232</v>
      </c>
      <c r="AT100" s="25" t="s">
        <v>218</v>
      </c>
      <c r="AU100" s="25" t="s">
        <v>82</v>
      </c>
      <c r="AY100" s="25" t="s">
        <v>215</v>
      </c>
      <c r="BE100" s="245">
        <f>IF(N100="základní",J100,0)</f>
        <v>0</v>
      </c>
      <c r="BF100" s="245">
        <f>IF(N100="snížená",J100,0)</f>
        <v>0</v>
      </c>
      <c r="BG100" s="245">
        <f>IF(N100="zákl. přenesená",J100,0)</f>
        <v>0</v>
      </c>
      <c r="BH100" s="245">
        <f>IF(N100="sníž. přenesená",J100,0)</f>
        <v>0</v>
      </c>
      <c r="BI100" s="245">
        <f>IF(N100="nulová",J100,0)</f>
        <v>0</v>
      </c>
      <c r="BJ100" s="25" t="s">
        <v>80</v>
      </c>
      <c r="BK100" s="245">
        <f>ROUND(I100*H100,2)</f>
        <v>0</v>
      </c>
      <c r="BL100" s="25" t="s">
        <v>232</v>
      </c>
      <c r="BM100" s="25" t="s">
        <v>241</v>
      </c>
    </row>
    <row r="101" s="12" customFormat="1">
      <c r="B101" s="252"/>
      <c r="C101" s="253"/>
      <c r="D101" s="246" t="s">
        <v>422</v>
      </c>
      <c r="E101" s="254" t="s">
        <v>21</v>
      </c>
      <c r="F101" s="255" t="s">
        <v>4748</v>
      </c>
      <c r="G101" s="253"/>
      <c r="H101" s="256">
        <v>23.039999999999999</v>
      </c>
      <c r="I101" s="257"/>
      <c r="J101" s="253"/>
      <c r="K101" s="253"/>
      <c r="L101" s="258"/>
      <c r="M101" s="259"/>
      <c r="N101" s="260"/>
      <c r="O101" s="260"/>
      <c r="P101" s="260"/>
      <c r="Q101" s="260"/>
      <c r="R101" s="260"/>
      <c r="S101" s="260"/>
      <c r="T101" s="261"/>
      <c r="AT101" s="262" t="s">
        <v>422</v>
      </c>
      <c r="AU101" s="262" t="s">
        <v>82</v>
      </c>
      <c r="AV101" s="12" t="s">
        <v>82</v>
      </c>
      <c r="AW101" s="12" t="s">
        <v>35</v>
      </c>
      <c r="AX101" s="12" t="s">
        <v>72</v>
      </c>
      <c r="AY101" s="262" t="s">
        <v>215</v>
      </c>
    </row>
    <row r="102" s="13" customFormat="1">
      <c r="B102" s="263"/>
      <c r="C102" s="264"/>
      <c r="D102" s="246" t="s">
        <v>422</v>
      </c>
      <c r="E102" s="265" t="s">
        <v>21</v>
      </c>
      <c r="F102" s="266" t="s">
        <v>439</v>
      </c>
      <c r="G102" s="264"/>
      <c r="H102" s="267">
        <v>23.039999999999999</v>
      </c>
      <c r="I102" s="268"/>
      <c r="J102" s="264"/>
      <c r="K102" s="264"/>
      <c r="L102" s="269"/>
      <c r="M102" s="270"/>
      <c r="N102" s="271"/>
      <c r="O102" s="271"/>
      <c r="P102" s="271"/>
      <c r="Q102" s="271"/>
      <c r="R102" s="271"/>
      <c r="S102" s="271"/>
      <c r="T102" s="272"/>
      <c r="AT102" s="273" t="s">
        <v>422</v>
      </c>
      <c r="AU102" s="273" t="s">
        <v>82</v>
      </c>
      <c r="AV102" s="13" t="s">
        <v>232</v>
      </c>
      <c r="AW102" s="13" t="s">
        <v>35</v>
      </c>
      <c r="AX102" s="13" t="s">
        <v>80</v>
      </c>
      <c r="AY102" s="273" t="s">
        <v>215</v>
      </c>
    </row>
    <row r="103" s="1" customFormat="1" ht="38.25" customHeight="1">
      <c r="B103" s="47"/>
      <c r="C103" s="234" t="s">
        <v>232</v>
      </c>
      <c r="D103" s="234" t="s">
        <v>218</v>
      </c>
      <c r="E103" s="235" t="s">
        <v>1298</v>
      </c>
      <c r="F103" s="236" t="s">
        <v>4749</v>
      </c>
      <c r="G103" s="237" t="s">
        <v>381</v>
      </c>
      <c r="H103" s="238">
        <v>23.039999999999999</v>
      </c>
      <c r="I103" s="239"/>
      <c r="J103" s="240">
        <f>ROUND(I103*H103,2)</f>
        <v>0</v>
      </c>
      <c r="K103" s="236" t="s">
        <v>4521</v>
      </c>
      <c r="L103" s="73"/>
      <c r="M103" s="241" t="s">
        <v>21</v>
      </c>
      <c r="N103" s="242" t="s">
        <v>43</v>
      </c>
      <c r="O103" s="48"/>
      <c r="P103" s="243">
        <f>O103*H103</f>
        <v>0</v>
      </c>
      <c r="Q103" s="243">
        <v>0</v>
      </c>
      <c r="R103" s="243">
        <f>Q103*H103</f>
        <v>0</v>
      </c>
      <c r="S103" s="243">
        <v>0</v>
      </c>
      <c r="T103" s="244">
        <f>S103*H103</f>
        <v>0</v>
      </c>
      <c r="AR103" s="25" t="s">
        <v>232</v>
      </c>
      <c r="AT103" s="25" t="s">
        <v>218</v>
      </c>
      <c r="AU103" s="25" t="s">
        <v>82</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405</v>
      </c>
    </row>
    <row r="104" s="1" customFormat="1" ht="38.25" customHeight="1">
      <c r="B104" s="47"/>
      <c r="C104" s="234" t="s">
        <v>214</v>
      </c>
      <c r="D104" s="234" t="s">
        <v>218</v>
      </c>
      <c r="E104" s="235" t="s">
        <v>776</v>
      </c>
      <c r="F104" s="236" t="s">
        <v>4528</v>
      </c>
      <c r="G104" s="237" t="s">
        <v>381</v>
      </c>
      <c r="H104" s="238">
        <v>90.040000000000006</v>
      </c>
      <c r="I104" s="239"/>
      <c r="J104" s="240">
        <f>ROUND(I104*H104,2)</f>
        <v>0</v>
      </c>
      <c r="K104" s="236" t="s">
        <v>4521</v>
      </c>
      <c r="L104" s="73"/>
      <c r="M104" s="241" t="s">
        <v>21</v>
      </c>
      <c r="N104" s="242" t="s">
        <v>43</v>
      </c>
      <c r="O104" s="48"/>
      <c r="P104" s="243">
        <f>O104*H104</f>
        <v>0</v>
      </c>
      <c r="Q104" s="243">
        <v>0</v>
      </c>
      <c r="R104" s="243">
        <f>Q104*H104</f>
        <v>0</v>
      </c>
      <c r="S104" s="243">
        <v>0</v>
      </c>
      <c r="T104" s="244">
        <f>S104*H104</f>
        <v>0</v>
      </c>
      <c r="AR104" s="25" t="s">
        <v>232</v>
      </c>
      <c r="AT104" s="25" t="s">
        <v>218</v>
      </c>
      <c r="AU104" s="25" t="s">
        <v>82</v>
      </c>
      <c r="AY104" s="25" t="s">
        <v>215</v>
      </c>
      <c r="BE104" s="245">
        <f>IF(N104="základní",J104,0)</f>
        <v>0</v>
      </c>
      <c r="BF104" s="245">
        <f>IF(N104="snížená",J104,0)</f>
        <v>0</v>
      </c>
      <c r="BG104" s="245">
        <f>IF(N104="zákl. přenesená",J104,0)</f>
        <v>0</v>
      </c>
      <c r="BH104" s="245">
        <f>IF(N104="sníž. přenesená",J104,0)</f>
        <v>0</v>
      </c>
      <c r="BI104" s="245">
        <f>IF(N104="nulová",J104,0)</f>
        <v>0</v>
      </c>
      <c r="BJ104" s="25" t="s">
        <v>80</v>
      </c>
      <c r="BK104" s="245">
        <f>ROUND(I104*H104,2)</f>
        <v>0</v>
      </c>
      <c r="BL104" s="25" t="s">
        <v>232</v>
      </c>
      <c r="BM104" s="25" t="s">
        <v>256</v>
      </c>
    </row>
    <row r="105" s="12" customFormat="1">
      <c r="B105" s="252"/>
      <c r="C105" s="253"/>
      <c r="D105" s="246" t="s">
        <v>422</v>
      </c>
      <c r="E105" s="254" t="s">
        <v>21</v>
      </c>
      <c r="F105" s="255" t="s">
        <v>4750</v>
      </c>
      <c r="G105" s="253"/>
      <c r="H105" s="256">
        <v>13.824</v>
      </c>
      <c r="I105" s="257"/>
      <c r="J105" s="253"/>
      <c r="K105" s="253"/>
      <c r="L105" s="258"/>
      <c r="M105" s="259"/>
      <c r="N105" s="260"/>
      <c r="O105" s="260"/>
      <c r="P105" s="260"/>
      <c r="Q105" s="260"/>
      <c r="R105" s="260"/>
      <c r="S105" s="260"/>
      <c r="T105" s="261"/>
      <c r="AT105" s="262" t="s">
        <v>422</v>
      </c>
      <c r="AU105" s="262" t="s">
        <v>82</v>
      </c>
      <c r="AV105" s="12" t="s">
        <v>82</v>
      </c>
      <c r="AW105" s="12" t="s">
        <v>35</v>
      </c>
      <c r="AX105" s="12" t="s">
        <v>72</v>
      </c>
      <c r="AY105" s="262" t="s">
        <v>215</v>
      </c>
    </row>
    <row r="106" s="12" customFormat="1">
      <c r="B106" s="252"/>
      <c r="C106" s="253"/>
      <c r="D106" s="246" t="s">
        <v>422</v>
      </c>
      <c r="E106" s="254" t="s">
        <v>21</v>
      </c>
      <c r="F106" s="255" t="s">
        <v>4751</v>
      </c>
      <c r="G106" s="253"/>
      <c r="H106" s="256">
        <v>76.215999999999994</v>
      </c>
      <c r="I106" s="257"/>
      <c r="J106" s="253"/>
      <c r="K106" s="253"/>
      <c r="L106" s="258"/>
      <c r="M106" s="259"/>
      <c r="N106" s="260"/>
      <c r="O106" s="260"/>
      <c r="P106" s="260"/>
      <c r="Q106" s="260"/>
      <c r="R106" s="260"/>
      <c r="S106" s="260"/>
      <c r="T106" s="261"/>
      <c r="AT106" s="262" t="s">
        <v>422</v>
      </c>
      <c r="AU106" s="262" t="s">
        <v>82</v>
      </c>
      <c r="AV106" s="12" t="s">
        <v>82</v>
      </c>
      <c r="AW106" s="12" t="s">
        <v>35</v>
      </c>
      <c r="AX106" s="12" t="s">
        <v>72</v>
      </c>
      <c r="AY106" s="262" t="s">
        <v>215</v>
      </c>
    </row>
    <row r="107" s="13" customFormat="1">
      <c r="B107" s="263"/>
      <c r="C107" s="264"/>
      <c r="D107" s="246" t="s">
        <v>422</v>
      </c>
      <c r="E107" s="265" t="s">
        <v>21</v>
      </c>
      <c r="F107" s="266" t="s">
        <v>439</v>
      </c>
      <c r="G107" s="264"/>
      <c r="H107" s="267">
        <v>90.040000000000006</v>
      </c>
      <c r="I107" s="268"/>
      <c r="J107" s="264"/>
      <c r="K107" s="264"/>
      <c r="L107" s="269"/>
      <c r="M107" s="270"/>
      <c r="N107" s="271"/>
      <c r="O107" s="271"/>
      <c r="P107" s="271"/>
      <c r="Q107" s="271"/>
      <c r="R107" s="271"/>
      <c r="S107" s="271"/>
      <c r="T107" s="272"/>
      <c r="AT107" s="273" t="s">
        <v>422</v>
      </c>
      <c r="AU107" s="273" t="s">
        <v>82</v>
      </c>
      <c r="AV107" s="13" t="s">
        <v>232</v>
      </c>
      <c r="AW107" s="13" t="s">
        <v>35</v>
      </c>
      <c r="AX107" s="13" t="s">
        <v>80</v>
      </c>
      <c r="AY107" s="273" t="s">
        <v>215</v>
      </c>
    </row>
    <row r="108" s="1" customFormat="1" ht="16.5" customHeight="1">
      <c r="B108" s="47"/>
      <c r="C108" s="234" t="s">
        <v>241</v>
      </c>
      <c r="D108" s="234" t="s">
        <v>218</v>
      </c>
      <c r="E108" s="235" t="s">
        <v>988</v>
      </c>
      <c r="F108" s="236" t="s">
        <v>4530</v>
      </c>
      <c r="G108" s="237" t="s">
        <v>381</v>
      </c>
      <c r="H108" s="238">
        <v>90.040000000000006</v>
      </c>
      <c r="I108" s="239"/>
      <c r="J108" s="240">
        <f>ROUND(I108*H108,2)</f>
        <v>0</v>
      </c>
      <c r="K108" s="236" t="s">
        <v>4521</v>
      </c>
      <c r="L108" s="73"/>
      <c r="M108" s="241" t="s">
        <v>21</v>
      </c>
      <c r="N108" s="242" t="s">
        <v>43</v>
      </c>
      <c r="O108" s="48"/>
      <c r="P108" s="243">
        <f>O108*H108</f>
        <v>0</v>
      </c>
      <c r="Q108" s="243">
        <v>0</v>
      </c>
      <c r="R108" s="243">
        <f>Q108*H108</f>
        <v>0</v>
      </c>
      <c r="S108" s="243">
        <v>0</v>
      </c>
      <c r="T108" s="244">
        <f>S108*H108</f>
        <v>0</v>
      </c>
      <c r="AR108" s="25" t="s">
        <v>232</v>
      </c>
      <c r="AT108" s="25" t="s">
        <v>218</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267</v>
      </c>
    </row>
    <row r="109" s="1" customFormat="1" ht="25.5" customHeight="1">
      <c r="B109" s="47"/>
      <c r="C109" s="234" t="s">
        <v>246</v>
      </c>
      <c r="D109" s="234" t="s">
        <v>218</v>
      </c>
      <c r="E109" s="235" t="s">
        <v>993</v>
      </c>
      <c r="F109" s="236" t="s">
        <v>4531</v>
      </c>
      <c r="G109" s="237" t="s">
        <v>473</v>
      </c>
      <c r="H109" s="238">
        <v>144.06399999999999</v>
      </c>
      <c r="I109" s="239"/>
      <c r="J109" s="240">
        <f>ROUND(I109*H109,2)</f>
        <v>0</v>
      </c>
      <c r="K109" s="236" t="s">
        <v>4521</v>
      </c>
      <c r="L109" s="73"/>
      <c r="M109" s="241" t="s">
        <v>21</v>
      </c>
      <c r="N109" s="242" t="s">
        <v>43</v>
      </c>
      <c r="O109" s="48"/>
      <c r="P109" s="243">
        <f>O109*H109</f>
        <v>0</v>
      </c>
      <c r="Q109" s="243">
        <v>0</v>
      </c>
      <c r="R109" s="243">
        <f>Q109*H109</f>
        <v>0</v>
      </c>
      <c r="S109" s="243">
        <v>0</v>
      </c>
      <c r="T109" s="244">
        <f>S109*H109</f>
        <v>0</v>
      </c>
      <c r="AR109" s="25" t="s">
        <v>232</v>
      </c>
      <c r="AT109" s="25" t="s">
        <v>218</v>
      </c>
      <c r="AU109" s="25" t="s">
        <v>82</v>
      </c>
      <c r="AY109" s="25" t="s">
        <v>215</v>
      </c>
      <c r="BE109" s="245">
        <f>IF(N109="základní",J109,0)</f>
        <v>0</v>
      </c>
      <c r="BF109" s="245">
        <f>IF(N109="snížená",J109,0)</f>
        <v>0</v>
      </c>
      <c r="BG109" s="245">
        <f>IF(N109="zákl. přenesená",J109,0)</f>
        <v>0</v>
      </c>
      <c r="BH109" s="245">
        <f>IF(N109="sníž. přenesená",J109,0)</f>
        <v>0</v>
      </c>
      <c r="BI109" s="245">
        <f>IF(N109="nulová",J109,0)</f>
        <v>0</v>
      </c>
      <c r="BJ109" s="25" t="s">
        <v>80</v>
      </c>
      <c r="BK109" s="245">
        <f>ROUND(I109*H109,2)</f>
        <v>0</v>
      </c>
      <c r="BL109" s="25" t="s">
        <v>232</v>
      </c>
      <c r="BM109" s="25" t="s">
        <v>277</v>
      </c>
    </row>
    <row r="110" s="1" customFormat="1">
      <c r="B110" s="47"/>
      <c r="C110" s="75"/>
      <c r="D110" s="246" t="s">
        <v>225</v>
      </c>
      <c r="E110" s="75"/>
      <c r="F110" s="247" t="s">
        <v>4532</v>
      </c>
      <c r="G110" s="75"/>
      <c r="H110" s="75"/>
      <c r="I110" s="204"/>
      <c r="J110" s="75"/>
      <c r="K110" s="75"/>
      <c r="L110" s="73"/>
      <c r="M110" s="248"/>
      <c r="N110" s="48"/>
      <c r="O110" s="48"/>
      <c r="P110" s="48"/>
      <c r="Q110" s="48"/>
      <c r="R110" s="48"/>
      <c r="S110" s="48"/>
      <c r="T110" s="96"/>
      <c r="AT110" s="25" t="s">
        <v>225</v>
      </c>
      <c r="AU110" s="25" t="s">
        <v>82</v>
      </c>
    </row>
    <row r="111" s="12" customFormat="1">
      <c r="B111" s="252"/>
      <c r="C111" s="253"/>
      <c r="D111" s="246" t="s">
        <v>422</v>
      </c>
      <c r="E111" s="254" t="s">
        <v>21</v>
      </c>
      <c r="F111" s="255" t="s">
        <v>4752</v>
      </c>
      <c r="G111" s="253"/>
      <c r="H111" s="256">
        <v>144.06399999999999</v>
      </c>
      <c r="I111" s="257"/>
      <c r="J111" s="253"/>
      <c r="K111" s="253"/>
      <c r="L111" s="258"/>
      <c r="M111" s="259"/>
      <c r="N111" s="260"/>
      <c r="O111" s="260"/>
      <c r="P111" s="260"/>
      <c r="Q111" s="260"/>
      <c r="R111" s="260"/>
      <c r="S111" s="260"/>
      <c r="T111" s="261"/>
      <c r="AT111" s="262" t="s">
        <v>422</v>
      </c>
      <c r="AU111" s="262" t="s">
        <v>82</v>
      </c>
      <c r="AV111" s="12" t="s">
        <v>82</v>
      </c>
      <c r="AW111" s="12" t="s">
        <v>35</v>
      </c>
      <c r="AX111" s="12" t="s">
        <v>72</v>
      </c>
      <c r="AY111" s="262" t="s">
        <v>215</v>
      </c>
    </row>
    <row r="112" s="13" customFormat="1">
      <c r="B112" s="263"/>
      <c r="C112" s="264"/>
      <c r="D112" s="246" t="s">
        <v>422</v>
      </c>
      <c r="E112" s="265" t="s">
        <v>21</v>
      </c>
      <c r="F112" s="266" t="s">
        <v>439</v>
      </c>
      <c r="G112" s="264"/>
      <c r="H112" s="267">
        <v>144.06399999999999</v>
      </c>
      <c r="I112" s="268"/>
      <c r="J112" s="264"/>
      <c r="K112" s="264"/>
      <c r="L112" s="269"/>
      <c r="M112" s="270"/>
      <c r="N112" s="271"/>
      <c r="O112" s="271"/>
      <c r="P112" s="271"/>
      <c r="Q112" s="271"/>
      <c r="R112" s="271"/>
      <c r="S112" s="271"/>
      <c r="T112" s="272"/>
      <c r="AT112" s="273" t="s">
        <v>422</v>
      </c>
      <c r="AU112" s="273" t="s">
        <v>82</v>
      </c>
      <c r="AV112" s="13" t="s">
        <v>232</v>
      </c>
      <c r="AW112" s="13" t="s">
        <v>35</v>
      </c>
      <c r="AX112" s="13" t="s">
        <v>80</v>
      </c>
      <c r="AY112" s="273" t="s">
        <v>215</v>
      </c>
    </row>
    <row r="113" s="1" customFormat="1" ht="51" customHeight="1">
      <c r="B113" s="47"/>
      <c r="C113" s="234" t="s">
        <v>405</v>
      </c>
      <c r="D113" s="234" t="s">
        <v>218</v>
      </c>
      <c r="E113" s="235" t="s">
        <v>2889</v>
      </c>
      <c r="F113" s="236" t="s">
        <v>4534</v>
      </c>
      <c r="G113" s="237" t="s">
        <v>381</v>
      </c>
      <c r="H113" s="238">
        <v>56.031999999999996</v>
      </c>
      <c r="I113" s="239"/>
      <c r="J113" s="240">
        <f>ROUND(I113*H113,2)</f>
        <v>0</v>
      </c>
      <c r="K113" s="236" t="s">
        <v>4521</v>
      </c>
      <c r="L113" s="73"/>
      <c r="M113" s="241" t="s">
        <v>21</v>
      </c>
      <c r="N113" s="242" t="s">
        <v>43</v>
      </c>
      <c r="O113" s="48"/>
      <c r="P113" s="243">
        <f>O113*H113</f>
        <v>0</v>
      </c>
      <c r="Q113" s="243">
        <v>0</v>
      </c>
      <c r="R113" s="243">
        <f>Q113*H113</f>
        <v>0</v>
      </c>
      <c r="S113" s="243">
        <v>0</v>
      </c>
      <c r="T113" s="244">
        <f>S113*H113</f>
        <v>0</v>
      </c>
      <c r="AR113" s="25" t="s">
        <v>232</v>
      </c>
      <c r="AT113" s="25" t="s">
        <v>218</v>
      </c>
      <c r="AU113" s="25" t="s">
        <v>82</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286</v>
      </c>
    </row>
    <row r="114" s="12" customFormat="1">
      <c r="B114" s="252"/>
      <c r="C114" s="253"/>
      <c r="D114" s="246" t="s">
        <v>422</v>
      </c>
      <c r="E114" s="254" t="s">
        <v>21</v>
      </c>
      <c r="F114" s="255" t="s">
        <v>4753</v>
      </c>
      <c r="G114" s="253"/>
      <c r="H114" s="256">
        <v>9.2159999999999993</v>
      </c>
      <c r="I114" s="257"/>
      <c r="J114" s="253"/>
      <c r="K114" s="253"/>
      <c r="L114" s="258"/>
      <c r="M114" s="259"/>
      <c r="N114" s="260"/>
      <c r="O114" s="260"/>
      <c r="P114" s="260"/>
      <c r="Q114" s="260"/>
      <c r="R114" s="260"/>
      <c r="S114" s="260"/>
      <c r="T114" s="261"/>
      <c r="AT114" s="262" t="s">
        <v>422</v>
      </c>
      <c r="AU114" s="262" t="s">
        <v>82</v>
      </c>
      <c r="AV114" s="12" t="s">
        <v>82</v>
      </c>
      <c r="AW114" s="12" t="s">
        <v>35</v>
      </c>
      <c r="AX114" s="12" t="s">
        <v>72</v>
      </c>
      <c r="AY114" s="262" t="s">
        <v>215</v>
      </c>
    </row>
    <row r="115" s="12" customFormat="1">
      <c r="B115" s="252"/>
      <c r="C115" s="253"/>
      <c r="D115" s="246" t="s">
        <v>422</v>
      </c>
      <c r="E115" s="254" t="s">
        <v>21</v>
      </c>
      <c r="F115" s="255" t="s">
        <v>4754</v>
      </c>
      <c r="G115" s="253"/>
      <c r="H115" s="256">
        <v>46.816000000000002</v>
      </c>
      <c r="I115" s="257"/>
      <c r="J115" s="253"/>
      <c r="K115" s="253"/>
      <c r="L115" s="258"/>
      <c r="M115" s="259"/>
      <c r="N115" s="260"/>
      <c r="O115" s="260"/>
      <c r="P115" s="260"/>
      <c r="Q115" s="260"/>
      <c r="R115" s="260"/>
      <c r="S115" s="260"/>
      <c r="T115" s="261"/>
      <c r="AT115" s="262" t="s">
        <v>422</v>
      </c>
      <c r="AU115" s="262" t="s">
        <v>82</v>
      </c>
      <c r="AV115" s="12" t="s">
        <v>82</v>
      </c>
      <c r="AW115" s="12" t="s">
        <v>35</v>
      </c>
      <c r="AX115" s="12" t="s">
        <v>72</v>
      </c>
      <c r="AY115" s="262" t="s">
        <v>215</v>
      </c>
    </row>
    <row r="116" s="13" customFormat="1">
      <c r="B116" s="263"/>
      <c r="C116" s="264"/>
      <c r="D116" s="246" t="s">
        <v>422</v>
      </c>
      <c r="E116" s="265" t="s">
        <v>21</v>
      </c>
      <c r="F116" s="266" t="s">
        <v>439</v>
      </c>
      <c r="G116" s="264"/>
      <c r="H116" s="267">
        <v>56.031999999999996</v>
      </c>
      <c r="I116" s="268"/>
      <c r="J116" s="264"/>
      <c r="K116" s="264"/>
      <c r="L116" s="269"/>
      <c r="M116" s="270"/>
      <c r="N116" s="271"/>
      <c r="O116" s="271"/>
      <c r="P116" s="271"/>
      <c r="Q116" s="271"/>
      <c r="R116" s="271"/>
      <c r="S116" s="271"/>
      <c r="T116" s="272"/>
      <c r="AT116" s="273" t="s">
        <v>422</v>
      </c>
      <c r="AU116" s="273" t="s">
        <v>82</v>
      </c>
      <c r="AV116" s="13" t="s">
        <v>232</v>
      </c>
      <c r="AW116" s="13" t="s">
        <v>35</v>
      </c>
      <c r="AX116" s="13" t="s">
        <v>80</v>
      </c>
      <c r="AY116" s="273" t="s">
        <v>215</v>
      </c>
    </row>
    <row r="117" s="1" customFormat="1" ht="25.5" customHeight="1">
      <c r="B117" s="47"/>
      <c r="C117" s="234" t="s">
        <v>251</v>
      </c>
      <c r="D117" s="234" t="s">
        <v>218</v>
      </c>
      <c r="E117" s="235" t="s">
        <v>998</v>
      </c>
      <c r="F117" s="236" t="s">
        <v>4540</v>
      </c>
      <c r="G117" s="237" t="s">
        <v>376</v>
      </c>
      <c r="H117" s="238">
        <v>108</v>
      </c>
      <c r="I117" s="239"/>
      <c r="J117" s="240">
        <f>ROUND(I117*H117,2)</f>
        <v>0</v>
      </c>
      <c r="K117" s="236" t="s">
        <v>4521</v>
      </c>
      <c r="L117" s="73"/>
      <c r="M117" s="241" t="s">
        <v>21</v>
      </c>
      <c r="N117" s="242" t="s">
        <v>43</v>
      </c>
      <c r="O117" s="48"/>
      <c r="P117" s="243">
        <f>O117*H117</f>
        <v>0</v>
      </c>
      <c r="Q117" s="243">
        <v>0</v>
      </c>
      <c r="R117" s="243">
        <f>Q117*H117</f>
        <v>0</v>
      </c>
      <c r="S117" s="243">
        <v>0</v>
      </c>
      <c r="T117" s="244">
        <f>S117*H117</f>
        <v>0</v>
      </c>
      <c r="AR117" s="25" t="s">
        <v>232</v>
      </c>
      <c r="AT117" s="25" t="s">
        <v>218</v>
      </c>
      <c r="AU117" s="25" t="s">
        <v>82</v>
      </c>
      <c r="AY117" s="25" t="s">
        <v>215</v>
      </c>
      <c r="BE117" s="245">
        <f>IF(N117="základní",J117,0)</f>
        <v>0</v>
      </c>
      <c r="BF117" s="245">
        <f>IF(N117="snížená",J117,0)</f>
        <v>0</v>
      </c>
      <c r="BG117" s="245">
        <f>IF(N117="zákl. přenesená",J117,0)</f>
        <v>0</v>
      </c>
      <c r="BH117" s="245">
        <f>IF(N117="sníž. přenesená",J117,0)</f>
        <v>0</v>
      </c>
      <c r="BI117" s="245">
        <f>IF(N117="nulová",J117,0)</f>
        <v>0</v>
      </c>
      <c r="BJ117" s="25" t="s">
        <v>80</v>
      </c>
      <c r="BK117" s="245">
        <f>ROUND(I117*H117,2)</f>
        <v>0</v>
      </c>
      <c r="BL117" s="25" t="s">
        <v>232</v>
      </c>
      <c r="BM117" s="25" t="s">
        <v>295</v>
      </c>
    </row>
    <row r="118" s="12" customFormat="1">
      <c r="B118" s="252"/>
      <c r="C118" s="253"/>
      <c r="D118" s="246" t="s">
        <v>422</v>
      </c>
      <c r="E118" s="254" t="s">
        <v>21</v>
      </c>
      <c r="F118" s="255" t="s">
        <v>4755</v>
      </c>
      <c r="G118" s="253"/>
      <c r="H118" s="256">
        <v>108</v>
      </c>
      <c r="I118" s="257"/>
      <c r="J118" s="253"/>
      <c r="K118" s="253"/>
      <c r="L118" s="258"/>
      <c r="M118" s="259"/>
      <c r="N118" s="260"/>
      <c r="O118" s="260"/>
      <c r="P118" s="260"/>
      <c r="Q118" s="260"/>
      <c r="R118" s="260"/>
      <c r="S118" s="260"/>
      <c r="T118" s="261"/>
      <c r="AT118" s="262" t="s">
        <v>422</v>
      </c>
      <c r="AU118" s="262" t="s">
        <v>82</v>
      </c>
      <c r="AV118" s="12" t="s">
        <v>82</v>
      </c>
      <c r="AW118" s="12" t="s">
        <v>35</v>
      </c>
      <c r="AX118" s="12" t="s">
        <v>72</v>
      </c>
      <c r="AY118" s="262" t="s">
        <v>215</v>
      </c>
    </row>
    <row r="119" s="13" customFormat="1">
      <c r="B119" s="263"/>
      <c r="C119" s="264"/>
      <c r="D119" s="246" t="s">
        <v>422</v>
      </c>
      <c r="E119" s="265" t="s">
        <v>21</v>
      </c>
      <c r="F119" s="266" t="s">
        <v>439</v>
      </c>
      <c r="G119" s="264"/>
      <c r="H119" s="267">
        <v>108</v>
      </c>
      <c r="I119" s="268"/>
      <c r="J119" s="264"/>
      <c r="K119" s="264"/>
      <c r="L119" s="269"/>
      <c r="M119" s="270"/>
      <c r="N119" s="271"/>
      <c r="O119" s="271"/>
      <c r="P119" s="271"/>
      <c r="Q119" s="271"/>
      <c r="R119" s="271"/>
      <c r="S119" s="271"/>
      <c r="T119" s="272"/>
      <c r="AT119" s="273" t="s">
        <v>422</v>
      </c>
      <c r="AU119" s="273" t="s">
        <v>82</v>
      </c>
      <c r="AV119" s="13" t="s">
        <v>232</v>
      </c>
      <c r="AW119" s="13" t="s">
        <v>35</v>
      </c>
      <c r="AX119" s="13" t="s">
        <v>80</v>
      </c>
      <c r="AY119" s="273" t="s">
        <v>215</v>
      </c>
    </row>
    <row r="120" s="11" customFormat="1" ht="29.88" customHeight="1">
      <c r="B120" s="218"/>
      <c r="C120" s="219"/>
      <c r="D120" s="220" t="s">
        <v>71</v>
      </c>
      <c r="E120" s="232" t="s">
        <v>82</v>
      </c>
      <c r="F120" s="232" t="s">
        <v>547</v>
      </c>
      <c r="G120" s="219"/>
      <c r="H120" s="219"/>
      <c r="I120" s="222"/>
      <c r="J120" s="233">
        <f>BK120</f>
        <v>0</v>
      </c>
      <c r="K120" s="219"/>
      <c r="L120" s="224"/>
      <c r="M120" s="225"/>
      <c r="N120" s="226"/>
      <c r="O120" s="226"/>
      <c r="P120" s="227">
        <f>SUM(P121:P143)</f>
        <v>0</v>
      </c>
      <c r="Q120" s="226"/>
      <c r="R120" s="227">
        <f>SUM(R121:R143)</f>
        <v>0</v>
      </c>
      <c r="S120" s="226"/>
      <c r="T120" s="228">
        <f>SUM(T121:T143)</f>
        <v>0</v>
      </c>
      <c r="AR120" s="229" t="s">
        <v>80</v>
      </c>
      <c r="AT120" s="230" t="s">
        <v>71</v>
      </c>
      <c r="AU120" s="230" t="s">
        <v>80</v>
      </c>
      <c r="AY120" s="229" t="s">
        <v>215</v>
      </c>
      <c r="BK120" s="231">
        <f>SUM(BK121:BK143)</f>
        <v>0</v>
      </c>
    </row>
    <row r="121" s="1" customFormat="1" ht="25.5" customHeight="1">
      <c r="B121" s="47"/>
      <c r="C121" s="234" t="s">
        <v>256</v>
      </c>
      <c r="D121" s="234" t="s">
        <v>218</v>
      </c>
      <c r="E121" s="235" t="s">
        <v>4554</v>
      </c>
      <c r="F121" s="236" t="s">
        <v>4756</v>
      </c>
      <c r="G121" s="237" t="s">
        <v>381</v>
      </c>
      <c r="H121" s="238">
        <v>10.75</v>
      </c>
      <c r="I121" s="239"/>
      <c r="J121" s="240">
        <f>ROUND(I121*H121,2)</f>
        <v>0</v>
      </c>
      <c r="K121" s="236" t="s">
        <v>4521</v>
      </c>
      <c r="L121" s="73"/>
      <c r="M121" s="241" t="s">
        <v>21</v>
      </c>
      <c r="N121" s="242" t="s">
        <v>43</v>
      </c>
      <c r="O121" s="48"/>
      <c r="P121" s="243">
        <f>O121*H121</f>
        <v>0</v>
      </c>
      <c r="Q121" s="243">
        <v>0</v>
      </c>
      <c r="R121" s="243">
        <f>Q121*H121</f>
        <v>0</v>
      </c>
      <c r="S121" s="243">
        <v>0</v>
      </c>
      <c r="T121" s="244">
        <f>S121*H121</f>
        <v>0</v>
      </c>
      <c r="AR121" s="25" t="s">
        <v>232</v>
      </c>
      <c r="AT121" s="25" t="s">
        <v>218</v>
      </c>
      <c r="AU121" s="25" t="s">
        <v>82</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305</v>
      </c>
    </row>
    <row r="122" s="12" customFormat="1">
      <c r="B122" s="252"/>
      <c r="C122" s="253"/>
      <c r="D122" s="246" t="s">
        <v>422</v>
      </c>
      <c r="E122" s="254" t="s">
        <v>21</v>
      </c>
      <c r="F122" s="255" t="s">
        <v>4757</v>
      </c>
      <c r="G122" s="253"/>
      <c r="H122" s="256">
        <v>10.75</v>
      </c>
      <c r="I122" s="257"/>
      <c r="J122" s="253"/>
      <c r="K122" s="253"/>
      <c r="L122" s="258"/>
      <c r="M122" s="259"/>
      <c r="N122" s="260"/>
      <c r="O122" s="260"/>
      <c r="P122" s="260"/>
      <c r="Q122" s="260"/>
      <c r="R122" s="260"/>
      <c r="S122" s="260"/>
      <c r="T122" s="261"/>
      <c r="AT122" s="262" t="s">
        <v>422</v>
      </c>
      <c r="AU122" s="262" t="s">
        <v>82</v>
      </c>
      <c r="AV122" s="12" t="s">
        <v>82</v>
      </c>
      <c r="AW122" s="12" t="s">
        <v>35</v>
      </c>
      <c r="AX122" s="12" t="s">
        <v>72</v>
      </c>
      <c r="AY122" s="262" t="s">
        <v>215</v>
      </c>
    </row>
    <row r="123" s="13" customFormat="1">
      <c r="B123" s="263"/>
      <c r="C123" s="264"/>
      <c r="D123" s="246" t="s">
        <v>422</v>
      </c>
      <c r="E123" s="265" t="s">
        <v>21</v>
      </c>
      <c r="F123" s="266" t="s">
        <v>439</v>
      </c>
      <c r="G123" s="264"/>
      <c r="H123" s="267">
        <v>10.75</v>
      </c>
      <c r="I123" s="268"/>
      <c r="J123" s="264"/>
      <c r="K123" s="264"/>
      <c r="L123" s="269"/>
      <c r="M123" s="270"/>
      <c r="N123" s="271"/>
      <c r="O123" s="271"/>
      <c r="P123" s="271"/>
      <c r="Q123" s="271"/>
      <c r="R123" s="271"/>
      <c r="S123" s="271"/>
      <c r="T123" s="272"/>
      <c r="AT123" s="273" t="s">
        <v>422</v>
      </c>
      <c r="AU123" s="273" t="s">
        <v>82</v>
      </c>
      <c r="AV123" s="13" t="s">
        <v>232</v>
      </c>
      <c r="AW123" s="13" t="s">
        <v>35</v>
      </c>
      <c r="AX123" s="13" t="s">
        <v>80</v>
      </c>
      <c r="AY123" s="273" t="s">
        <v>215</v>
      </c>
    </row>
    <row r="124" s="1" customFormat="1" ht="25.5" customHeight="1">
      <c r="B124" s="47"/>
      <c r="C124" s="234" t="s">
        <v>260</v>
      </c>
      <c r="D124" s="234" t="s">
        <v>218</v>
      </c>
      <c r="E124" s="235" t="s">
        <v>2768</v>
      </c>
      <c r="F124" s="236" t="s">
        <v>4559</v>
      </c>
      <c r="G124" s="237" t="s">
        <v>381</v>
      </c>
      <c r="H124" s="238">
        <v>16.719000000000001</v>
      </c>
      <c r="I124" s="239"/>
      <c r="J124" s="240">
        <f>ROUND(I124*H124,2)</f>
        <v>0</v>
      </c>
      <c r="K124" s="236" t="s">
        <v>4521</v>
      </c>
      <c r="L124" s="73"/>
      <c r="M124" s="241" t="s">
        <v>21</v>
      </c>
      <c r="N124" s="242" t="s">
        <v>43</v>
      </c>
      <c r="O124" s="48"/>
      <c r="P124" s="243">
        <f>O124*H124</f>
        <v>0</v>
      </c>
      <c r="Q124" s="243">
        <v>0</v>
      </c>
      <c r="R124" s="243">
        <f>Q124*H124</f>
        <v>0</v>
      </c>
      <c r="S124" s="243">
        <v>0</v>
      </c>
      <c r="T124" s="244">
        <f>S124*H124</f>
        <v>0</v>
      </c>
      <c r="AR124" s="25" t="s">
        <v>232</v>
      </c>
      <c r="AT124" s="25" t="s">
        <v>218</v>
      </c>
      <c r="AU124" s="25" t="s">
        <v>82</v>
      </c>
      <c r="AY124" s="25" t="s">
        <v>215</v>
      </c>
      <c r="BE124" s="245">
        <f>IF(N124="základní",J124,0)</f>
        <v>0</v>
      </c>
      <c r="BF124" s="245">
        <f>IF(N124="snížená",J124,0)</f>
        <v>0</v>
      </c>
      <c r="BG124" s="245">
        <f>IF(N124="zákl. přenesená",J124,0)</f>
        <v>0</v>
      </c>
      <c r="BH124" s="245">
        <f>IF(N124="sníž. přenesená",J124,0)</f>
        <v>0</v>
      </c>
      <c r="BI124" s="245">
        <f>IF(N124="nulová",J124,0)</f>
        <v>0</v>
      </c>
      <c r="BJ124" s="25" t="s">
        <v>80</v>
      </c>
      <c r="BK124" s="245">
        <f>ROUND(I124*H124,2)</f>
        <v>0</v>
      </c>
      <c r="BL124" s="25" t="s">
        <v>232</v>
      </c>
      <c r="BM124" s="25" t="s">
        <v>316</v>
      </c>
    </row>
    <row r="125" s="12" customFormat="1">
      <c r="B125" s="252"/>
      <c r="C125" s="253"/>
      <c r="D125" s="246" t="s">
        <v>422</v>
      </c>
      <c r="E125" s="254" t="s">
        <v>21</v>
      </c>
      <c r="F125" s="255" t="s">
        <v>4758</v>
      </c>
      <c r="G125" s="253"/>
      <c r="H125" s="256">
        <v>16.719000000000001</v>
      </c>
      <c r="I125" s="257"/>
      <c r="J125" s="253"/>
      <c r="K125" s="253"/>
      <c r="L125" s="258"/>
      <c r="M125" s="259"/>
      <c r="N125" s="260"/>
      <c r="O125" s="260"/>
      <c r="P125" s="260"/>
      <c r="Q125" s="260"/>
      <c r="R125" s="260"/>
      <c r="S125" s="260"/>
      <c r="T125" s="261"/>
      <c r="AT125" s="262" t="s">
        <v>422</v>
      </c>
      <c r="AU125" s="262" t="s">
        <v>82</v>
      </c>
      <c r="AV125" s="12" t="s">
        <v>82</v>
      </c>
      <c r="AW125" s="12" t="s">
        <v>35</v>
      </c>
      <c r="AX125" s="12" t="s">
        <v>72</v>
      </c>
      <c r="AY125" s="262" t="s">
        <v>215</v>
      </c>
    </row>
    <row r="126" s="13" customFormat="1">
      <c r="B126" s="263"/>
      <c r="C126" s="264"/>
      <c r="D126" s="246" t="s">
        <v>422</v>
      </c>
      <c r="E126" s="265" t="s">
        <v>21</v>
      </c>
      <c r="F126" s="266" t="s">
        <v>439</v>
      </c>
      <c r="G126" s="264"/>
      <c r="H126" s="267">
        <v>16.719000000000001</v>
      </c>
      <c r="I126" s="268"/>
      <c r="J126" s="264"/>
      <c r="K126" s="264"/>
      <c r="L126" s="269"/>
      <c r="M126" s="270"/>
      <c r="N126" s="271"/>
      <c r="O126" s="271"/>
      <c r="P126" s="271"/>
      <c r="Q126" s="271"/>
      <c r="R126" s="271"/>
      <c r="S126" s="271"/>
      <c r="T126" s="272"/>
      <c r="AT126" s="273" t="s">
        <v>422</v>
      </c>
      <c r="AU126" s="273" t="s">
        <v>82</v>
      </c>
      <c r="AV126" s="13" t="s">
        <v>232</v>
      </c>
      <c r="AW126" s="13" t="s">
        <v>35</v>
      </c>
      <c r="AX126" s="13" t="s">
        <v>80</v>
      </c>
      <c r="AY126" s="273" t="s">
        <v>215</v>
      </c>
    </row>
    <row r="127" s="1" customFormat="1" ht="16.5" customHeight="1">
      <c r="B127" s="47"/>
      <c r="C127" s="234" t="s">
        <v>267</v>
      </c>
      <c r="D127" s="234" t="s">
        <v>218</v>
      </c>
      <c r="E127" s="235" t="s">
        <v>4561</v>
      </c>
      <c r="F127" s="236" t="s">
        <v>4562</v>
      </c>
      <c r="G127" s="237" t="s">
        <v>376</v>
      </c>
      <c r="H127" s="238">
        <v>10.006</v>
      </c>
      <c r="I127" s="239"/>
      <c r="J127" s="240">
        <f>ROUND(I127*H127,2)</f>
        <v>0</v>
      </c>
      <c r="K127" s="236" t="s">
        <v>4521</v>
      </c>
      <c r="L127" s="73"/>
      <c r="M127" s="241" t="s">
        <v>21</v>
      </c>
      <c r="N127" s="242" t="s">
        <v>43</v>
      </c>
      <c r="O127" s="48"/>
      <c r="P127" s="243">
        <f>O127*H127</f>
        <v>0</v>
      </c>
      <c r="Q127" s="243">
        <v>0</v>
      </c>
      <c r="R127" s="243">
        <f>Q127*H127</f>
        <v>0</v>
      </c>
      <c r="S127" s="243">
        <v>0</v>
      </c>
      <c r="T127" s="244">
        <f>S127*H127</f>
        <v>0</v>
      </c>
      <c r="AR127" s="25" t="s">
        <v>232</v>
      </c>
      <c r="AT127" s="25" t="s">
        <v>218</v>
      </c>
      <c r="AU127" s="25" t="s">
        <v>82</v>
      </c>
      <c r="AY127" s="25" t="s">
        <v>215</v>
      </c>
      <c r="BE127" s="245">
        <f>IF(N127="základní",J127,0)</f>
        <v>0</v>
      </c>
      <c r="BF127" s="245">
        <f>IF(N127="snížená",J127,0)</f>
        <v>0</v>
      </c>
      <c r="BG127" s="245">
        <f>IF(N127="zákl. přenesená",J127,0)</f>
        <v>0</v>
      </c>
      <c r="BH127" s="245">
        <f>IF(N127="sníž. přenesená",J127,0)</f>
        <v>0</v>
      </c>
      <c r="BI127" s="245">
        <f>IF(N127="nulová",J127,0)</f>
        <v>0</v>
      </c>
      <c r="BJ127" s="25" t="s">
        <v>80</v>
      </c>
      <c r="BK127" s="245">
        <f>ROUND(I127*H127,2)</f>
        <v>0</v>
      </c>
      <c r="BL127" s="25" t="s">
        <v>232</v>
      </c>
      <c r="BM127" s="25" t="s">
        <v>326</v>
      </c>
    </row>
    <row r="128" s="12" customFormat="1">
      <c r="B128" s="252"/>
      <c r="C128" s="253"/>
      <c r="D128" s="246" t="s">
        <v>422</v>
      </c>
      <c r="E128" s="254" t="s">
        <v>21</v>
      </c>
      <c r="F128" s="255" t="s">
        <v>4759</v>
      </c>
      <c r="G128" s="253"/>
      <c r="H128" s="256">
        <v>10.006</v>
      </c>
      <c r="I128" s="257"/>
      <c r="J128" s="253"/>
      <c r="K128" s="253"/>
      <c r="L128" s="258"/>
      <c r="M128" s="259"/>
      <c r="N128" s="260"/>
      <c r="O128" s="260"/>
      <c r="P128" s="260"/>
      <c r="Q128" s="260"/>
      <c r="R128" s="260"/>
      <c r="S128" s="260"/>
      <c r="T128" s="261"/>
      <c r="AT128" s="262" t="s">
        <v>422</v>
      </c>
      <c r="AU128" s="262" t="s">
        <v>82</v>
      </c>
      <c r="AV128" s="12" t="s">
        <v>82</v>
      </c>
      <c r="AW128" s="12" t="s">
        <v>35</v>
      </c>
      <c r="AX128" s="12" t="s">
        <v>72</v>
      </c>
      <c r="AY128" s="262" t="s">
        <v>215</v>
      </c>
    </row>
    <row r="129" s="13" customFormat="1">
      <c r="B129" s="263"/>
      <c r="C129" s="264"/>
      <c r="D129" s="246" t="s">
        <v>422</v>
      </c>
      <c r="E129" s="265" t="s">
        <v>21</v>
      </c>
      <c r="F129" s="266" t="s">
        <v>439</v>
      </c>
      <c r="G129" s="264"/>
      <c r="H129" s="267">
        <v>10.006</v>
      </c>
      <c r="I129" s="268"/>
      <c r="J129" s="264"/>
      <c r="K129" s="264"/>
      <c r="L129" s="269"/>
      <c r="M129" s="270"/>
      <c r="N129" s="271"/>
      <c r="O129" s="271"/>
      <c r="P129" s="271"/>
      <c r="Q129" s="271"/>
      <c r="R129" s="271"/>
      <c r="S129" s="271"/>
      <c r="T129" s="272"/>
      <c r="AT129" s="273" t="s">
        <v>422</v>
      </c>
      <c r="AU129" s="273" t="s">
        <v>82</v>
      </c>
      <c r="AV129" s="13" t="s">
        <v>232</v>
      </c>
      <c r="AW129" s="13" t="s">
        <v>35</v>
      </c>
      <c r="AX129" s="13" t="s">
        <v>80</v>
      </c>
      <c r="AY129" s="273" t="s">
        <v>215</v>
      </c>
    </row>
    <row r="130" s="1" customFormat="1" ht="16.5" customHeight="1">
      <c r="B130" s="47"/>
      <c r="C130" s="234" t="s">
        <v>272</v>
      </c>
      <c r="D130" s="234" t="s">
        <v>218</v>
      </c>
      <c r="E130" s="235" t="s">
        <v>4564</v>
      </c>
      <c r="F130" s="236" t="s">
        <v>4565</v>
      </c>
      <c r="G130" s="237" t="s">
        <v>376</v>
      </c>
      <c r="H130" s="238">
        <v>10.006</v>
      </c>
      <c r="I130" s="239"/>
      <c r="J130" s="240">
        <f>ROUND(I130*H130,2)</f>
        <v>0</v>
      </c>
      <c r="K130" s="236" t="s">
        <v>4521</v>
      </c>
      <c r="L130" s="73"/>
      <c r="M130" s="241" t="s">
        <v>21</v>
      </c>
      <c r="N130" s="242" t="s">
        <v>43</v>
      </c>
      <c r="O130" s="48"/>
      <c r="P130" s="243">
        <f>O130*H130</f>
        <v>0</v>
      </c>
      <c r="Q130" s="243">
        <v>0</v>
      </c>
      <c r="R130" s="243">
        <f>Q130*H130</f>
        <v>0</v>
      </c>
      <c r="S130" s="243">
        <v>0</v>
      </c>
      <c r="T130" s="244">
        <f>S130*H130</f>
        <v>0</v>
      </c>
      <c r="AR130" s="25" t="s">
        <v>232</v>
      </c>
      <c r="AT130" s="25" t="s">
        <v>218</v>
      </c>
      <c r="AU130" s="25" t="s">
        <v>82</v>
      </c>
      <c r="AY130" s="25" t="s">
        <v>215</v>
      </c>
      <c r="BE130" s="245">
        <f>IF(N130="základní",J130,0)</f>
        <v>0</v>
      </c>
      <c r="BF130" s="245">
        <f>IF(N130="snížená",J130,0)</f>
        <v>0</v>
      </c>
      <c r="BG130" s="245">
        <f>IF(N130="zákl. přenesená",J130,0)</f>
        <v>0</v>
      </c>
      <c r="BH130" s="245">
        <f>IF(N130="sníž. přenesená",J130,0)</f>
        <v>0</v>
      </c>
      <c r="BI130" s="245">
        <f>IF(N130="nulová",J130,0)</f>
        <v>0</v>
      </c>
      <c r="BJ130" s="25" t="s">
        <v>80</v>
      </c>
      <c r="BK130" s="245">
        <f>ROUND(I130*H130,2)</f>
        <v>0</v>
      </c>
      <c r="BL130" s="25" t="s">
        <v>232</v>
      </c>
      <c r="BM130" s="25" t="s">
        <v>499</v>
      </c>
    </row>
    <row r="131" s="1" customFormat="1" ht="16.5" customHeight="1">
      <c r="B131" s="47"/>
      <c r="C131" s="234" t="s">
        <v>277</v>
      </c>
      <c r="D131" s="234" t="s">
        <v>218</v>
      </c>
      <c r="E131" s="235" t="s">
        <v>2782</v>
      </c>
      <c r="F131" s="236" t="s">
        <v>4566</v>
      </c>
      <c r="G131" s="237" t="s">
        <v>473</v>
      </c>
      <c r="H131" s="238">
        <v>1.3340000000000001</v>
      </c>
      <c r="I131" s="239"/>
      <c r="J131" s="240">
        <f>ROUND(I131*H131,2)</f>
        <v>0</v>
      </c>
      <c r="K131" s="236" t="s">
        <v>4521</v>
      </c>
      <c r="L131" s="73"/>
      <c r="M131" s="241" t="s">
        <v>21</v>
      </c>
      <c r="N131" s="242" t="s">
        <v>43</v>
      </c>
      <c r="O131" s="48"/>
      <c r="P131" s="243">
        <f>O131*H131</f>
        <v>0</v>
      </c>
      <c r="Q131" s="243">
        <v>0</v>
      </c>
      <c r="R131" s="243">
        <f>Q131*H131</f>
        <v>0</v>
      </c>
      <c r="S131" s="243">
        <v>0</v>
      </c>
      <c r="T131" s="244">
        <f>S131*H131</f>
        <v>0</v>
      </c>
      <c r="AR131" s="25" t="s">
        <v>232</v>
      </c>
      <c r="AT131" s="25" t="s">
        <v>218</v>
      </c>
      <c r="AU131" s="25" t="s">
        <v>82</v>
      </c>
      <c r="AY131" s="25" t="s">
        <v>215</v>
      </c>
      <c r="BE131" s="245">
        <f>IF(N131="základní",J131,0)</f>
        <v>0</v>
      </c>
      <c r="BF131" s="245">
        <f>IF(N131="snížená",J131,0)</f>
        <v>0</v>
      </c>
      <c r="BG131" s="245">
        <f>IF(N131="zákl. přenesená",J131,0)</f>
        <v>0</v>
      </c>
      <c r="BH131" s="245">
        <f>IF(N131="sníž. přenesená",J131,0)</f>
        <v>0</v>
      </c>
      <c r="BI131" s="245">
        <f>IF(N131="nulová",J131,0)</f>
        <v>0</v>
      </c>
      <c r="BJ131" s="25" t="s">
        <v>80</v>
      </c>
      <c r="BK131" s="245">
        <f>ROUND(I131*H131,2)</f>
        <v>0</v>
      </c>
      <c r="BL131" s="25" t="s">
        <v>232</v>
      </c>
      <c r="BM131" s="25" t="s">
        <v>338</v>
      </c>
    </row>
    <row r="132" s="12" customFormat="1">
      <c r="B132" s="252"/>
      <c r="C132" s="253"/>
      <c r="D132" s="246" t="s">
        <v>422</v>
      </c>
      <c r="E132" s="254" t="s">
        <v>21</v>
      </c>
      <c r="F132" s="255" t="s">
        <v>4760</v>
      </c>
      <c r="G132" s="253"/>
      <c r="H132" s="256">
        <v>1.3340000000000001</v>
      </c>
      <c r="I132" s="257"/>
      <c r="J132" s="253"/>
      <c r="K132" s="253"/>
      <c r="L132" s="258"/>
      <c r="M132" s="259"/>
      <c r="N132" s="260"/>
      <c r="O132" s="260"/>
      <c r="P132" s="260"/>
      <c r="Q132" s="260"/>
      <c r="R132" s="260"/>
      <c r="S132" s="260"/>
      <c r="T132" s="261"/>
      <c r="AT132" s="262" t="s">
        <v>422</v>
      </c>
      <c r="AU132" s="262" t="s">
        <v>82</v>
      </c>
      <c r="AV132" s="12" t="s">
        <v>82</v>
      </c>
      <c r="AW132" s="12" t="s">
        <v>35</v>
      </c>
      <c r="AX132" s="12" t="s">
        <v>72</v>
      </c>
      <c r="AY132" s="262" t="s">
        <v>215</v>
      </c>
    </row>
    <row r="133" s="13" customFormat="1">
      <c r="B133" s="263"/>
      <c r="C133" s="264"/>
      <c r="D133" s="246" t="s">
        <v>422</v>
      </c>
      <c r="E133" s="265" t="s">
        <v>21</v>
      </c>
      <c r="F133" s="266" t="s">
        <v>439</v>
      </c>
      <c r="G133" s="264"/>
      <c r="H133" s="267">
        <v>1.3340000000000001</v>
      </c>
      <c r="I133" s="268"/>
      <c r="J133" s="264"/>
      <c r="K133" s="264"/>
      <c r="L133" s="269"/>
      <c r="M133" s="270"/>
      <c r="N133" s="271"/>
      <c r="O133" s="271"/>
      <c r="P133" s="271"/>
      <c r="Q133" s="271"/>
      <c r="R133" s="271"/>
      <c r="S133" s="271"/>
      <c r="T133" s="272"/>
      <c r="AT133" s="273" t="s">
        <v>422</v>
      </c>
      <c r="AU133" s="273" t="s">
        <v>82</v>
      </c>
      <c r="AV133" s="13" t="s">
        <v>232</v>
      </c>
      <c r="AW133" s="13" t="s">
        <v>35</v>
      </c>
      <c r="AX133" s="13" t="s">
        <v>80</v>
      </c>
      <c r="AY133" s="273" t="s">
        <v>215</v>
      </c>
    </row>
    <row r="134" s="1" customFormat="1" ht="25.5" customHeight="1">
      <c r="B134" s="47"/>
      <c r="C134" s="234" t="s">
        <v>10</v>
      </c>
      <c r="D134" s="234" t="s">
        <v>218</v>
      </c>
      <c r="E134" s="235" t="s">
        <v>4761</v>
      </c>
      <c r="F134" s="236" t="s">
        <v>4762</v>
      </c>
      <c r="G134" s="237" t="s">
        <v>381</v>
      </c>
      <c r="H134" s="238">
        <v>24.547999999999998</v>
      </c>
      <c r="I134" s="239"/>
      <c r="J134" s="240">
        <f>ROUND(I134*H134,2)</f>
        <v>0</v>
      </c>
      <c r="K134" s="236" t="s">
        <v>4521</v>
      </c>
      <c r="L134" s="73"/>
      <c r="M134" s="241" t="s">
        <v>21</v>
      </c>
      <c r="N134" s="242" t="s">
        <v>43</v>
      </c>
      <c r="O134" s="48"/>
      <c r="P134" s="243">
        <f>O134*H134</f>
        <v>0</v>
      </c>
      <c r="Q134" s="243">
        <v>0</v>
      </c>
      <c r="R134" s="243">
        <f>Q134*H134</f>
        <v>0</v>
      </c>
      <c r="S134" s="243">
        <v>0</v>
      </c>
      <c r="T134" s="244">
        <f>S134*H134</f>
        <v>0</v>
      </c>
      <c r="AR134" s="25" t="s">
        <v>232</v>
      </c>
      <c r="AT134" s="25" t="s">
        <v>218</v>
      </c>
      <c r="AU134" s="25" t="s">
        <v>82</v>
      </c>
      <c r="AY134" s="25" t="s">
        <v>215</v>
      </c>
      <c r="BE134" s="245">
        <f>IF(N134="základní",J134,0)</f>
        <v>0</v>
      </c>
      <c r="BF134" s="245">
        <f>IF(N134="snížená",J134,0)</f>
        <v>0</v>
      </c>
      <c r="BG134" s="245">
        <f>IF(N134="zákl. přenesená",J134,0)</f>
        <v>0</v>
      </c>
      <c r="BH134" s="245">
        <f>IF(N134="sníž. přenesená",J134,0)</f>
        <v>0</v>
      </c>
      <c r="BI134" s="245">
        <f>IF(N134="nulová",J134,0)</f>
        <v>0</v>
      </c>
      <c r="BJ134" s="25" t="s">
        <v>80</v>
      </c>
      <c r="BK134" s="245">
        <f>ROUND(I134*H134,2)</f>
        <v>0</v>
      </c>
      <c r="BL134" s="25" t="s">
        <v>232</v>
      </c>
      <c r="BM134" s="25" t="s">
        <v>348</v>
      </c>
    </row>
    <row r="135" s="12" customFormat="1">
      <c r="B135" s="252"/>
      <c r="C135" s="253"/>
      <c r="D135" s="246" t="s">
        <v>422</v>
      </c>
      <c r="E135" s="254" t="s">
        <v>21</v>
      </c>
      <c r="F135" s="255" t="s">
        <v>4763</v>
      </c>
      <c r="G135" s="253"/>
      <c r="H135" s="256">
        <v>19.641999999999999</v>
      </c>
      <c r="I135" s="257"/>
      <c r="J135" s="253"/>
      <c r="K135" s="253"/>
      <c r="L135" s="258"/>
      <c r="M135" s="259"/>
      <c r="N135" s="260"/>
      <c r="O135" s="260"/>
      <c r="P135" s="260"/>
      <c r="Q135" s="260"/>
      <c r="R135" s="260"/>
      <c r="S135" s="260"/>
      <c r="T135" s="261"/>
      <c r="AT135" s="262" t="s">
        <v>422</v>
      </c>
      <c r="AU135" s="262" t="s">
        <v>82</v>
      </c>
      <c r="AV135" s="12" t="s">
        <v>82</v>
      </c>
      <c r="AW135" s="12" t="s">
        <v>35</v>
      </c>
      <c r="AX135" s="12" t="s">
        <v>72</v>
      </c>
      <c r="AY135" s="262" t="s">
        <v>215</v>
      </c>
    </row>
    <row r="136" s="12" customFormat="1">
      <c r="B136" s="252"/>
      <c r="C136" s="253"/>
      <c r="D136" s="246" t="s">
        <v>422</v>
      </c>
      <c r="E136" s="254" t="s">
        <v>21</v>
      </c>
      <c r="F136" s="255" t="s">
        <v>4764</v>
      </c>
      <c r="G136" s="253"/>
      <c r="H136" s="256">
        <v>4.9059999999999997</v>
      </c>
      <c r="I136" s="257"/>
      <c r="J136" s="253"/>
      <c r="K136" s="253"/>
      <c r="L136" s="258"/>
      <c r="M136" s="259"/>
      <c r="N136" s="260"/>
      <c r="O136" s="260"/>
      <c r="P136" s="260"/>
      <c r="Q136" s="260"/>
      <c r="R136" s="260"/>
      <c r="S136" s="260"/>
      <c r="T136" s="261"/>
      <c r="AT136" s="262" t="s">
        <v>422</v>
      </c>
      <c r="AU136" s="262" t="s">
        <v>82</v>
      </c>
      <c r="AV136" s="12" t="s">
        <v>82</v>
      </c>
      <c r="AW136" s="12" t="s">
        <v>35</v>
      </c>
      <c r="AX136" s="12" t="s">
        <v>72</v>
      </c>
      <c r="AY136" s="262" t="s">
        <v>215</v>
      </c>
    </row>
    <row r="137" s="13" customFormat="1">
      <c r="B137" s="263"/>
      <c r="C137" s="264"/>
      <c r="D137" s="246" t="s">
        <v>422</v>
      </c>
      <c r="E137" s="265" t="s">
        <v>21</v>
      </c>
      <c r="F137" s="266" t="s">
        <v>439</v>
      </c>
      <c r="G137" s="264"/>
      <c r="H137" s="267">
        <v>24.547999999999998</v>
      </c>
      <c r="I137" s="268"/>
      <c r="J137" s="264"/>
      <c r="K137" s="264"/>
      <c r="L137" s="269"/>
      <c r="M137" s="270"/>
      <c r="N137" s="271"/>
      <c r="O137" s="271"/>
      <c r="P137" s="271"/>
      <c r="Q137" s="271"/>
      <c r="R137" s="271"/>
      <c r="S137" s="271"/>
      <c r="T137" s="272"/>
      <c r="AT137" s="273" t="s">
        <v>422</v>
      </c>
      <c r="AU137" s="273" t="s">
        <v>82</v>
      </c>
      <c r="AV137" s="13" t="s">
        <v>232</v>
      </c>
      <c r="AW137" s="13" t="s">
        <v>35</v>
      </c>
      <c r="AX137" s="13" t="s">
        <v>80</v>
      </c>
      <c r="AY137" s="273" t="s">
        <v>215</v>
      </c>
    </row>
    <row r="138" s="1" customFormat="1" ht="16.5" customHeight="1">
      <c r="B138" s="47"/>
      <c r="C138" s="234" t="s">
        <v>286</v>
      </c>
      <c r="D138" s="234" t="s">
        <v>218</v>
      </c>
      <c r="E138" s="235" t="s">
        <v>4571</v>
      </c>
      <c r="F138" s="236" t="s">
        <v>4572</v>
      </c>
      <c r="G138" s="237" t="s">
        <v>376</v>
      </c>
      <c r="H138" s="238">
        <v>120.496</v>
      </c>
      <c r="I138" s="239"/>
      <c r="J138" s="240">
        <f>ROUND(I138*H138,2)</f>
        <v>0</v>
      </c>
      <c r="K138" s="236" t="s">
        <v>4521</v>
      </c>
      <c r="L138" s="73"/>
      <c r="M138" s="241" t="s">
        <v>21</v>
      </c>
      <c r="N138" s="242" t="s">
        <v>43</v>
      </c>
      <c r="O138" s="48"/>
      <c r="P138" s="243">
        <f>O138*H138</f>
        <v>0</v>
      </c>
      <c r="Q138" s="243">
        <v>0</v>
      </c>
      <c r="R138" s="243">
        <f>Q138*H138</f>
        <v>0</v>
      </c>
      <c r="S138" s="243">
        <v>0</v>
      </c>
      <c r="T138" s="244">
        <f>S138*H138</f>
        <v>0</v>
      </c>
      <c r="AR138" s="25" t="s">
        <v>232</v>
      </c>
      <c r="AT138" s="25" t="s">
        <v>218</v>
      </c>
      <c r="AU138" s="25" t="s">
        <v>82</v>
      </c>
      <c r="AY138" s="25" t="s">
        <v>215</v>
      </c>
      <c r="BE138" s="245">
        <f>IF(N138="základní",J138,0)</f>
        <v>0</v>
      </c>
      <c r="BF138" s="245">
        <f>IF(N138="snížená",J138,0)</f>
        <v>0</v>
      </c>
      <c r="BG138" s="245">
        <f>IF(N138="zákl. přenesená",J138,0)</f>
        <v>0</v>
      </c>
      <c r="BH138" s="245">
        <f>IF(N138="sníž. přenesená",J138,0)</f>
        <v>0</v>
      </c>
      <c r="BI138" s="245">
        <f>IF(N138="nulová",J138,0)</f>
        <v>0</v>
      </c>
      <c r="BJ138" s="25" t="s">
        <v>80</v>
      </c>
      <c r="BK138" s="245">
        <f>ROUND(I138*H138,2)</f>
        <v>0</v>
      </c>
      <c r="BL138" s="25" t="s">
        <v>232</v>
      </c>
      <c r="BM138" s="25" t="s">
        <v>358</v>
      </c>
    </row>
    <row r="139" s="12" customFormat="1">
      <c r="B139" s="252"/>
      <c r="C139" s="253"/>
      <c r="D139" s="246" t="s">
        <v>422</v>
      </c>
      <c r="E139" s="254" t="s">
        <v>21</v>
      </c>
      <c r="F139" s="255" t="s">
        <v>4765</v>
      </c>
      <c r="G139" s="253"/>
      <c r="H139" s="256">
        <v>65.471999999999994</v>
      </c>
      <c r="I139" s="257"/>
      <c r="J139" s="253"/>
      <c r="K139" s="253"/>
      <c r="L139" s="258"/>
      <c r="M139" s="259"/>
      <c r="N139" s="260"/>
      <c r="O139" s="260"/>
      <c r="P139" s="260"/>
      <c r="Q139" s="260"/>
      <c r="R139" s="260"/>
      <c r="S139" s="260"/>
      <c r="T139" s="261"/>
      <c r="AT139" s="262" t="s">
        <v>422</v>
      </c>
      <c r="AU139" s="262" t="s">
        <v>82</v>
      </c>
      <c r="AV139" s="12" t="s">
        <v>82</v>
      </c>
      <c r="AW139" s="12" t="s">
        <v>35</v>
      </c>
      <c r="AX139" s="12" t="s">
        <v>72</v>
      </c>
      <c r="AY139" s="262" t="s">
        <v>215</v>
      </c>
    </row>
    <row r="140" s="12" customFormat="1">
      <c r="B140" s="252"/>
      <c r="C140" s="253"/>
      <c r="D140" s="246" t="s">
        <v>422</v>
      </c>
      <c r="E140" s="254" t="s">
        <v>21</v>
      </c>
      <c r="F140" s="255" t="s">
        <v>4766</v>
      </c>
      <c r="G140" s="253"/>
      <c r="H140" s="256">
        <v>55.024000000000001</v>
      </c>
      <c r="I140" s="257"/>
      <c r="J140" s="253"/>
      <c r="K140" s="253"/>
      <c r="L140" s="258"/>
      <c r="M140" s="259"/>
      <c r="N140" s="260"/>
      <c r="O140" s="260"/>
      <c r="P140" s="260"/>
      <c r="Q140" s="260"/>
      <c r="R140" s="260"/>
      <c r="S140" s="260"/>
      <c r="T140" s="261"/>
      <c r="AT140" s="262" t="s">
        <v>422</v>
      </c>
      <c r="AU140" s="262" t="s">
        <v>82</v>
      </c>
      <c r="AV140" s="12" t="s">
        <v>82</v>
      </c>
      <c r="AW140" s="12" t="s">
        <v>35</v>
      </c>
      <c r="AX140" s="12" t="s">
        <v>72</v>
      </c>
      <c r="AY140" s="262" t="s">
        <v>215</v>
      </c>
    </row>
    <row r="141" s="13" customFormat="1">
      <c r="B141" s="263"/>
      <c r="C141" s="264"/>
      <c r="D141" s="246" t="s">
        <v>422</v>
      </c>
      <c r="E141" s="265" t="s">
        <v>21</v>
      </c>
      <c r="F141" s="266" t="s">
        <v>439</v>
      </c>
      <c r="G141" s="264"/>
      <c r="H141" s="267">
        <v>120.496</v>
      </c>
      <c r="I141" s="268"/>
      <c r="J141" s="264"/>
      <c r="K141" s="264"/>
      <c r="L141" s="269"/>
      <c r="M141" s="270"/>
      <c r="N141" s="271"/>
      <c r="O141" s="271"/>
      <c r="P141" s="271"/>
      <c r="Q141" s="271"/>
      <c r="R141" s="271"/>
      <c r="S141" s="271"/>
      <c r="T141" s="272"/>
      <c r="AT141" s="273" t="s">
        <v>422</v>
      </c>
      <c r="AU141" s="273" t="s">
        <v>82</v>
      </c>
      <c r="AV141" s="13" t="s">
        <v>232</v>
      </c>
      <c r="AW141" s="13" t="s">
        <v>35</v>
      </c>
      <c r="AX141" s="13" t="s">
        <v>80</v>
      </c>
      <c r="AY141" s="273" t="s">
        <v>215</v>
      </c>
    </row>
    <row r="142" s="1" customFormat="1" ht="16.5" customHeight="1">
      <c r="B142" s="47"/>
      <c r="C142" s="234" t="s">
        <v>290</v>
      </c>
      <c r="D142" s="234" t="s">
        <v>218</v>
      </c>
      <c r="E142" s="235" t="s">
        <v>4574</v>
      </c>
      <c r="F142" s="236" t="s">
        <v>4575</v>
      </c>
      <c r="G142" s="237" t="s">
        <v>376</v>
      </c>
      <c r="H142" s="238">
        <v>120.496</v>
      </c>
      <c r="I142" s="239"/>
      <c r="J142" s="240">
        <f>ROUND(I142*H142,2)</f>
        <v>0</v>
      </c>
      <c r="K142" s="236" t="s">
        <v>4521</v>
      </c>
      <c r="L142" s="73"/>
      <c r="M142" s="241" t="s">
        <v>21</v>
      </c>
      <c r="N142" s="242" t="s">
        <v>43</v>
      </c>
      <c r="O142" s="48"/>
      <c r="P142" s="243">
        <f>O142*H142</f>
        <v>0</v>
      </c>
      <c r="Q142" s="243">
        <v>0</v>
      </c>
      <c r="R142" s="243">
        <f>Q142*H142</f>
        <v>0</v>
      </c>
      <c r="S142" s="243">
        <v>0</v>
      </c>
      <c r="T142" s="244">
        <f>S142*H142</f>
        <v>0</v>
      </c>
      <c r="AR142" s="25" t="s">
        <v>232</v>
      </c>
      <c r="AT142" s="25" t="s">
        <v>218</v>
      </c>
      <c r="AU142" s="25" t="s">
        <v>82</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532</v>
      </c>
    </row>
    <row r="143" s="1" customFormat="1" ht="25.5" customHeight="1">
      <c r="B143" s="47"/>
      <c r="C143" s="234" t="s">
        <v>295</v>
      </c>
      <c r="D143" s="234" t="s">
        <v>218</v>
      </c>
      <c r="E143" s="235" t="s">
        <v>4767</v>
      </c>
      <c r="F143" s="236" t="s">
        <v>4768</v>
      </c>
      <c r="G143" s="237" t="s">
        <v>298</v>
      </c>
      <c r="H143" s="238">
        <v>3</v>
      </c>
      <c r="I143" s="239"/>
      <c r="J143" s="240">
        <f>ROUND(I143*H143,2)</f>
        <v>0</v>
      </c>
      <c r="K143" s="236" t="s">
        <v>21</v>
      </c>
      <c r="L143" s="73"/>
      <c r="M143" s="241" t="s">
        <v>21</v>
      </c>
      <c r="N143" s="242" t="s">
        <v>43</v>
      </c>
      <c r="O143" s="48"/>
      <c r="P143" s="243">
        <f>O143*H143</f>
        <v>0</v>
      </c>
      <c r="Q143" s="243">
        <v>0</v>
      </c>
      <c r="R143" s="243">
        <f>Q143*H143</f>
        <v>0</v>
      </c>
      <c r="S143" s="243">
        <v>0</v>
      </c>
      <c r="T143" s="244">
        <f>S143*H143</f>
        <v>0</v>
      </c>
      <c r="AR143" s="25" t="s">
        <v>232</v>
      </c>
      <c r="AT143" s="25" t="s">
        <v>218</v>
      </c>
      <c r="AU143" s="25" t="s">
        <v>82</v>
      </c>
      <c r="AY143" s="25" t="s">
        <v>215</v>
      </c>
      <c r="BE143" s="245">
        <f>IF(N143="základní",J143,0)</f>
        <v>0</v>
      </c>
      <c r="BF143" s="245">
        <f>IF(N143="snížená",J143,0)</f>
        <v>0</v>
      </c>
      <c r="BG143" s="245">
        <f>IF(N143="zákl. přenesená",J143,0)</f>
        <v>0</v>
      </c>
      <c r="BH143" s="245">
        <f>IF(N143="sníž. přenesená",J143,0)</f>
        <v>0</v>
      </c>
      <c r="BI143" s="245">
        <f>IF(N143="nulová",J143,0)</f>
        <v>0</v>
      </c>
      <c r="BJ143" s="25" t="s">
        <v>80</v>
      </c>
      <c r="BK143" s="245">
        <f>ROUND(I143*H143,2)</f>
        <v>0</v>
      </c>
      <c r="BL143" s="25" t="s">
        <v>232</v>
      </c>
      <c r="BM143" s="25" t="s">
        <v>542</v>
      </c>
    </row>
    <row r="144" s="11" customFormat="1" ht="29.88" customHeight="1">
      <c r="B144" s="218"/>
      <c r="C144" s="219"/>
      <c r="D144" s="220" t="s">
        <v>71</v>
      </c>
      <c r="E144" s="232" t="s">
        <v>227</v>
      </c>
      <c r="F144" s="232" t="s">
        <v>1163</v>
      </c>
      <c r="G144" s="219"/>
      <c r="H144" s="219"/>
      <c r="I144" s="222"/>
      <c r="J144" s="233">
        <f>BK144</f>
        <v>0</v>
      </c>
      <c r="K144" s="219"/>
      <c r="L144" s="224"/>
      <c r="M144" s="225"/>
      <c r="N144" s="226"/>
      <c r="O144" s="226"/>
      <c r="P144" s="227">
        <f>SUM(P145:P152)</f>
        <v>0</v>
      </c>
      <c r="Q144" s="226"/>
      <c r="R144" s="227">
        <f>SUM(R145:R152)</f>
        <v>0</v>
      </c>
      <c r="S144" s="226"/>
      <c r="T144" s="228">
        <f>SUM(T145:T152)</f>
        <v>0</v>
      </c>
      <c r="AR144" s="229" t="s">
        <v>80</v>
      </c>
      <c r="AT144" s="230" t="s">
        <v>71</v>
      </c>
      <c r="AU144" s="230" t="s">
        <v>80</v>
      </c>
      <c r="AY144" s="229" t="s">
        <v>215</v>
      </c>
      <c r="BK144" s="231">
        <f>SUM(BK145:BK152)</f>
        <v>0</v>
      </c>
    </row>
    <row r="145" s="1" customFormat="1" ht="51" customHeight="1">
      <c r="B145" s="47"/>
      <c r="C145" s="234" t="s">
        <v>300</v>
      </c>
      <c r="D145" s="234" t="s">
        <v>218</v>
      </c>
      <c r="E145" s="235" t="s">
        <v>4578</v>
      </c>
      <c r="F145" s="236" t="s">
        <v>4769</v>
      </c>
      <c r="G145" s="237" t="s">
        <v>381</v>
      </c>
      <c r="H145" s="238">
        <v>5.7240000000000002</v>
      </c>
      <c r="I145" s="239"/>
      <c r="J145" s="240">
        <f>ROUND(I145*H145,2)</f>
        <v>0</v>
      </c>
      <c r="K145" s="236" t="s">
        <v>21</v>
      </c>
      <c r="L145" s="73"/>
      <c r="M145" s="241" t="s">
        <v>21</v>
      </c>
      <c r="N145" s="242" t="s">
        <v>43</v>
      </c>
      <c r="O145" s="48"/>
      <c r="P145" s="243">
        <f>O145*H145</f>
        <v>0</v>
      </c>
      <c r="Q145" s="243">
        <v>0</v>
      </c>
      <c r="R145" s="243">
        <f>Q145*H145</f>
        <v>0</v>
      </c>
      <c r="S145" s="243">
        <v>0</v>
      </c>
      <c r="T145" s="244">
        <f>S145*H145</f>
        <v>0</v>
      </c>
      <c r="AR145" s="25" t="s">
        <v>232</v>
      </c>
      <c r="AT145" s="25" t="s">
        <v>218</v>
      </c>
      <c r="AU145" s="25" t="s">
        <v>82</v>
      </c>
      <c r="AY145" s="25" t="s">
        <v>215</v>
      </c>
      <c r="BE145" s="245">
        <f>IF(N145="základní",J145,0)</f>
        <v>0</v>
      </c>
      <c r="BF145" s="245">
        <f>IF(N145="snížená",J145,0)</f>
        <v>0</v>
      </c>
      <c r="BG145" s="245">
        <f>IF(N145="zákl. přenesená",J145,0)</f>
        <v>0</v>
      </c>
      <c r="BH145" s="245">
        <f>IF(N145="sníž. přenesená",J145,0)</f>
        <v>0</v>
      </c>
      <c r="BI145" s="245">
        <f>IF(N145="nulová",J145,0)</f>
        <v>0</v>
      </c>
      <c r="BJ145" s="25" t="s">
        <v>80</v>
      </c>
      <c r="BK145" s="245">
        <f>ROUND(I145*H145,2)</f>
        <v>0</v>
      </c>
      <c r="BL145" s="25" t="s">
        <v>232</v>
      </c>
      <c r="BM145" s="25" t="s">
        <v>554</v>
      </c>
    </row>
    <row r="146" s="12" customFormat="1">
      <c r="B146" s="252"/>
      <c r="C146" s="253"/>
      <c r="D146" s="246" t="s">
        <v>422</v>
      </c>
      <c r="E146" s="254" t="s">
        <v>21</v>
      </c>
      <c r="F146" s="255" t="s">
        <v>4770</v>
      </c>
      <c r="G146" s="253"/>
      <c r="H146" s="256">
        <v>5.7240000000000002</v>
      </c>
      <c r="I146" s="257"/>
      <c r="J146" s="253"/>
      <c r="K146" s="253"/>
      <c r="L146" s="258"/>
      <c r="M146" s="259"/>
      <c r="N146" s="260"/>
      <c r="O146" s="260"/>
      <c r="P146" s="260"/>
      <c r="Q146" s="260"/>
      <c r="R146" s="260"/>
      <c r="S146" s="260"/>
      <c r="T146" s="261"/>
      <c r="AT146" s="262" t="s">
        <v>422</v>
      </c>
      <c r="AU146" s="262" t="s">
        <v>82</v>
      </c>
      <c r="AV146" s="12" t="s">
        <v>82</v>
      </c>
      <c r="AW146" s="12" t="s">
        <v>35</v>
      </c>
      <c r="AX146" s="12" t="s">
        <v>72</v>
      </c>
      <c r="AY146" s="262" t="s">
        <v>215</v>
      </c>
    </row>
    <row r="147" s="13" customFormat="1">
      <c r="B147" s="263"/>
      <c r="C147" s="264"/>
      <c r="D147" s="246" t="s">
        <v>422</v>
      </c>
      <c r="E147" s="265" t="s">
        <v>21</v>
      </c>
      <c r="F147" s="266" t="s">
        <v>439</v>
      </c>
      <c r="G147" s="264"/>
      <c r="H147" s="267">
        <v>5.7240000000000002</v>
      </c>
      <c r="I147" s="268"/>
      <c r="J147" s="264"/>
      <c r="K147" s="264"/>
      <c r="L147" s="269"/>
      <c r="M147" s="270"/>
      <c r="N147" s="271"/>
      <c r="O147" s="271"/>
      <c r="P147" s="271"/>
      <c r="Q147" s="271"/>
      <c r="R147" s="271"/>
      <c r="S147" s="271"/>
      <c r="T147" s="272"/>
      <c r="AT147" s="273" t="s">
        <v>422</v>
      </c>
      <c r="AU147" s="273" t="s">
        <v>82</v>
      </c>
      <c r="AV147" s="13" t="s">
        <v>232</v>
      </c>
      <c r="AW147" s="13" t="s">
        <v>35</v>
      </c>
      <c r="AX147" s="13" t="s">
        <v>80</v>
      </c>
      <c r="AY147" s="273" t="s">
        <v>215</v>
      </c>
    </row>
    <row r="148" s="1" customFormat="1" ht="25.5" customHeight="1">
      <c r="B148" s="47"/>
      <c r="C148" s="234" t="s">
        <v>305</v>
      </c>
      <c r="D148" s="234" t="s">
        <v>218</v>
      </c>
      <c r="E148" s="235" t="s">
        <v>1515</v>
      </c>
      <c r="F148" s="236" t="s">
        <v>4582</v>
      </c>
      <c r="G148" s="237" t="s">
        <v>376</v>
      </c>
      <c r="H148" s="238">
        <v>58.32</v>
      </c>
      <c r="I148" s="239"/>
      <c r="J148" s="240">
        <f>ROUND(I148*H148,2)</f>
        <v>0</v>
      </c>
      <c r="K148" s="236" t="s">
        <v>4521</v>
      </c>
      <c r="L148" s="73"/>
      <c r="M148" s="241" t="s">
        <v>21</v>
      </c>
      <c r="N148" s="242" t="s">
        <v>43</v>
      </c>
      <c r="O148" s="48"/>
      <c r="P148" s="243">
        <f>O148*H148</f>
        <v>0</v>
      </c>
      <c r="Q148" s="243">
        <v>0</v>
      </c>
      <c r="R148" s="243">
        <f>Q148*H148</f>
        <v>0</v>
      </c>
      <c r="S148" s="243">
        <v>0</v>
      </c>
      <c r="T148" s="244">
        <f>S148*H148</f>
        <v>0</v>
      </c>
      <c r="AR148" s="25" t="s">
        <v>232</v>
      </c>
      <c r="AT148" s="25" t="s">
        <v>218</v>
      </c>
      <c r="AU148" s="25" t="s">
        <v>82</v>
      </c>
      <c r="AY148" s="25" t="s">
        <v>215</v>
      </c>
      <c r="BE148" s="245">
        <f>IF(N148="základní",J148,0)</f>
        <v>0</v>
      </c>
      <c r="BF148" s="245">
        <f>IF(N148="snížená",J148,0)</f>
        <v>0</v>
      </c>
      <c r="BG148" s="245">
        <f>IF(N148="zákl. přenesená",J148,0)</f>
        <v>0</v>
      </c>
      <c r="BH148" s="245">
        <f>IF(N148="sníž. přenesená",J148,0)</f>
        <v>0</v>
      </c>
      <c r="BI148" s="245">
        <f>IF(N148="nulová",J148,0)</f>
        <v>0</v>
      </c>
      <c r="BJ148" s="25" t="s">
        <v>80</v>
      </c>
      <c r="BK148" s="245">
        <f>ROUND(I148*H148,2)</f>
        <v>0</v>
      </c>
      <c r="BL148" s="25" t="s">
        <v>232</v>
      </c>
      <c r="BM148" s="25" t="s">
        <v>563</v>
      </c>
    </row>
    <row r="149" s="12" customFormat="1">
      <c r="B149" s="252"/>
      <c r="C149" s="253"/>
      <c r="D149" s="246" t="s">
        <v>422</v>
      </c>
      <c r="E149" s="254" t="s">
        <v>21</v>
      </c>
      <c r="F149" s="255" t="s">
        <v>4771</v>
      </c>
      <c r="G149" s="253"/>
      <c r="H149" s="256">
        <v>58.32</v>
      </c>
      <c r="I149" s="257"/>
      <c r="J149" s="253"/>
      <c r="K149" s="253"/>
      <c r="L149" s="258"/>
      <c r="M149" s="259"/>
      <c r="N149" s="260"/>
      <c r="O149" s="260"/>
      <c r="P149" s="260"/>
      <c r="Q149" s="260"/>
      <c r="R149" s="260"/>
      <c r="S149" s="260"/>
      <c r="T149" s="261"/>
      <c r="AT149" s="262" t="s">
        <v>422</v>
      </c>
      <c r="AU149" s="262" t="s">
        <v>82</v>
      </c>
      <c r="AV149" s="12" t="s">
        <v>82</v>
      </c>
      <c r="AW149" s="12" t="s">
        <v>35</v>
      </c>
      <c r="AX149" s="12" t="s">
        <v>72</v>
      </c>
      <c r="AY149" s="262" t="s">
        <v>215</v>
      </c>
    </row>
    <row r="150" s="13" customFormat="1">
      <c r="B150" s="263"/>
      <c r="C150" s="264"/>
      <c r="D150" s="246" t="s">
        <v>422</v>
      </c>
      <c r="E150" s="265" t="s">
        <v>21</v>
      </c>
      <c r="F150" s="266" t="s">
        <v>439</v>
      </c>
      <c r="G150" s="264"/>
      <c r="H150" s="267">
        <v>58.32</v>
      </c>
      <c r="I150" s="268"/>
      <c r="J150" s="264"/>
      <c r="K150" s="264"/>
      <c r="L150" s="269"/>
      <c r="M150" s="270"/>
      <c r="N150" s="271"/>
      <c r="O150" s="271"/>
      <c r="P150" s="271"/>
      <c r="Q150" s="271"/>
      <c r="R150" s="271"/>
      <c r="S150" s="271"/>
      <c r="T150" s="272"/>
      <c r="AT150" s="273" t="s">
        <v>422</v>
      </c>
      <c r="AU150" s="273" t="s">
        <v>82</v>
      </c>
      <c r="AV150" s="13" t="s">
        <v>232</v>
      </c>
      <c r="AW150" s="13" t="s">
        <v>35</v>
      </c>
      <c r="AX150" s="13" t="s">
        <v>80</v>
      </c>
      <c r="AY150" s="273" t="s">
        <v>215</v>
      </c>
    </row>
    <row r="151" s="1" customFormat="1" ht="25.5" customHeight="1">
      <c r="B151" s="47"/>
      <c r="C151" s="234" t="s">
        <v>9</v>
      </c>
      <c r="D151" s="234" t="s">
        <v>218</v>
      </c>
      <c r="E151" s="235" t="s">
        <v>1521</v>
      </c>
      <c r="F151" s="236" t="s">
        <v>4585</v>
      </c>
      <c r="G151" s="237" t="s">
        <v>376</v>
      </c>
      <c r="H151" s="238">
        <v>58.32</v>
      </c>
      <c r="I151" s="239"/>
      <c r="J151" s="240">
        <f>ROUND(I151*H151,2)</f>
        <v>0</v>
      </c>
      <c r="K151" s="236" t="s">
        <v>4521</v>
      </c>
      <c r="L151" s="73"/>
      <c r="M151" s="241" t="s">
        <v>21</v>
      </c>
      <c r="N151" s="242" t="s">
        <v>43</v>
      </c>
      <c r="O151" s="48"/>
      <c r="P151" s="243">
        <f>O151*H151</f>
        <v>0</v>
      </c>
      <c r="Q151" s="243">
        <v>0</v>
      </c>
      <c r="R151" s="243">
        <f>Q151*H151</f>
        <v>0</v>
      </c>
      <c r="S151" s="243">
        <v>0</v>
      </c>
      <c r="T151" s="244">
        <f>S151*H151</f>
        <v>0</v>
      </c>
      <c r="AR151" s="25" t="s">
        <v>232</v>
      </c>
      <c r="AT151" s="25" t="s">
        <v>218</v>
      </c>
      <c r="AU151" s="25" t="s">
        <v>82</v>
      </c>
      <c r="AY151" s="25" t="s">
        <v>215</v>
      </c>
      <c r="BE151" s="245">
        <f>IF(N151="základní",J151,0)</f>
        <v>0</v>
      </c>
      <c r="BF151" s="245">
        <f>IF(N151="snížená",J151,0)</f>
        <v>0</v>
      </c>
      <c r="BG151" s="245">
        <f>IF(N151="zákl. přenesená",J151,0)</f>
        <v>0</v>
      </c>
      <c r="BH151" s="245">
        <f>IF(N151="sníž. přenesená",J151,0)</f>
        <v>0</v>
      </c>
      <c r="BI151" s="245">
        <f>IF(N151="nulová",J151,0)</f>
        <v>0</v>
      </c>
      <c r="BJ151" s="25" t="s">
        <v>80</v>
      </c>
      <c r="BK151" s="245">
        <f>ROUND(I151*H151,2)</f>
        <v>0</v>
      </c>
      <c r="BL151" s="25" t="s">
        <v>232</v>
      </c>
      <c r="BM151" s="25" t="s">
        <v>580</v>
      </c>
    </row>
    <row r="152" s="1" customFormat="1" ht="25.5" customHeight="1">
      <c r="B152" s="47"/>
      <c r="C152" s="234" t="s">
        <v>316</v>
      </c>
      <c r="D152" s="234" t="s">
        <v>218</v>
      </c>
      <c r="E152" s="235" t="s">
        <v>4591</v>
      </c>
      <c r="F152" s="236" t="s">
        <v>4592</v>
      </c>
      <c r="G152" s="237" t="s">
        <v>376</v>
      </c>
      <c r="H152" s="238">
        <v>58.32</v>
      </c>
      <c r="I152" s="239"/>
      <c r="J152" s="240">
        <f>ROUND(I152*H152,2)</f>
        <v>0</v>
      </c>
      <c r="K152" s="236" t="s">
        <v>4521</v>
      </c>
      <c r="L152" s="73"/>
      <c r="M152" s="241" t="s">
        <v>21</v>
      </c>
      <c r="N152" s="242" t="s">
        <v>43</v>
      </c>
      <c r="O152" s="48"/>
      <c r="P152" s="243">
        <f>O152*H152</f>
        <v>0</v>
      </c>
      <c r="Q152" s="243">
        <v>0</v>
      </c>
      <c r="R152" s="243">
        <f>Q152*H152</f>
        <v>0</v>
      </c>
      <c r="S152" s="243">
        <v>0</v>
      </c>
      <c r="T152" s="244">
        <f>S152*H152</f>
        <v>0</v>
      </c>
      <c r="AR152" s="25" t="s">
        <v>232</v>
      </c>
      <c r="AT152" s="25" t="s">
        <v>218</v>
      </c>
      <c r="AU152" s="25" t="s">
        <v>82</v>
      </c>
      <c r="AY152" s="25" t="s">
        <v>215</v>
      </c>
      <c r="BE152" s="245">
        <f>IF(N152="základní",J152,0)</f>
        <v>0</v>
      </c>
      <c r="BF152" s="245">
        <f>IF(N152="snížená",J152,0)</f>
        <v>0</v>
      </c>
      <c r="BG152" s="245">
        <f>IF(N152="zákl. přenesená",J152,0)</f>
        <v>0</v>
      </c>
      <c r="BH152" s="245">
        <f>IF(N152="sníž. přenesená",J152,0)</f>
        <v>0</v>
      </c>
      <c r="BI152" s="245">
        <f>IF(N152="nulová",J152,0)</f>
        <v>0</v>
      </c>
      <c r="BJ152" s="25" t="s">
        <v>80</v>
      </c>
      <c r="BK152" s="245">
        <f>ROUND(I152*H152,2)</f>
        <v>0</v>
      </c>
      <c r="BL152" s="25" t="s">
        <v>232</v>
      </c>
      <c r="BM152" s="25" t="s">
        <v>596</v>
      </c>
    </row>
    <row r="153" s="11" customFormat="1" ht="29.88" customHeight="1">
      <c r="B153" s="218"/>
      <c r="C153" s="219"/>
      <c r="D153" s="220" t="s">
        <v>71</v>
      </c>
      <c r="E153" s="232" t="s">
        <v>232</v>
      </c>
      <c r="F153" s="232" t="s">
        <v>1592</v>
      </c>
      <c r="G153" s="219"/>
      <c r="H153" s="219"/>
      <c r="I153" s="222"/>
      <c r="J153" s="233">
        <f>BK153</f>
        <v>0</v>
      </c>
      <c r="K153" s="219"/>
      <c r="L153" s="224"/>
      <c r="M153" s="225"/>
      <c r="N153" s="226"/>
      <c r="O153" s="226"/>
      <c r="P153" s="227">
        <f>SUM(P154:P171)</f>
        <v>0</v>
      </c>
      <c r="Q153" s="226"/>
      <c r="R153" s="227">
        <f>SUM(R154:R171)</f>
        <v>0</v>
      </c>
      <c r="S153" s="226"/>
      <c r="T153" s="228">
        <f>SUM(T154:T171)</f>
        <v>0</v>
      </c>
      <c r="AR153" s="229" t="s">
        <v>80</v>
      </c>
      <c r="AT153" s="230" t="s">
        <v>71</v>
      </c>
      <c r="AU153" s="230" t="s">
        <v>80</v>
      </c>
      <c r="AY153" s="229" t="s">
        <v>215</v>
      </c>
      <c r="BK153" s="231">
        <f>SUM(BK154:BK171)</f>
        <v>0</v>
      </c>
    </row>
    <row r="154" s="1" customFormat="1" ht="51" customHeight="1">
      <c r="B154" s="47"/>
      <c r="C154" s="234" t="s">
        <v>321</v>
      </c>
      <c r="D154" s="234" t="s">
        <v>218</v>
      </c>
      <c r="E154" s="235" t="s">
        <v>4593</v>
      </c>
      <c r="F154" s="236" t="s">
        <v>4594</v>
      </c>
      <c r="G154" s="237" t="s">
        <v>381</v>
      </c>
      <c r="H154" s="238">
        <v>19.888000000000002</v>
      </c>
      <c r="I154" s="239"/>
      <c r="J154" s="240">
        <f>ROUND(I154*H154,2)</f>
        <v>0</v>
      </c>
      <c r="K154" s="236" t="s">
        <v>21</v>
      </c>
      <c r="L154" s="73"/>
      <c r="M154" s="241" t="s">
        <v>21</v>
      </c>
      <c r="N154" s="242" t="s">
        <v>43</v>
      </c>
      <c r="O154" s="48"/>
      <c r="P154" s="243">
        <f>O154*H154</f>
        <v>0</v>
      </c>
      <c r="Q154" s="243">
        <v>0</v>
      </c>
      <c r="R154" s="243">
        <f>Q154*H154</f>
        <v>0</v>
      </c>
      <c r="S154" s="243">
        <v>0</v>
      </c>
      <c r="T154" s="244">
        <f>S154*H154</f>
        <v>0</v>
      </c>
      <c r="AR154" s="25" t="s">
        <v>232</v>
      </c>
      <c r="AT154" s="25" t="s">
        <v>218</v>
      </c>
      <c r="AU154" s="25" t="s">
        <v>82</v>
      </c>
      <c r="AY154" s="25" t="s">
        <v>215</v>
      </c>
      <c r="BE154" s="245">
        <f>IF(N154="základní",J154,0)</f>
        <v>0</v>
      </c>
      <c r="BF154" s="245">
        <f>IF(N154="snížená",J154,0)</f>
        <v>0</v>
      </c>
      <c r="BG154" s="245">
        <f>IF(N154="zákl. přenesená",J154,0)</f>
        <v>0</v>
      </c>
      <c r="BH154" s="245">
        <f>IF(N154="sníž. přenesená",J154,0)</f>
        <v>0</v>
      </c>
      <c r="BI154" s="245">
        <f>IF(N154="nulová",J154,0)</f>
        <v>0</v>
      </c>
      <c r="BJ154" s="25" t="s">
        <v>80</v>
      </c>
      <c r="BK154" s="245">
        <f>ROUND(I154*H154,2)</f>
        <v>0</v>
      </c>
      <c r="BL154" s="25" t="s">
        <v>232</v>
      </c>
      <c r="BM154" s="25" t="s">
        <v>607</v>
      </c>
    </row>
    <row r="155" s="12" customFormat="1">
      <c r="B155" s="252"/>
      <c r="C155" s="253"/>
      <c r="D155" s="246" t="s">
        <v>422</v>
      </c>
      <c r="E155" s="254" t="s">
        <v>21</v>
      </c>
      <c r="F155" s="255" t="s">
        <v>4772</v>
      </c>
      <c r="G155" s="253"/>
      <c r="H155" s="256">
        <v>19.888000000000002</v>
      </c>
      <c r="I155" s="257"/>
      <c r="J155" s="253"/>
      <c r="K155" s="253"/>
      <c r="L155" s="258"/>
      <c r="M155" s="259"/>
      <c r="N155" s="260"/>
      <c r="O155" s="260"/>
      <c r="P155" s="260"/>
      <c r="Q155" s="260"/>
      <c r="R155" s="260"/>
      <c r="S155" s="260"/>
      <c r="T155" s="261"/>
      <c r="AT155" s="262" t="s">
        <v>422</v>
      </c>
      <c r="AU155" s="262" t="s">
        <v>82</v>
      </c>
      <c r="AV155" s="12" t="s">
        <v>82</v>
      </c>
      <c r="AW155" s="12" t="s">
        <v>35</v>
      </c>
      <c r="AX155" s="12" t="s">
        <v>72</v>
      </c>
      <c r="AY155" s="262" t="s">
        <v>215</v>
      </c>
    </row>
    <row r="156" s="13" customFormat="1">
      <c r="B156" s="263"/>
      <c r="C156" s="264"/>
      <c r="D156" s="246" t="s">
        <v>422</v>
      </c>
      <c r="E156" s="265" t="s">
        <v>21</v>
      </c>
      <c r="F156" s="266" t="s">
        <v>439</v>
      </c>
      <c r="G156" s="264"/>
      <c r="H156" s="267">
        <v>19.888000000000002</v>
      </c>
      <c r="I156" s="268"/>
      <c r="J156" s="264"/>
      <c r="K156" s="264"/>
      <c r="L156" s="269"/>
      <c r="M156" s="270"/>
      <c r="N156" s="271"/>
      <c r="O156" s="271"/>
      <c r="P156" s="271"/>
      <c r="Q156" s="271"/>
      <c r="R156" s="271"/>
      <c r="S156" s="271"/>
      <c r="T156" s="272"/>
      <c r="AT156" s="273" t="s">
        <v>422</v>
      </c>
      <c r="AU156" s="273" t="s">
        <v>82</v>
      </c>
      <c r="AV156" s="13" t="s">
        <v>232</v>
      </c>
      <c r="AW156" s="13" t="s">
        <v>35</v>
      </c>
      <c r="AX156" s="13" t="s">
        <v>80</v>
      </c>
      <c r="AY156" s="273" t="s">
        <v>215</v>
      </c>
    </row>
    <row r="157" s="1" customFormat="1" ht="25.5" customHeight="1">
      <c r="B157" s="47"/>
      <c r="C157" s="234" t="s">
        <v>326</v>
      </c>
      <c r="D157" s="234" t="s">
        <v>218</v>
      </c>
      <c r="E157" s="235" t="s">
        <v>4597</v>
      </c>
      <c r="F157" s="236" t="s">
        <v>4598</v>
      </c>
      <c r="G157" s="237" t="s">
        <v>376</v>
      </c>
      <c r="H157" s="238">
        <v>121.70399999999999</v>
      </c>
      <c r="I157" s="239"/>
      <c r="J157" s="240">
        <f>ROUND(I157*H157,2)</f>
        <v>0</v>
      </c>
      <c r="K157" s="236" t="s">
        <v>4521</v>
      </c>
      <c r="L157" s="73"/>
      <c r="M157" s="241" t="s">
        <v>21</v>
      </c>
      <c r="N157" s="242" t="s">
        <v>43</v>
      </c>
      <c r="O157" s="48"/>
      <c r="P157" s="243">
        <f>O157*H157</f>
        <v>0</v>
      </c>
      <c r="Q157" s="243">
        <v>0</v>
      </c>
      <c r="R157" s="243">
        <f>Q157*H157</f>
        <v>0</v>
      </c>
      <c r="S157" s="243">
        <v>0</v>
      </c>
      <c r="T157" s="244">
        <f>S157*H157</f>
        <v>0</v>
      </c>
      <c r="AR157" s="25" t="s">
        <v>232</v>
      </c>
      <c r="AT157" s="25" t="s">
        <v>218</v>
      </c>
      <c r="AU157" s="25" t="s">
        <v>82</v>
      </c>
      <c r="AY157" s="25" t="s">
        <v>215</v>
      </c>
      <c r="BE157" s="245">
        <f>IF(N157="základní",J157,0)</f>
        <v>0</v>
      </c>
      <c r="BF157" s="245">
        <f>IF(N157="snížená",J157,0)</f>
        <v>0</v>
      </c>
      <c r="BG157" s="245">
        <f>IF(N157="zákl. přenesená",J157,0)</f>
        <v>0</v>
      </c>
      <c r="BH157" s="245">
        <f>IF(N157="sníž. přenesená",J157,0)</f>
        <v>0</v>
      </c>
      <c r="BI157" s="245">
        <f>IF(N157="nulová",J157,0)</f>
        <v>0</v>
      </c>
      <c r="BJ157" s="25" t="s">
        <v>80</v>
      </c>
      <c r="BK157" s="245">
        <f>ROUND(I157*H157,2)</f>
        <v>0</v>
      </c>
      <c r="BL157" s="25" t="s">
        <v>232</v>
      </c>
      <c r="BM157" s="25" t="s">
        <v>618</v>
      </c>
    </row>
    <row r="158" s="12" customFormat="1">
      <c r="B158" s="252"/>
      <c r="C158" s="253"/>
      <c r="D158" s="246" t="s">
        <v>422</v>
      </c>
      <c r="E158" s="254" t="s">
        <v>21</v>
      </c>
      <c r="F158" s="255" t="s">
        <v>4773</v>
      </c>
      <c r="G158" s="253"/>
      <c r="H158" s="256">
        <v>121.70399999999999</v>
      </c>
      <c r="I158" s="257"/>
      <c r="J158" s="253"/>
      <c r="K158" s="253"/>
      <c r="L158" s="258"/>
      <c r="M158" s="259"/>
      <c r="N158" s="260"/>
      <c r="O158" s="260"/>
      <c r="P158" s="260"/>
      <c r="Q158" s="260"/>
      <c r="R158" s="260"/>
      <c r="S158" s="260"/>
      <c r="T158" s="261"/>
      <c r="AT158" s="262" t="s">
        <v>422</v>
      </c>
      <c r="AU158" s="262" t="s">
        <v>82</v>
      </c>
      <c r="AV158" s="12" t="s">
        <v>82</v>
      </c>
      <c r="AW158" s="12" t="s">
        <v>35</v>
      </c>
      <c r="AX158" s="12" t="s">
        <v>72</v>
      </c>
      <c r="AY158" s="262" t="s">
        <v>215</v>
      </c>
    </row>
    <row r="159" s="13" customFormat="1">
      <c r="B159" s="263"/>
      <c r="C159" s="264"/>
      <c r="D159" s="246" t="s">
        <v>422</v>
      </c>
      <c r="E159" s="265" t="s">
        <v>21</v>
      </c>
      <c r="F159" s="266" t="s">
        <v>439</v>
      </c>
      <c r="G159" s="264"/>
      <c r="H159" s="267">
        <v>121.70399999999999</v>
      </c>
      <c r="I159" s="268"/>
      <c r="J159" s="264"/>
      <c r="K159" s="264"/>
      <c r="L159" s="269"/>
      <c r="M159" s="270"/>
      <c r="N159" s="271"/>
      <c r="O159" s="271"/>
      <c r="P159" s="271"/>
      <c r="Q159" s="271"/>
      <c r="R159" s="271"/>
      <c r="S159" s="271"/>
      <c r="T159" s="272"/>
      <c r="AT159" s="273" t="s">
        <v>422</v>
      </c>
      <c r="AU159" s="273" t="s">
        <v>82</v>
      </c>
      <c r="AV159" s="13" t="s">
        <v>232</v>
      </c>
      <c r="AW159" s="13" t="s">
        <v>35</v>
      </c>
      <c r="AX159" s="13" t="s">
        <v>80</v>
      </c>
      <c r="AY159" s="273" t="s">
        <v>215</v>
      </c>
    </row>
    <row r="160" s="1" customFormat="1" ht="25.5" customHeight="1">
      <c r="B160" s="47"/>
      <c r="C160" s="234" t="s">
        <v>331</v>
      </c>
      <c r="D160" s="234" t="s">
        <v>218</v>
      </c>
      <c r="E160" s="235" t="s">
        <v>4601</v>
      </c>
      <c r="F160" s="236" t="s">
        <v>4602</v>
      </c>
      <c r="G160" s="237" t="s">
        <v>376</v>
      </c>
      <c r="H160" s="238">
        <v>121.70399999999999</v>
      </c>
      <c r="I160" s="239"/>
      <c r="J160" s="240">
        <f>ROUND(I160*H160,2)</f>
        <v>0</v>
      </c>
      <c r="K160" s="236" t="s">
        <v>4521</v>
      </c>
      <c r="L160" s="73"/>
      <c r="M160" s="241" t="s">
        <v>21</v>
      </c>
      <c r="N160" s="242" t="s">
        <v>43</v>
      </c>
      <c r="O160" s="48"/>
      <c r="P160" s="243">
        <f>O160*H160</f>
        <v>0</v>
      </c>
      <c r="Q160" s="243">
        <v>0</v>
      </c>
      <c r="R160" s="243">
        <f>Q160*H160</f>
        <v>0</v>
      </c>
      <c r="S160" s="243">
        <v>0</v>
      </c>
      <c r="T160" s="244">
        <f>S160*H160</f>
        <v>0</v>
      </c>
      <c r="AR160" s="25" t="s">
        <v>232</v>
      </c>
      <c r="AT160" s="25" t="s">
        <v>218</v>
      </c>
      <c r="AU160" s="25" t="s">
        <v>82</v>
      </c>
      <c r="AY160" s="25" t="s">
        <v>215</v>
      </c>
      <c r="BE160" s="245">
        <f>IF(N160="základní",J160,0)</f>
        <v>0</v>
      </c>
      <c r="BF160" s="245">
        <f>IF(N160="snížená",J160,0)</f>
        <v>0</v>
      </c>
      <c r="BG160" s="245">
        <f>IF(N160="zákl. přenesená",J160,0)</f>
        <v>0</v>
      </c>
      <c r="BH160" s="245">
        <f>IF(N160="sníž. přenesená",J160,0)</f>
        <v>0</v>
      </c>
      <c r="BI160" s="245">
        <f>IF(N160="nulová",J160,0)</f>
        <v>0</v>
      </c>
      <c r="BJ160" s="25" t="s">
        <v>80</v>
      </c>
      <c r="BK160" s="245">
        <f>ROUND(I160*H160,2)</f>
        <v>0</v>
      </c>
      <c r="BL160" s="25" t="s">
        <v>232</v>
      </c>
      <c r="BM160" s="25" t="s">
        <v>630</v>
      </c>
    </row>
    <row r="161" s="1" customFormat="1" ht="25.5" customHeight="1">
      <c r="B161" s="47"/>
      <c r="C161" s="234" t="s">
        <v>499</v>
      </c>
      <c r="D161" s="234" t="s">
        <v>218</v>
      </c>
      <c r="E161" s="235" t="s">
        <v>4774</v>
      </c>
      <c r="F161" s="236" t="s">
        <v>4775</v>
      </c>
      <c r="G161" s="237" t="s">
        <v>376</v>
      </c>
      <c r="H161" s="238">
        <v>110.486</v>
      </c>
      <c r="I161" s="239"/>
      <c r="J161" s="240">
        <f>ROUND(I161*H161,2)</f>
        <v>0</v>
      </c>
      <c r="K161" s="236" t="s">
        <v>4521</v>
      </c>
      <c r="L161" s="73"/>
      <c r="M161" s="241" t="s">
        <v>21</v>
      </c>
      <c r="N161" s="242" t="s">
        <v>43</v>
      </c>
      <c r="O161" s="48"/>
      <c r="P161" s="243">
        <f>O161*H161</f>
        <v>0</v>
      </c>
      <c r="Q161" s="243">
        <v>0</v>
      </c>
      <c r="R161" s="243">
        <f>Q161*H161</f>
        <v>0</v>
      </c>
      <c r="S161" s="243">
        <v>0</v>
      </c>
      <c r="T161" s="244">
        <f>S161*H161</f>
        <v>0</v>
      </c>
      <c r="AR161" s="25" t="s">
        <v>232</v>
      </c>
      <c r="AT161" s="25" t="s">
        <v>218</v>
      </c>
      <c r="AU161" s="25" t="s">
        <v>82</v>
      </c>
      <c r="AY161" s="25" t="s">
        <v>215</v>
      </c>
      <c r="BE161" s="245">
        <f>IF(N161="základní",J161,0)</f>
        <v>0</v>
      </c>
      <c r="BF161" s="245">
        <f>IF(N161="snížená",J161,0)</f>
        <v>0</v>
      </c>
      <c r="BG161" s="245">
        <f>IF(N161="zákl. přenesená",J161,0)</f>
        <v>0</v>
      </c>
      <c r="BH161" s="245">
        <f>IF(N161="sníž. přenesená",J161,0)</f>
        <v>0</v>
      </c>
      <c r="BI161" s="245">
        <f>IF(N161="nulová",J161,0)</f>
        <v>0</v>
      </c>
      <c r="BJ161" s="25" t="s">
        <v>80</v>
      </c>
      <c r="BK161" s="245">
        <f>ROUND(I161*H161,2)</f>
        <v>0</v>
      </c>
      <c r="BL161" s="25" t="s">
        <v>232</v>
      </c>
      <c r="BM161" s="25" t="s">
        <v>646</v>
      </c>
    </row>
    <row r="162" s="12" customFormat="1">
      <c r="B162" s="252"/>
      <c r="C162" s="253"/>
      <c r="D162" s="246" t="s">
        <v>422</v>
      </c>
      <c r="E162" s="254" t="s">
        <v>21</v>
      </c>
      <c r="F162" s="255" t="s">
        <v>4776</v>
      </c>
      <c r="G162" s="253"/>
      <c r="H162" s="256">
        <v>110.486</v>
      </c>
      <c r="I162" s="257"/>
      <c r="J162" s="253"/>
      <c r="K162" s="253"/>
      <c r="L162" s="258"/>
      <c r="M162" s="259"/>
      <c r="N162" s="260"/>
      <c r="O162" s="260"/>
      <c r="P162" s="260"/>
      <c r="Q162" s="260"/>
      <c r="R162" s="260"/>
      <c r="S162" s="260"/>
      <c r="T162" s="261"/>
      <c r="AT162" s="262" t="s">
        <v>422</v>
      </c>
      <c r="AU162" s="262" t="s">
        <v>82</v>
      </c>
      <c r="AV162" s="12" t="s">
        <v>82</v>
      </c>
      <c r="AW162" s="12" t="s">
        <v>35</v>
      </c>
      <c r="AX162" s="12" t="s">
        <v>72</v>
      </c>
      <c r="AY162" s="262" t="s">
        <v>215</v>
      </c>
    </row>
    <row r="163" s="13" customFormat="1">
      <c r="B163" s="263"/>
      <c r="C163" s="264"/>
      <c r="D163" s="246" t="s">
        <v>422</v>
      </c>
      <c r="E163" s="265" t="s">
        <v>21</v>
      </c>
      <c r="F163" s="266" t="s">
        <v>439</v>
      </c>
      <c r="G163" s="264"/>
      <c r="H163" s="267">
        <v>110.486</v>
      </c>
      <c r="I163" s="268"/>
      <c r="J163" s="264"/>
      <c r="K163" s="264"/>
      <c r="L163" s="269"/>
      <c r="M163" s="270"/>
      <c r="N163" s="271"/>
      <c r="O163" s="271"/>
      <c r="P163" s="271"/>
      <c r="Q163" s="271"/>
      <c r="R163" s="271"/>
      <c r="S163" s="271"/>
      <c r="T163" s="272"/>
      <c r="AT163" s="273" t="s">
        <v>422</v>
      </c>
      <c r="AU163" s="273" t="s">
        <v>82</v>
      </c>
      <c r="AV163" s="13" t="s">
        <v>232</v>
      </c>
      <c r="AW163" s="13" t="s">
        <v>35</v>
      </c>
      <c r="AX163" s="13" t="s">
        <v>80</v>
      </c>
      <c r="AY163" s="273" t="s">
        <v>215</v>
      </c>
    </row>
    <row r="164" s="1" customFormat="1" ht="25.5" customHeight="1">
      <c r="B164" s="47"/>
      <c r="C164" s="234" t="s">
        <v>503</v>
      </c>
      <c r="D164" s="234" t="s">
        <v>218</v>
      </c>
      <c r="E164" s="235" t="s">
        <v>4777</v>
      </c>
      <c r="F164" s="236" t="s">
        <v>4778</v>
      </c>
      <c r="G164" s="237" t="s">
        <v>376</v>
      </c>
      <c r="H164" s="238">
        <v>110.486</v>
      </c>
      <c r="I164" s="239"/>
      <c r="J164" s="240">
        <f>ROUND(I164*H164,2)</f>
        <v>0</v>
      </c>
      <c r="K164" s="236" t="s">
        <v>4521</v>
      </c>
      <c r="L164" s="73"/>
      <c r="M164" s="241" t="s">
        <v>21</v>
      </c>
      <c r="N164" s="242" t="s">
        <v>43</v>
      </c>
      <c r="O164" s="48"/>
      <c r="P164" s="243">
        <f>O164*H164</f>
        <v>0</v>
      </c>
      <c r="Q164" s="243">
        <v>0</v>
      </c>
      <c r="R164" s="243">
        <f>Q164*H164</f>
        <v>0</v>
      </c>
      <c r="S164" s="243">
        <v>0</v>
      </c>
      <c r="T164" s="244">
        <f>S164*H164</f>
        <v>0</v>
      </c>
      <c r="AR164" s="25" t="s">
        <v>232</v>
      </c>
      <c r="AT164" s="25" t="s">
        <v>218</v>
      </c>
      <c r="AU164" s="25" t="s">
        <v>82</v>
      </c>
      <c r="AY164" s="25" t="s">
        <v>215</v>
      </c>
      <c r="BE164" s="245">
        <f>IF(N164="základní",J164,0)</f>
        <v>0</v>
      </c>
      <c r="BF164" s="245">
        <f>IF(N164="snížená",J164,0)</f>
        <v>0</v>
      </c>
      <c r="BG164" s="245">
        <f>IF(N164="zákl. přenesená",J164,0)</f>
        <v>0</v>
      </c>
      <c r="BH164" s="245">
        <f>IF(N164="sníž. přenesená",J164,0)</f>
        <v>0</v>
      </c>
      <c r="BI164" s="245">
        <f>IF(N164="nulová",J164,0)</f>
        <v>0</v>
      </c>
      <c r="BJ164" s="25" t="s">
        <v>80</v>
      </c>
      <c r="BK164" s="245">
        <f>ROUND(I164*H164,2)</f>
        <v>0</v>
      </c>
      <c r="BL164" s="25" t="s">
        <v>232</v>
      </c>
      <c r="BM164" s="25" t="s">
        <v>657</v>
      </c>
    </row>
    <row r="165" s="1" customFormat="1" ht="25.5" customHeight="1">
      <c r="B165" s="47"/>
      <c r="C165" s="234" t="s">
        <v>338</v>
      </c>
      <c r="D165" s="234" t="s">
        <v>218</v>
      </c>
      <c r="E165" s="235" t="s">
        <v>4609</v>
      </c>
      <c r="F165" s="236" t="s">
        <v>4610</v>
      </c>
      <c r="G165" s="237" t="s">
        <v>376</v>
      </c>
      <c r="H165" s="238">
        <v>121.70399999999999</v>
      </c>
      <c r="I165" s="239"/>
      <c r="J165" s="240">
        <f>ROUND(I165*H165,2)</f>
        <v>0</v>
      </c>
      <c r="K165" s="236" t="s">
        <v>4521</v>
      </c>
      <c r="L165" s="73"/>
      <c r="M165" s="241" t="s">
        <v>21</v>
      </c>
      <c r="N165" s="242" t="s">
        <v>43</v>
      </c>
      <c r="O165" s="48"/>
      <c r="P165" s="243">
        <f>O165*H165</f>
        <v>0</v>
      </c>
      <c r="Q165" s="243">
        <v>0</v>
      </c>
      <c r="R165" s="243">
        <f>Q165*H165</f>
        <v>0</v>
      </c>
      <c r="S165" s="243">
        <v>0</v>
      </c>
      <c r="T165" s="244">
        <f>S165*H165</f>
        <v>0</v>
      </c>
      <c r="AR165" s="25" t="s">
        <v>232</v>
      </c>
      <c r="AT165" s="25" t="s">
        <v>218</v>
      </c>
      <c r="AU165" s="25" t="s">
        <v>82</v>
      </c>
      <c r="AY165" s="25" t="s">
        <v>215</v>
      </c>
      <c r="BE165" s="245">
        <f>IF(N165="základní",J165,0)</f>
        <v>0</v>
      </c>
      <c r="BF165" s="245">
        <f>IF(N165="snížená",J165,0)</f>
        <v>0</v>
      </c>
      <c r="BG165" s="245">
        <f>IF(N165="zákl. přenesená",J165,0)</f>
        <v>0</v>
      </c>
      <c r="BH165" s="245">
        <f>IF(N165="sníž. přenesená",J165,0)</f>
        <v>0</v>
      </c>
      <c r="BI165" s="245">
        <f>IF(N165="nulová",J165,0)</f>
        <v>0</v>
      </c>
      <c r="BJ165" s="25" t="s">
        <v>80</v>
      </c>
      <c r="BK165" s="245">
        <f>ROUND(I165*H165,2)</f>
        <v>0</v>
      </c>
      <c r="BL165" s="25" t="s">
        <v>232</v>
      </c>
      <c r="BM165" s="25" t="s">
        <v>668</v>
      </c>
    </row>
    <row r="166" s="1" customFormat="1" ht="16.5" customHeight="1">
      <c r="B166" s="47"/>
      <c r="C166" s="234" t="s">
        <v>343</v>
      </c>
      <c r="D166" s="234" t="s">
        <v>218</v>
      </c>
      <c r="E166" s="235" t="s">
        <v>4779</v>
      </c>
      <c r="F166" s="236" t="s">
        <v>4780</v>
      </c>
      <c r="G166" s="237" t="s">
        <v>473</v>
      </c>
      <c r="H166" s="238">
        <v>5.0700000000000003</v>
      </c>
      <c r="I166" s="239"/>
      <c r="J166" s="240">
        <f>ROUND(I166*H166,2)</f>
        <v>0</v>
      </c>
      <c r="K166" s="236" t="s">
        <v>21</v>
      </c>
      <c r="L166" s="73"/>
      <c r="M166" s="241" t="s">
        <v>21</v>
      </c>
      <c r="N166" s="242" t="s">
        <v>43</v>
      </c>
      <c r="O166" s="48"/>
      <c r="P166" s="243">
        <f>O166*H166</f>
        <v>0</v>
      </c>
      <c r="Q166" s="243">
        <v>0</v>
      </c>
      <c r="R166" s="243">
        <f>Q166*H166</f>
        <v>0</v>
      </c>
      <c r="S166" s="243">
        <v>0</v>
      </c>
      <c r="T166" s="244">
        <f>S166*H166</f>
        <v>0</v>
      </c>
      <c r="AR166" s="25" t="s">
        <v>232</v>
      </c>
      <c r="AT166" s="25" t="s">
        <v>218</v>
      </c>
      <c r="AU166" s="25" t="s">
        <v>82</v>
      </c>
      <c r="AY166" s="25" t="s">
        <v>215</v>
      </c>
      <c r="BE166" s="245">
        <f>IF(N166="základní",J166,0)</f>
        <v>0</v>
      </c>
      <c r="BF166" s="245">
        <f>IF(N166="snížená",J166,0)</f>
        <v>0</v>
      </c>
      <c r="BG166" s="245">
        <f>IF(N166="zákl. přenesená",J166,0)</f>
        <v>0</v>
      </c>
      <c r="BH166" s="245">
        <f>IF(N166="sníž. přenesená",J166,0)</f>
        <v>0</v>
      </c>
      <c r="BI166" s="245">
        <f>IF(N166="nulová",J166,0)</f>
        <v>0</v>
      </c>
      <c r="BJ166" s="25" t="s">
        <v>80</v>
      </c>
      <c r="BK166" s="245">
        <f>ROUND(I166*H166,2)</f>
        <v>0</v>
      </c>
      <c r="BL166" s="25" t="s">
        <v>232</v>
      </c>
      <c r="BM166" s="25" t="s">
        <v>678</v>
      </c>
    </row>
    <row r="167" s="12" customFormat="1">
      <c r="B167" s="252"/>
      <c r="C167" s="253"/>
      <c r="D167" s="246" t="s">
        <v>422</v>
      </c>
      <c r="E167" s="254" t="s">
        <v>21</v>
      </c>
      <c r="F167" s="255" t="s">
        <v>4781</v>
      </c>
      <c r="G167" s="253"/>
      <c r="H167" s="256">
        <v>5.0700000000000003</v>
      </c>
      <c r="I167" s="257"/>
      <c r="J167" s="253"/>
      <c r="K167" s="253"/>
      <c r="L167" s="258"/>
      <c r="M167" s="259"/>
      <c r="N167" s="260"/>
      <c r="O167" s="260"/>
      <c r="P167" s="260"/>
      <c r="Q167" s="260"/>
      <c r="R167" s="260"/>
      <c r="S167" s="260"/>
      <c r="T167" s="261"/>
      <c r="AT167" s="262" t="s">
        <v>422</v>
      </c>
      <c r="AU167" s="262" t="s">
        <v>82</v>
      </c>
      <c r="AV167" s="12" t="s">
        <v>82</v>
      </c>
      <c r="AW167" s="12" t="s">
        <v>35</v>
      </c>
      <c r="AX167" s="12" t="s">
        <v>72</v>
      </c>
      <c r="AY167" s="262" t="s">
        <v>215</v>
      </c>
    </row>
    <row r="168" s="13" customFormat="1">
      <c r="B168" s="263"/>
      <c r="C168" s="264"/>
      <c r="D168" s="246" t="s">
        <v>422</v>
      </c>
      <c r="E168" s="265" t="s">
        <v>21</v>
      </c>
      <c r="F168" s="266" t="s">
        <v>439</v>
      </c>
      <c r="G168" s="264"/>
      <c r="H168" s="267">
        <v>5.0700000000000003</v>
      </c>
      <c r="I168" s="268"/>
      <c r="J168" s="264"/>
      <c r="K168" s="264"/>
      <c r="L168" s="269"/>
      <c r="M168" s="270"/>
      <c r="N168" s="271"/>
      <c r="O168" s="271"/>
      <c r="P168" s="271"/>
      <c r="Q168" s="271"/>
      <c r="R168" s="271"/>
      <c r="S168" s="271"/>
      <c r="T168" s="272"/>
      <c r="AT168" s="273" t="s">
        <v>422</v>
      </c>
      <c r="AU168" s="273" t="s">
        <v>82</v>
      </c>
      <c r="AV168" s="13" t="s">
        <v>232</v>
      </c>
      <c r="AW168" s="13" t="s">
        <v>35</v>
      </c>
      <c r="AX168" s="13" t="s">
        <v>80</v>
      </c>
      <c r="AY168" s="273" t="s">
        <v>215</v>
      </c>
    </row>
    <row r="169" s="1" customFormat="1" ht="51" customHeight="1">
      <c r="B169" s="47"/>
      <c r="C169" s="234" t="s">
        <v>348</v>
      </c>
      <c r="D169" s="234" t="s">
        <v>218</v>
      </c>
      <c r="E169" s="235" t="s">
        <v>4611</v>
      </c>
      <c r="F169" s="236" t="s">
        <v>4612</v>
      </c>
      <c r="G169" s="237" t="s">
        <v>473</v>
      </c>
      <c r="H169" s="238">
        <v>0.79000000000000004</v>
      </c>
      <c r="I169" s="239"/>
      <c r="J169" s="240">
        <f>ROUND(I169*H169,2)</f>
        <v>0</v>
      </c>
      <c r="K169" s="236" t="s">
        <v>4521</v>
      </c>
      <c r="L169" s="73"/>
      <c r="M169" s="241" t="s">
        <v>21</v>
      </c>
      <c r="N169" s="242" t="s">
        <v>43</v>
      </c>
      <c r="O169" s="48"/>
      <c r="P169" s="243">
        <f>O169*H169</f>
        <v>0</v>
      </c>
      <c r="Q169" s="243">
        <v>0</v>
      </c>
      <c r="R169" s="243">
        <f>Q169*H169</f>
        <v>0</v>
      </c>
      <c r="S169" s="243">
        <v>0</v>
      </c>
      <c r="T169" s="244">
        <f>S169*H169</f>
        <v>0</v>
      </c>
      <c r="AR169" s="25" t="s">
        <v>232</v>
      </c>
      <c r="AT169" s="25" t="s">
        <v>218</v>
      </c>
      <c r="AU169" s="25" t="s">
        <v>82</v>
      </c>
      <c r="AY169" s="25" t="s">
        <v>215</v>
      </c>
      <c r="BE169" s="245">
        <f>IF(N169="základní",J169,0)</f>
        <v>0</v>
      </c>
      <c r="BF169" s="245">
        <f>IF(N169="snížená",J169,0)</f>
        <v>0</v>
      </c>
      <c r="BG169" s="245">
        <f>IF(N169="zákl. přenesená",J169,0)</f>
        <v>0</v>
      </c>
      <c r="BH169" s="245">
        <f>IF(N169="sníž. přenesená",J169,0)</f>
        <v>0</v>
      </c>
      <c r="BI169" s="245">
        <f>IF(N169="nulová",J169,0)</f>
        <v>0</v>
      </c>
      <c r="BJ169" s="25" t="s">
        <v>80</v>
      </c>
      <c r="BK169" s="245">
        <f>ROUND(I169*H169,2)</f>
        <v>0</v>
      </c>
      <c r="BL169" s="25" t="s">
        <v>232</v>
      </c>
      <c r="BM169" s="25" t="s">
        <v>1534</v>
      </c>
    </row>
    <row r="170" s="12" customFormat="1">
      <c r="B170" s="252"/>
      <c r="C170" s="253"/>
      <c r="D170" s="246" t="s">
        <v>422</v>
      </c>
      <c r="E170" s="254" t="s">
        <v>21</v>
      </c>
      <c r="F170" s="255" t="s">
        <v>4782</v>
      </c>
      <c r="G170" s="253"/>
      <c r="H170" s="256">
        <v>0.79000000000000004</v>
      </c>
      <c r="I170" s="257"/>
      <c r="J170" s="253"/>
      <c r="K170" s="253"/>
      <c r="L170" s="258"/>
      <c r="M170" s="259"/>
      <c r="N170" s="260"/>
      <c r="O170" s="260"/>
      <c r="P170" s="260"/>
      <c r="Q170" s="260"/>
      <c r="R170" s="260"/>
      <c r="S170" s="260"/>
      <c r="T170" s="261"/>
      <c r="AT170" s="262" t="s">
        <v>422</v>
      </c>
      <c r="AU170" s="262" t="s">
        <v>82</v>
      </c>
      <c r="AV170" s="12" t="s">
        <v>82</v>
      </c>
      <c r="AW170" s="12" t="s">
        <v>35</v>
      </c>
      <c r="AX170" s="12" t="s">
        <v>72</v>
      </c>
      <c r="AY170" s="262" t="s">
        <v>215</v>
      </c>
    </row>
    <row r="171" s="13" customFormat="1">
      <c r="B171" s="263"/>
      <c r="C171" s="264"/>
      <c r="D171" s="246" t="s">
        <v>422</v>
      </c>
      <c r="E171" s="265" t="s">
        <v>21</v>
      </c>
      <c r="F171" s="266" t="s">
        <v>439</v>
      </c>
      <c r="G171" s="264"/>
      <c r="H171" s="267">
        <v>0.79000000000000004</v>
      </c>
      <c r="I171" s="268"/>
      <c r="J171" s="264"/>
      <c r="K171" s="264"/>
      <c r="L171" s="269"/>
      <c r="M171" s="270"/>
      <c r="N171" s="271"/>
      <c r="O171" s="271"/>
      <c r="P171" s="271"/>
      <c r="Q171" s="271"/>
      <c r="R171" s="271"/>
      <c r="S171" s="271"/>
      <c r="T171" s="272"/>
      <c r="AT171" s="273" t="s">
        <v>422</v>
      </c>
      <c r="AU171" s="273" t="s">
        <v>82</v>
      </c>
      <c r="AV171" s="13" t="s">
        <v>232</v>
      </c>
      <c r="AW171" s="13" t="s">
        <v>35</v>
      </c>
      <c r="AX171" s="13" t="s">
        <v>80</v>
      </c>
      <c r="AY171" s="273" t="s">
        <v>215</v>
      </c>
    </row>
    <row r="172" s="11" customFormat="1" ht="29.88" customHeight="1">
      <c r="B172" s="218"/>
      <c r="C172" s="219"/>
      <c r="D172" s="220" t="s">
        <v>71</v>
      </c>
      <c r="E172" s="232" t="s">
        <v>241</v>
      </c>
      <c r="F172" s="232" t="s">
        <v>1769</v>
      </c>
      <c r="G172" s="219"/>
      <c r="H172" s="219"/>
      <c r="I172" s="222"/>
      <c r="J172" s="233">
        <f>BK172</f>
        <v>0</v>
      </c>
      <c r="K172" s="219"/>
      <c r="L172" s="224"/>
      <c r="M172" s="225"/>
      <c r="N172" s="226"/>
      <c r="O172" s="226"/>
      <c r="P172" s="227">
        <f>SUM(P173:P202)</f>
        <v>0</v>
      </c>
      <c r="Q172" s="226"/>
      <c r="R172" s="227">
        <f>SUM(R173:R202)</f>
        <v>0</v>
      </c>
      <c r="S172" s="226"/>
      <c r="T172" s="228">
        <f>SUM(T173:T202)</f>
        <v>0</v>
      </c>
      <c r="AR172" s="229" t="s">
        <v>80</v>
      </c>
      <c r="AT172" s="230" t="s">
        <v>71</v>
      </c>
      <c r="AU172" s="230" t="s">
        <v>80</v>
      </c>
      <c r="AY172" s="229" t="s">
        <v>215</v>
      </c>
      <c r="BK172" s="231">
        <f>SUM(BK173:BK202)</f>
        <v>0</v>
      </c>
    </row>
    <row r="173" s="1" customFormat="1" ht="25.5" customHeight="1">
      <c r="B173" s="47"/>
      <c r="C173" s="234" t="s">
        <v>353</v>
      </c>
      <c r="D173" s="234" t="s">
        <v>218</v>
      </c>
      <c r="E173" s="235" t="s">
        <v>4783</v>
      </c>
      <c r="F173" s="236" t="s">
        <v>4784</v>
      </c>
      <c r="G173" s="237" t="s">
        <v>376</v>
      </c>
      <c r="H173" s="238">
        <v>101.38</v>
      </c>
      <c r="I173" s="239"/>
      <c r="J173" s="240">
        <f>ROUND(I173*H173,2)</f>
        <v>0</v>
      </c>
      <c r="K173" s="236" t="s">
        <v>21</v>
      </c>
      <c r="L173" s="73"/>
      <c r="M173" s="241" t="s">
        <v>21</v>
      </c>
      <c r="N173" s="242" t="s">
        <v>43</v>
      </c>
      <c r="O173" s="48"/>
      <c r="P173" s="243">
        <f>O173*H173</f>
        <v>0</v>
      </c>
      <c r="Q173" s="243">
        <v>0</v>
      </c>
      <c r="R173" s="243">
        <f>Q173*H173</f>
        <v>0</v>
      </c>
      <c r="S173" s="243">
        <v>0</v>
      </c>
      <c r="T173" s="244">
        <f>S173*H173</f>
        <v>0</v>
      </c>
      <c r="AR173" s="25" t="s">
        <v>232</v>
      </c>
      <c r="AT173" s="25" t="s">
        <v>218</v>
      </c>
      <c r="AU173" s="25" t="s">
        <v>82</v>
      </c>
      <c r="AY173" s="25" t="s">
        <v>215</v>
      </c>
      <c r="BE173" s="245">
        <f>IF(N173="základní",J173,0)</f>
        <v>0</v>
      </c>
      <c r="BF173" s="245">
        <f>IF(N173="snížená",J173,0)</f>
        <v>0</v>
      </c>
      <c r="BG173" s="245">
        <f>IF(N173="zákl. přenesená",J173,0)</f>
        <v>0</v>
      </c>
      <c r="BH173" s="245">
        <f>IF(N173="sníž. přenesená",J173,0)</f>
        <v>0</v>
      </c>
      <c r="BI173" s="245">
        <f>IF(N173="nulová",J173,0)</f>
        <v>0</v>
      </c>
      <c r="BJ173" s="25" t="s">
        <v>80</v>
      </c>
      <c r="BK173" s="245">
        <f>ROUND(I173*H173,2)</f>
        <v>0</v>
      </c>
      <c r="BL173" s="25" t="s">
        <v>232</v>
      </c>
      <c r="BM173" s="25" t="s">
        <v>569</v>
      </c>
    </row>
    <row r="174" s="12" customFormat="1">
      <c r="B174" s="252"/>
      <c r="C174" s="253"/>
      <c r="D174" s="246" t="s">
        <v>422</v>
      </c>
      <c r="E174" s="254" t="s">
        <v>21</v>
      </c>
      <c r="F174" s="255" t="s">
        <v>4785</v>
      </c>
      <c r="G174" s="253"/>
      <c r="H174" s="256">
        <v>101.38</v>
      </c>
      <c r="I174" s="257"/>
      <c r="J174" s="253"/>
      <c r="K174" s="253"/>
      <c r="L174" s="258"/>
      <c r="M174" s="259"/>
      <c r="N174" s="260"/>
      <c r="O174" s="260"/>
      <c r="P174" s="260"/>
      <c r="Q174" s="260"/>
      <c r="R174" s="260"/>
      <c r="S174" s="260"/>
      <c r="T174" s="261"/>
      <c r="AT174" s="262" t="s">
        <v>422</v>
      </c>
      <c r="AU174" s="262" t="s">
        <v>82</v>
      </c>
      <c r="AV174" s="12" t="s">
        <v>82</v>
      </c>
      <c r="AW174" s="12" t="s">
        <v>35</v>
      </c>
      <c r="AX174" s="12" t="s">
        <v>72</v>
      </c>
      <c r="AY174" s="262" t="s">
        <v>215</v>
      </c>
    </row>
    <row r="175" s="13" customFormat="1">
      <c r="B175" s="263"/>
      <c r="C175" s="264"/>
      <c r="D175" s="246" t="s">
        <v>422</v>
      </c>
      <c r="E175" s="265" t="s">
        <v>21</v>
      </c>
      <c r="F175" s="266" t="s">
        <v>439</v>
      </c>
      <c r="G175" s="264"/>
      <c r="H175" s="267">
        <v>101.38</v>
      </c>
      <c r="I175" s="268"/>
      <c r="J175" s="264"/>
      <c r="K175" s="264"/>
      <c r="L175" s="269"/>
      <c r="M175" s="270"/>
      <c r="N175" s="271"/>
      <c r="O175" s="271"/>
      <c r="P175" s="271"/>
      <c r="Q175" s="271"/>
      <c r="R175" s="271"/>
      <c r="S175" s="271"/>
      <c r="T175" s="272"/>
      <c r="AT175" s="273" t="s">
        <v>422</v>
      </c>
      <c r="AU175" s="273" t="s">
        <v>82</v>
      </c>
      <c r="AV175" s="13" t="s">
        <v>232</v>
      </c>
      <c r="AW175" s="13" t="s">
        <v>35</v>
      </c>
      <c r="AX175" s="13" t="s">
        <v>80</v>
      </c>
      <c r="AY175" s="273" t="s">
        <v>215</v>
      </c>
    </row>
    <row r="176" s="1" customFormat="1" ht="25.5" customHeight="1">
      <c r="B176" s="47"/>
      <c r="C176" s="234" t="s">
        <v>358</v>
      </c>
      <c r="D176" s="234" t="s">
        <v>218</v>
      </c>
      <c r="E176" s="235" t="s">
        <v>4786</v>
      </c>
      <c r="F176" s="236" t="s">
        <v>4787</v>
      </c>
      <c r="G176" s="237" t="s">
        <v>381</v>
      </c>
      <c r="H176" s="238">
        <v>10.138</v>
      </c>
      <c r="I176" s="239"/>
      <c r="J176" s="240">
        <f>ROUND(I176*H176,2)</f>
        <v>0</v>
      </c>
      <c r="K176" s="236" t="s">
        <v>4521</v>
      </c>
      <c r="L176" s="73"/>
      <c r="M176" s="241" t="s">
        <v>21</v>
      </c>
      <c r="N176" s="242" t="s">
        <v>43</v>
      </c>
      <c r="O176" s="48"/>
      <c r="P176" s="243">
        <f>O176*H176</f>
        <v>0</v>
      </c>
      <c r="Q176" s="243">
        <v>0</v>
      </c>
      <c r="R176" s="243">
        <f>Q176*H176</f>
        <v>0</v>
      </c>
      <c r="S176" s="243">
        <v>0</v>
      </c>
      <c r="T176" s="244">
        <f>S176*H176</f>
        <v>0</v>
      </c>
      <c r="AR176" s="25" t="s">
        <v>232</v>
      </c>
      <c r="AT176" s="25" t="s">
        <v>218</v>
      </c>
      <c r="AU176" s="25" t="s">
        <v>82</v>
      </c>
      <c r="AY176" s="25" t="s">
        <v>215</v>
      </c>
      <c r="BE176" s="245">
        <f>IF(N176="základní",J176,0)</f>
        <v>0</v>
      </c>
      <c r="BF176" s="245">
        <f>IF(N176="snížená",J176,0)</f>
        <v>0</v>
      </c>
      <c r="BG176" s="245">
        <f>IF(N176="zákl. přenesená",J176,0)</f>
        <v>0</v>
      </c>
      <c r="BH176" s="245">
        <f>IF(N176="sníž. přenesená",J176,0)</f>
        <v>0</v>
      </c>
      <c r="BI176" s="245">
        <f>IF(N176="nulová",J176,0)</f>
        <v>0</v>
      </c>
      <c r="BJ176" s="25" t="s">
        <v>80</v>
      </c>
      <c r="BK176" s="245">
        <f>ROUND(I176*H176,2)</f>
        <v>0</v>
      </c>
      <c r="BL176" s="25" t="s">
        <v>232</v>
      </c>
      <c r="BM176" s="25" t="s">
        <v>478</v>
      </c>
    </row>
    <row r="177" s="12" customFormat="1">
      <c r="B177" s="252"/>
      <c r="C177" s="253"/>
      <c r="D177" s="246" t="s">
        <v>422</v>
      </c>
      <c r="E177" s="254" t="s">
        <v>21</v>
      </c>
      <c r="F177" s="255" t="s">
        <v>4788</v>
      </c>
      <c r="G177" s="253"/>
      <c r="H177" s="256">
        <v>10.138</v>
      </c>
      <c r="I177" s="257"/>
      <c r="J177" s="253"/>
      <c r="K177" s="253"/>
      <c r="L177" s="258"/>
      <c r="M177" s="259"/>
      <c r="N177" s="260"/>
      <c r="O177" s="260"/>
      <c r="P177" s="260"/>
      <c r="Q177" s="260"/>
      <c r="R177" s="260"/>
      <c r="S177" s="260"/>
      <c r="T177" s="261"/>
      <c r="AT177" s="262" t="s">
        <v>422</v>
      </c>
      <c r="AU177" s="262" t="s">
        <v>82</v>
      </c>
      <c r="AV177" s="12" t="s">
        <v>82</v>
      </c>
      <c r="AW177" s="12" t="s">
        <v>35</v>
      </c>
      <c r="AX177" s="12" t="s">
        <v>72</v>
      </c>
      <c r="AY177" s="262" t="s">
        <v>215</v>
      </c>
    </row>
    <row r="178" s="13" customFormat="1">
      <c r="B178" s="263"/>
      <c r="C178" s="264"/>
      <c r="D178" s="246" t="s">
        <v>422</v>
      </c>
      <c r="E178" s="265" t="s">
        <v>21</v>
      </c>
      <c r="F178" s="266" t="s">
        <v>439</v>
      </c>
      <c r="G178" s="264"/>
      <c r="H178" s="267">
        <v>10.138</v>
      </c>
      <c r="I178" s="268"/>
      <c r="J178" s="264"/>
      <c r="K178" s="264"/>
      <c r="L178" s="269"/>
      <c r="M178" s="270"/>
      <c r="N178" s="271"/>
      <c r="O178" s="271"/>
      <c r="P178" s="271"/>
      <c r="Q178" s="271"/>
      <c r="R178" s="271"/>
      <c r="S178" s="271"/>
      <c r="T178" s="272"/>
      <c r="AT178" s="273" t="s">
        <v>422</v>
      </c>
      <c r="AU178" s="273" t="s">
        <v>82</v>
      </c>
      <c r="AV178" s="13" t="s">
        <v>232</v>
      </c>
      <c r="AW178" s="13" t="s">
        <v>35</v>
      </c>
      <c r="AX178" s="13" t="s">
        <v>80</v>
      </c>
      <c r="AY178" s="273" t="s">
        <v>215</v>
      </c>
    </row>
    <row r="179" s="1" customFormat="1" ht="38.25" customHeight="1">
      <c r="B179" s="47"/>
      <c r="C179" s="234" t="s">
        <v>527</v>
      </c>
      <c r="D179" s="234" t="s">
        <v>218</v>
      </c>
      <c r="E179" s="235" t="s">
        <v>4789</v>
      </c>
      <c r="F179" s="236" t="s">
        <v>4790</v>
      </c>
      <c r="G179" s="237" t="s">
        <v>381</v>
      </c>
      <c r="H179" s="238">
        <v>10.138</v>
      </c>
      <c r="I179" s="239"/>
      <c r="J179" s="240">
        <f>ROUND(I179*H179,2)</f>
        <v>0</v>
      </c>
      <c r="K179" s="236" t="s">
        <v>4521</v>
      </c>
      <c r="L179" s="73"/>
      <c r="M179" s="241" t="s">
        <v>21</v>
      </c>
      <c r="N179" s="242" t="s">
        <v>43</v>
      </c>
      <c r="O179" s="48"/>
      <c r="P179" s="243">
        <f>O179*H179</f>
        <v>0</v>
      </c>
      <c r="Q179" s="243">
        <v>0</v>
      </c>
      <c r="R179" s="243">
        <f>Q179*H179</f>
        <v>0</v>
      </c>
      <c r="S179" s="243">
        <v>0</v>
      </c>
      <c r="T179" s="244">
        <f>S179*H179</f>
        <v>0</v>
      </c>
      <c r="AR179" s="25" t="s">
        <v>232</v>
      </c>
      <c r="AT179" s="25" t="s">
        <v>218</v>
      </c>
      <c r="AU179" s="25" t="s">
        <v>82</v>
      </c>
      <c r="AY179" s="25" t="s">
        <v>215</v>
      </c>
      <c r="BE179" s="245">
        <f>IF(N179="základní",J179,0)</f>
        <v>0</v>
      </c>
      <c r="BF179" s="245">
        <f>IF(N179="snížená",J179,0)</f>
        <v>0</v>
      </c>
      <c r="BG179" s="245">
        <f>IF(N179="zákl. přenesená",J179,0)</f>
        <v>0</v>
      </c>
      <c r="BH179" s="245">
        <f>IF(N179="sníž. přenesená",J179,0)</f>
        <v>0</v>
      </c>
      <c r="BI179" s="245">
        <f>IF(N179="nulová",J179,0)</f>
        <v>0</v>
      </c>
      <c r="BJ179" s="25" t="s">
        <v>80</v>
      </c>
      <c r="BK179" s="245">
        <f>ROUND(I179*H179,2)</f>
        <v>0</v>
      </c>
      <c r="BL179" s="25" t="s">
        <v>232</v>
      </c>
      <c r="BM179" s="25" t="s">
        <v>692</v>
      </c>
    </row>
    <row r="180" s="1" customFormat="1" ht="38.25" customHeight="1">
      <c r="B180" s="47"/>
      <c r="C180" s="234" t="s">
        <v>532</v>
      </c>
      <c r="D180" s="234" t="s">
        <v>218</v>
      </c>
      <c r="E180" s="235" t="s">
        <v>4621</v>
      </c>
      <c r="F180" s="236" t="s">
        <v>4622</v>
      </c>
      <c r="G180" s="237" t="s">
        <v>381</v>
      </c>
      <c r="H180" s="238">
        <v>10.138</v>
      </c>
      <c r="I180" s="239"/>
      <c r="J180" s="240">
        <f>ROUND(I180*H180,2)</f>
        <v>0</v>
      </c>
      <c r="K180" s="236" t="s">
        <v>4521</v>
      </c>
      <c r="L180" s="73"/>
      <c r="M180" s="241" t="s">
        <v>21</v>
      </c>
      <c r="N180" s="242" t="s">
        <v>43</v>
      </c>
      <c r="O180" s="48"/>
      <c r="P180" s="243">
        <f>O180*H180</f>
        <v>0</v>
      </c>
      <c r="Q180" s="243">
        <v>0</v>
      </c>
      <c r="R180" s="243">
        <f>Q180*H180</f>
        <v>0</v>
      </c>
      <c r="S180" s="243">
        <v>0</v>
      </c>
      <c r="T180" s="244">
        <f>S180*H180</f>
        <v>0</v>
      </c>
      <c r="AR180" s="25" t="s">
        <v>232</v>
      </c>
      <c r="AT180" s="25" t="s">
        <v>218</v>
      </c>
      <c r="AU180" s="25" t="s">
        <v>82</v>
      </c>
      <c r="AY180" s="25" t="s">
        <v>215</v>
      </c>
      <c r="BE180" s="245">
        <f>IF(N180="základní",J180,0)</f>
        <v>0</v>
      </c>
      <c r="BF180" s="245">
        <f>IF(N180="snížená",J180,0)</f>
        <v>0</v>
      </c>
      <c r="BG180" s="245">
        <f>IF(N180="zákl. přenesená",J180,0)</f>
        <v>0</v>
      </c>
      <c r="BH180" s="245">
        <f>IF(N180="sníž. přenesená",J180,0)</f>
        <v>0</v>
      </c>
      <c r="BI180" s="245">
        <f>IF(N180="nulová",J180,0)</f>
        <v>0</v>
      </c>
      <c r="BJ180" s="25" t="s">
        <v>80</v>
      </c>
      <c r="BK180" s="245">
        <f>ROUND(I180*H180,2)</f>
        <v>0</v>
      </c>
      <c r="BL180" s="25" t="s">
        <v>232</v>
      </c>
      <c r="BM180" s="25" t="s">
        <v>1571</v>
      </c>
    </row>
    <row r="181" s="1" customFormat="1" ht="25.5" customHeight="1">
      <c r="B181" s="47"/>
      <c r="C181" s="234" t="s">
        <v>537</v>
      </c>
      <c r="D181" s="234" t="s">
        <v>218</v>
      </c>
      <c r="E181" s="235" t="s">
        <v>4791</v>
      </c>
      <c r="F181" s="236" t="s">
        <v>4792</v>
      </c>
      <c r="G181" s="237" t="s">
        <v>381</v>
      </c>
      <c r="H181" s="238">
        <v>23.611999999999998</v>
      </c>
      <c r="I181" s="239"/>
      <c r="J181" s="240">
        <f>ROUND(I181*H181,2)</f>
        <v>0</v>
      </c>
      <c r="K181" s="236" t="s">
        <v>4521</v>
      </c>
      <c r="L181" s="73"/>
      <c r="M181" s="241" t="s">
        <v>21</v>
      </c>
      <c r="N181" s="242" t="s">
        <v>43</v>
      </c>
      <c r="O181" s="48"/>
      <c r="P181" s="243">
        <f>O181*H181</f>
        <v>0</v>
      </c>
      <c r="Q181" s="243">
        <v>0</v>
      </c>
      <c r="R181" s="243">
        <f>Q181*H181</f>
        <v>0</v>
      </c>
      <c r="S181" s="243">
        <v>0</v>
      </c>
      <c r="T181" s="244">
        <f>S181*H181</f>
        <v>0</v>
      </c>
      <c r="AR181" s="25" t="s">
        <v>232</v>
      </c>
      <c r="AT181" s="25" t="s">
        <v>218</v>
      </c>
      <c r="AU181" s="25" t="s">
        <v>82</v>
      </c>
      <c r="AY181" s="25" t="s">
        <v>215</v>
      </c>
      <c r="BE181" s="245">
        <f>IF(N181="základní",J181,0)</f>
        <v>0</v>
      </c>
      <c r="BF181" s="245">
        <f>IF(N181="snížená",J181,0)</f>
        <v>0</v>
      </c>
      <c r="BG181" s="245">
        <f>IF(N181="zákl. přenesená",J181,0)</f>
        <v>0</v>
      </c>
      <c r="BH181" s="245">
        <f>IF(N181="sníž. přenesená",J181,0)</f>
        <v>0</v>
      </c>
      <c r="BI181" s="245">
        <f>IF(N181="nulová",J181,0)</f>
        <v>0</v>
      </c>
      <c r="BJ181" s="25" t="s">
        <v>80</v>
      </c>
      <c r="BK181" s="245">
        <f>ROUND(I181*H181,2)</f>
        <v>0</v>
      </c>
      <c r="BL181" s="25" t="s">
        <v>232</v>
      </c>
      <c r="BM181" s="25" t="s">
        <v>1582</v>
      </c>
    </row>
    <row r="182" s="12" customFormat="1">
      <c r="B182" s="252"/>
      <c r="C182" s="253"/>
      <c r="D182" s="246" t="s">
        <v>422</v>
      </c>
      <c r="E182" s="254" t="s">
        <v>21</v>
      </c>
      <c r="F182" s="255" t="s">
        <v>4793</v>
      </c>
      <c r="G182" s="253"/>
      <c r="H182" s="256">
        <v>23.611999999999998</v>
      </c>
      <c r="I182" s="257"/>
      <c r="J182" s="253"/>
      <c r="K182" s="253"/>
      <c r="L182" s="258"/>
      <c r="M182" s="259"/>
      <c r="N182" s="260"/>
      <c r="O182" s="260"/>
      <c r="P182" s="260"/>
      <c r="Q182" s="260"/>
      <c r="R182" s="260"/>
      <c r="S182" s="260"/>
      <c r="T182" s="261"/>
      <c r="AT182" s="262" t="s">
        <v>422</v>
      </c>
      <c r="AU182" s="262" t="s">
        <v>82</v>
      </c>
      <c r="AV182" s="12" t="s">
        <v>82</v>
      </c>
      <c r="AW182" s="12" t="s">
        <v>35</v>
      </c>
      <c r="AX182" s="12" t="s">
        <v>72</v>
      </c>
      <c r="AY182" s="262" t="s">
        <v>215</v>
      </c>
    </row>
    <row r="183" s="13" customFormat="1">
      <c r="B183" s="263"/>
      <c r="C183" s="264"/>
      <c r="D183" s="246" t="s">
        <v>422</v>
      </c>
      <c r="E183" s="265" t="s">
        <v>21</v>
      </c>
      <c r="F183" s="266" t="s">
        <v>439</v>
      </c>
      <c r="G183" s="264"/>
      <c r="H183" s="267">
        <v>23.611999999999998</v>
      </c>
      <c r="I183" s="268"/>
      <c r="J183" s="264"/>
      <c r="K183" s="264"/>
      <c r="L183" s="269"/>
      <c r="M183" s="270"/>
      <c r="N183" s="271"/>
      <c r="O183" s="271"/>
      <c r="P183" s="271"/>
      <c r="Q183" s="271"/>
      <c r="R183" s="271"/>
      <c r="S183" s="271"/>
      <c r="T183" s="272"/>
      <c r="AT183" s="273" t="s">
        <v>422</v>
      </c>
      <c r="AU183" s="273" t="s">
        <v>82</v>
      </c>
      <c r="AV183" s="13" t="s">
        <v>232</v>
      </c>
      <c r="AW183" s="13" t="s">
        <v>35</v>
      </c>
      <c r="AX183" s="13" t="s">
        <v>80</v>
      </c>
      <c r="AY183" s="273" t="s">
        <v>215</v>
      </c>
    </row>
    <row r="184" s="1" customFormat="1" ht="16.5" customHeight="1">
      <c r="B184" s="47"/>
      <c r="C184" s="234" t="s">
        <v>542</v>
      </c>
      <c r="D184" s="234" t="s">
        <v>218</v>
      </c>
      <c r="E184" s="235" t="s">
        <v>4625</v>
      </c>
      <c r="F184" s="236" t="s">
        <v>4626</v>
      </c>
      <c r="G184" s="237" t="s">
        <v>473</v>
      </c>
      <c r="H184" s="238">
        <v>1.0349999999999999</v>
      </c>
      <c r="I184" s="239"/>
      <c r="J184" s="240">
        <f>ROUND(I184*H184,2)</f>
        <v>0</v>
      </c>
      <c r="K184" s="236" t="s">
        <v>4521</v>
      </c>
      <c r="L184" s="73"/>
      <c r="M184" s="241" t="s">
        <v>21</v>
      </c>
      <c r="N184" s="242" t="s">
        <v>43</v>
      </c>
      <c r="O184" s="48"/>
      <c r="P184" s="243">
        <f>O184*H184</f>
        <v>0</v>
      </c>
      <c r="Q184" s="243">
        <v>0</v>
      </c>
      <c r="R184" s="243">
        <f>Q184*H184</f>
        <v>0</v>
      </c>
      <c r="S184" s="243">
        <v>0</v>
      </c>
      <c r="T184" s="244">
        <f>S184*H184</f>
        <v>0</v>
      </c>
      <c r="AR184" s="25" t="s">
        <v>232</v>
      </c>
      <c r="AT184" s="25" t="s">
        <v>218</v>
      </c>
      <c r="AU184" s="25" t="s">
        <v>82</v>
      </c>
      <c r="AY184" s="25" t="s">
        <v>215</v>
      </c>
      <c r="BE184" s="245">
        <f>IF(N184="základní",J184,0)</f>
        <v>0</v>
      </c>
      <c r="BF184" s="245">
        <f>IF(N184="snížená",J184,0)</f>
        <v>0</v>
      </c>
      <c r="BG184" s="245">
        <f>IF(N184="zákl. přenesená",J184,0)</f>
        <v>0</v>
      </c>
      <c r="BH184" s="245">
        <f>IF(N184="sníž. přenesená",J184,0)</f>
        <v>0</v>
      </c>
      <c r="BI184" s="245">
        <f>IF(N184="nulová",J184,0)</f>
        <v>0</v>
      </c>
      <c r="BJ184" s="25" t="s">
        <v>80</v>
      </c>
      <c r="BK184" s="245">
        <f>ROUND(I184*H184,2)</f>
        <v>0</v>
      </c>
      <c r="BL184" s="25" t="s">
        <v>232</v>
      </c>
      <c r="BM184" s="25" t="s">
        <v>1593</v>
      </c>
    </row>
    <row r="185" s="12" customFormat="1">
      <c r="B185" s="252"/>
      <c r="C185" s="253"/>
      <c r="D185" s="246" t="s">
        <v>422</v>
      </c>
      <c r="E185" s="254" t="s">
        <v>21</v>
      </c>
      <c r="F185" s="255" t="s">
        <v>4794</v>
      </c>
      <c r="G185" s="253"/>
      <c r="H185" s="256">
        <v>1.0349999999999999</v>
      </c>
      <c r="I185" s="257"/>
      <c r="J185" s="253"/>
      <c r="K185" s="253"/>
      <c r="L185" s="258"/>
      <c r="M185" s="259"/>
      <c r="N185" s="260"/>
      <c r="O185" s="260"/>
      <c r="P185" s="260"/>
      <c r="Q185" s="260"/>
      <c r="R185" s="260"/>
      <c r="S185" s="260"/>
      <c r="T185" s="261"/>
      <c r="AT185" s="262" t="s">
        <v>422</v>
      </c>
      <c r="AU185" s="262" t="s">
        <v>82</v>
      </c>
      <c r="AV185" s="12" t="s">
        <v>82</v>
      </c>
      <c r="AW185" s="12" t="s">
        <v>35</v>
      </c>
      <c r="AX185" s="12" t="s">
        <v>72</v>
      </c>
      <c r="AY185" s="262" t="s">
        <v>215</v>
      </c>
    </row>
    <row r="186" s="13" customFormat="1">
      <c r="B186" s="263"/>
      <c r="C186" s="264"/>
      <c r="D186" s="246" t="s">
        <v>422</v>
      </c>
      <c r="E186" s="265" t="s">
        <v>21</v>
      </c>
      <c r="F186" s="266" t="s">
        <v>439</v>
      </c>
      <c r="G186" s="264"/>
      <c r="H186" s="267">
        <v>1.0349999999999999</v>
      </c>
      <c r="I186" s="268"/>
      <c r="J186" s="264"/>
      <c r="K186" s="264"/>
      <c r="L186" s="269"/>
      <c r="M186" s="270"/>
      <c r="N186" s="271"/>
      <c r="O186" s="271"/>
      <c r="P186" s="271"/>
      <c r="Q186" s="271"/>
      <c r="R186" s="271"/>
      <c r="S186" s="271"/>
      <c r="T186" s="272"/>
      <c r="AT186" s="273" t="s">
        <v>422</v>
      </c>
      <c r="AU186" s="273" t="s">
        <v>82</v>
      </c>
      <c r="AV186" s="13" t="s">
        <v>232</v>
      </c>
      <c r="AW186" s="13" t="s">
        <v>35</v>
      </c>
      <c r="AX186" s="13" t="s">
        <v>80</v>
      </c>
      <c r="AY186" s="273" t="s">
        <v>215</v>
      </c>
    </row>
    <row r="187" s="1" customFormat="1" ht="16.5" customHeight="1">
      <c r="B187" s="47"/>
      <c r="C187" s="234" t="s">
        <v>548</v>
      </c>
      <c r="D187" s="234" t="s">
        <v>218</v>
      </c>
      <c r="E187" s="235" t="s">
        <v>4795</v>
      </c>
      <c r="F187" s="236" t="s">
        <v>4796</v>
      </c>
      <c r="G187" s="237" t="s">
        <v>376</v>
      </c>
      <c r="H187" s="238">
        <v>94.447000000000003</v>
      </c>
      <c r="I187" s="239"/>
      <c r="J187" s="240">
        <f>ROUND(I187*H187,2)</f>
        <v>0</v>
      </c>
      <c r="K187" s="236" t="s">
        <v>4521</v>
      </c>
      <c r="L187" s="73"/>
      <c r="M187" s="241" t="s">
        <v>21</v>
      </c>
      <c r="N187" s="242" t="s">
        <v>43</v>
      </c>
      <c r="O187" s="48"/>
      <c r="P187" s="243">
        <f>O187*H187</f>
        <v>0</v>
      </c>
      <c r="Q187" s="243">
        <v>0</v>
      </c>
      <c r="R187" s="243">
        <f>Q187*H187</f>
        <v>0</v>
      </c>
      <c r="S187" s="243">
        <v>0</v>
      </c>
      <c r="T187" s="244">
        <f>S187*H187</f>
        <v>0</v>
      </c>
      <c r="AR187" s="25" t="s">
        <v>232</v>
      </c>
      <c r="AT187" s="25" t="s">
        <v>218</v>
      </c>
      <c r="AU187" s="25" t="s">
        <v>82</v>
      </c>
      <c r="AY187" s="25" t="s">
        <v>215</v>
      </c>
      <c r="BE187" s="245">
        <f>IF(N187="základní",J187,0)</f>
        <v>0</v>
      </c>
      <c r="BF187" s="245">
        <f>IF(N187="snížená",J187,0)</f>
        <v>0</v>
      </c>
      <c r="BG187" s="245">
        <f>IF(N187="zákl. přenesená",J187,0)</f>
        <v>0</v>
      </c>
      <c r="BH187" s="245">
        <f>IF(N187="sníž. přenesená",J187,0)</f>
        <v>0</v>
      </c>
      <c r="BI187" s="245">
        <f>IF(N187="nulová",J187,0)</f>
        <v>0</v>
      </c>
      <c r="BJ187" s="25" t="s">
        <v>80</v>
      </c>
      <c r="BK187" s="245">
        <f>ROUND(I187*H187,2)</f>
        <v>0</v>
      </c>
      <c r="BL187" s="25" t="s">
        <v>232</v>
      </c>
      <c r="BM187" s="25" t="s">
        <v>1609</v>
      </c>
    </row>
    <row r="188" s="12" customFormat="1">
      <c r="B188" s="252"/>
      <c r="C188" s="253"/>
      <c r="D188" s="246" t="s">
        <v>422</v>
      </c>
      <c r="E188" s="254" t="s">
        <v>21</v>
      </c>
      <c r="F188" s="255" t="s">
        <v>4797</v>
      </c>
      <c r="G188" s="253"/>
      <c r="H188" s="256">
        <v>94.447000000000003</v>
      </c>
      <c r="I188" s="257"/>
      <c r="J188" s="253"/>
      <c r="K188" s="253"/>
      <c r="L188" s="258"/>
      <c r="M188" s="259"/>
      <c r="N188" s="260"/>
      <c r="O188" s="260"/>
      <c r="P188" s="260"/>
      <c r="Q188" s="260"/>
      <c r="R188" s="260"/>
      <c r="S188" s="260"/>
      <c r="T188" s="261"/>
      <c r="AT188" s="262" t="s">
        <v>422</v>
      </c>
      <c r="AU188" s="262" t="s">
        <v>82</v>
      </c>
      <c r="AV188" s="12" t="s">
        <v>82</v>
      </c>
      <c r="AW188" s="12" t="s">
        <v>35</v>
      </c>
      <c r="AX188" s="12" t="s">
        <v>72</v>
      </c>
      <c r="AY188" s="262" t="s">
        <v>215</v>
      </c>
    </row>
    <row r="189" s="13" customFormat="1">
      <c r="B189" s="263"/>
      <c r="C189" s="264"/>
      <c r="D189" s="246" t="s">
        <v>422</v>
      </c>
      <c r="E189" s="265" t="s">
        <v>21</v>
      </c>
      <c r="F189" s="266" t="s">
        <v>439</v>
      </c>
      <c r="G189" s="264"/>
      <c r="H189" s="267">
        <v>94.447000000000003</v>
      </c>
      <c r="I189" s="268"/>
      <c r="J189" s="264"/>
      <c r="K189" s="264"/>
      <c r="L189" s="269"/>
      <c r="M189" s="270"/>
      <c r="N189" s="271"/>
      <c r="O189" s="271"/>
      <c r="P189" s="271"/>
      <c r="Q189" s="271"/>
      <c r="R189" s="271"/>
      <c r="S189" s="271"/>
      <c r="T189" s="272"/>
      <c r="AT189" s="273" t="s">
        <v>422</v>
      </c>
      <c r="AU189" s="273" t="s">
        <v>82</v>
      </c>
      <c r="AV189" s="13" t="s">
        <v>232</v>
      </c>
      <c r="AW189" s="13" t="s">
        <v>35</v>
      </c>
      <c r="AX189" s="13" t="s">
        <v>80</v>
      </c>
      <c r="AY189" s="273" t="s">
        <v>215</v>
      </c>
    </row>
    <row r="190" s="1" customFormat="1" ht="16.5" customHeight="1">
      <c r="B190" s="47"/>
      <c r="C190" s="234" t="s">
        <v>554</v>
      </c>
      <c r="D190" s="234" t="s">
        <v>218</v>
      </c>
      <c r="E190" s="235" t="s">
        <v>4631</v>
      </c>
      <c r="F190" s="236" t="s">
        <v>4632</v>
      </c>
      <c r="G190" s="237" t="s">
        <v>376</v>
      </c>
      <c r="H190" s="238">
        <v>94.447000000000003</v>
      </c>
      <c r="I190" s="239"/>
      <c r="J190" s="240">
        <f>ROUND(I190*H190,2)</f>
        <v>0</v>
      </c>
      <c r="K190" s="236" t="s">
        <v>4521</v>
      </c>
      <c r="L190" s="73"/>
      <c r="M190" s="241" t="s">
        <v>21</v>
      </c>
      <c r="N190" s="242" t="s">
        <v>43</v>
      </c>
      <c r="O190" s="48"/>
      <c r="P190" s="243">
        <f>O190*H190</f>
        <v>0</v>
      </c>
      <c r="Q190" s="243">
        <v>0</v>
      </c>
      <c r="R190" s="243">
        <f>Q190*H190</f>
        <v>0</v>
      </c>
      <c r="S190" s="243">
        <v>0</v>
      </c>
      <c r="T190" s="244">
        <f>S190*H190</f>
        <v>0</v>
      </c>
      <c r="AR190" s="25" t="s">
        <v>232</v>
      </c>
      <c r="AT190" s="25" t="s">
        <v>218</v>
      </c>
      <c r="AU190" s="25" t="s">
        <v>82</v>
      </c>
      <c r="AY190" s="25" t="s">
        <v>215</v>
      </c>
      <c r="BE190" s="245">
        <f>IF(N190="základní",J190,0)</f>
        <v>0</v>
      </c>
      <c r="BF190" s="245">
        <f>IF(N190="snížená",J190,0)</f>
        <v>0</v>
      </c>
      <c r="BG190" s="245">
        <f>IF(N190="zákl. přenesená",J190,0)</f>
        <v>0</v>
      </c>
      <c r="BH190" s="245">
        <f>IF(N190="sníž. přenesená",J190,0)</f>
        <v>0</v>
      </c>
      <c r="BI190" s="245">
        <f>IF(N190="nulová",J190,0)</f>
        <v>0</v>
      </c>
      <c r="BJ190" s="25" t="s">
        <v>80</v>
      </c>
      <c r="BK190" s="245">
        <f>ROUND(I190*H190,2)</f>
        <v>0</v>
      </c>
      <c r="BL190" s="25" t="s">
        <v>232</v>
      </c>
      <c r="BM190" s="25" t="s">
        <v>1618</v>
      </c>
    </row>
    <row r="191" s="12" customFormat="1">
      <c r="B191" s="252"/>
      <c r="C191" s="253"/>
      <c r="D191" s="246" t="s">
        <v>422</v>
      </c>
      <c r="E191" s="254" t="s">
        <v>21</v>
      </c>
      <c r="F191" s="255" t="s">
        <v>4798</v>
      </c>
      <c r="G191" s="253"/>
      <c r="H191" s="256">
        <v>94.447000000000003</v>
      </c>
      <c r="I191" s="257"/>
      <c r="J191" s="253"/>
      <c r="K191" s="253"/>
      <c r="L191" s="258"/>
      <c r="M191" s="259"/>
      <c r="N191" s="260"/>
      <c r="O191" s="260"/>
      <c r="P191" s="260"/>
      <c r="Q191" s="260"/>
      <c r="R191" s="260"/>
      <c r="S191" s="260"/>
      <c r="T191" s="261"/>
      <c r="AT191" s="262" t="s">
        <v>422</v>
      </c>
      <c r="AU191" s="262" t="s">
        <v>82</v>
      </c>
      <c r="AV191" s="12" t="s">
        <v>82</v>
      </c>
      <c r="AW191" s="12" t="s">
        <v>35</v>
      </c>
      <c r="AX191" s="12" t="s">
        <v>72</v>
      </c>
      <c r="AY191" s="262" t="s">
        <v>215</v>
      </c>
    </row>
    <row r="192" s="13" customFormat="1">
      <c r="B192" s="263"/>
      <c r="C192" s="264"/>
      <c r="D192" s="246" t="s">
        <v>422</v>
      </c>
      <c r="E192" s="265" t="s">
        <v>21</v>
      </c>
      <c r="F192" s="266" t="s">
        <v>439</v>
      </c>
      <c r="G192" s="264"/>
      <c r="H192" s="267">
        <v>94.447000000000003</v>
      </c>
      <c r="I192" s="268"/>
      <c r="J192" s="264"/>
      <c r="K192" s="264"/>
      <c r="L192" s="269"/>
      <c r="M192" s="270"/>
      <c r="N192" s="271"/>
      <c r="O192" s="271"/>
      <c r="P192" s="271"/>
      <c r="Q192" s="271"/>
      <c r="R192" s="271"/>
      <c r="S192" s="271"/>
      <c r="T192" s="272"/>
      <c r="AT192" s="273" t="s">
        <v>422</v>
      </c>
      <c r="AU192" s="273" t="s">
        <v>82</v>
      </c>
      <c r="AV192" s="13" t="s">
        <v>232</v>
      </c>
      <c r="AW192" s="13" t="s">
        <v>35</v>
      </c>
      <c r="AX192" s="13" t="s">
        <v>80</v>
      </c>
      <c r="AY192" s="273" t="s">
        <v>215</v>
      </c>
    </row>
    <row r="193" s="1" customFormat="1" ht="25.5" customHeight="1">
      <c r="B193" s="47"/>
      <c r="C193" s="234" t="s">
        <v>559</v>
      </c>
      <c r="D193" s="234" t="s">
        <v>218</v>
      </c>
      <c r="E193" s="235" t="s">
        <v>4799</v>
      </c>
      <c r="F193" s="236" t="s">
        <v>4800</v>
      </c>
      <c r="G193" s="237" t="s">
        <v>376</v>
      </c>
      <c r="H193" s="238">
        <v>101.38</v>
      </c>
      <c r="I193" s="239"/>
      <c r="J193" s="240">
        <f>ROUND(I193*H193,2)</f>
        <v>0</v>
      </c>
      <c r="K193" s="236" t="s">
        <v>4521</v>
      </c>
      <c r="L193" s="73"/>
      <c r="M193" s="241" t="s">
        <v>21</v>
      </c>
      <c r="N193" s="242" t="s">
        <v>43</v>
      </c>
      <c r="O193" s="48"/>
      <c r="P193" s="243">
        <f>O193*H193</f>
        <v>0</v>
      </c>
      <c r="Q193" s="243">
        <v>0</v>
      </c>
      <c r="R193" s="243">
        <f>Q193*H193</f>
        <v>0</v>
      </c>
      <c r="S193" s="243">
        <v>0</v>
      </c>
      <c r="T193" s="244">
        <f>S193*H193</f>
        <v>0</v>
      </c>
      <c r="AR193" s="25" t="s">
        <v>232</v>
      </c>
      <c r="AT193" s="25" t="s">
        <v>218</v>
      </c>
      <c r="AU193" s="25" t="s">
        <v>82</v>
      </c>
      <c r="AY193" s="25" t="s">
        <v>215</v>
      </c>
      <c r="BE193" s="245">
        <f>IF(N193="základní",J193,0)</f>
        <v>0</v>
      </c>
      <c r="BF193" s="245">
        <f>IF(N193="snížená",J193,0)</f>
        <v>0</v>
      </c>
      <c r="BG193" s="245">
        <f>IF(N193="zákl. přenesená",J193,0)</f>
        <v>0</v>
      </c>
      <c r="BH193" s="245">
        <f>IF(N193="sníž. přenesená",J193,0)</f>
        <v>0</v>
      </c>
      <c r="BI193" s="245">
        <f>IF(N193="nulová",J193,0)</f>
        <v>0</v>
      </c>
      <c r="BJ193" s="25" t="s">
        <v>80</v>
      </c>
      <c r="BK193" s="245">
        <f>ROUND(I193*H193,2)</f>
        <v>0</v>
      </c>
      <c r="BL193" s="25" t="s">
        <v>232</v>
      </c>
      <c r="BM193" s="25" t="s">
        <v>1629</v>
      </c>
    </row>
    <row r="194" s="12" customFormat="1">
      <c r="B194" s="252"/>
      <c r="C194" s="253"/>
      <c r="D194" s="246" t="s">
        <v>422</v>
      </c>
      <c r="E194" s="254" t="s">
        <v>21</v>
      </c>
      <c r="F194" s="255" t="s">
        <v>4801</v>
      </c>
      <c r="G194" s="253"/>
      <c r="H194" s="256">
        <v>101.38</v>
      </c>
      <c r="I194" s="257"/>
      <c r="J194" s="253"/>
      <c r="K194" s="253"/>
      <c r="L194" s="258"/>
      <c r="M194" s="259"/>
      <c r="N194" s="260"/>
      <c r="O194" s="260"/>
      <c r="P194" s="260"/>
      <c r="Q194" s="260"/>
      <c r="R194" s="260"/>
      <c r="S194" s="260"/>
      <c r="T194" s="261"/>
      <c r="AT194" s="262" t="s">
        <v>422</v>
      </c>
      <c r="AU194" s="262" t="s">
        <v>82</v>
      </c>
      <c r="AV194" s="12" t="s">
        <v>82</v>
      </c>
      <c r="AW194" s="12" t="s">
        <v>35</v>
      </c>
      <c r="AX194" s="12" t="s">
        <v>72</v>
      </c>
      <c r="AY194" s="262" t="s">
        <v>215</v>
      </c>
    </row>
    <row r="195" s="13" customFormat="1">
      <c r="B195" s="263"/>
      <c r="C195" s="264"/>
      <c r="D195" s="246" t="s">
        <v>422</v>
      </c>
      <c r="E195" s="265" t="s">
        <v>21</v>
      </c>
      <c r="F195" s="266" t="s">
        <v>439</v>
      </c>
      <c r="G195" s="264"/>
      <c r="H195" s="267">
        <v>101.38</v>
      </c>
      <c r="I195" s="268"/>
      <c r="J195" s="264"/>
      <c r="K195" s="264"/>
      <c r="L195" s="269"/>
      <c r="M195" s="270"/>
      <c r="N195" s="271"/>
      <c r="O195" s="271"/>
      <c r="P195" s="271"/>
      <c r="Q195" s="271"/>
      <c r="R195" s="271"/>
      <c r="S195" s="271"/>
      <c r="T195" s="272"/>
      <c r="AT195" s="273" t="s">
        <v>422</v>
      </c>
      <c r="AU195" s="273" t="s">
        <v>82</v>
      </c>
      <c r="AV195" s="13" t="s">
        <v>232</v>
      </c>
      <c r="AW195" s="13" t="s">
        <v>35</v>
      </c>
      <c r="AX195" s="13" t="s">
        <v>80</v>
      </c>
      <c r="AY195" s="273" t="s">
        <v>215</v>
      </c>
    </row>
    <row r="196" s="1" customFormat="1" ht="25.5" customHeight="1">
      <c r="B196" s="47"/>
      <c r="C196" s="234" t="s">
        <v>563</v>
      </c>
      <c r="D196" s="234" t="s">
        <v>218</v>
      </c>
      <c r="E196" s="235" t="s">
        <v>4802</v>
      </c>
      <c r="F196" s="236" t="s">
        <v>4803</v>
      </c>
      <c r="G196" s="237" t="s">
        <v>452</v>
      </c>
      <c r="H196" s="238">
        <v>84.959999999999994</v>
      </c>
      <c r="I196" s="239"/>
      <c r="J196" s="240">
        <f>ROUND(I196*H196,2)</f>
        <v>0</v>
      </c>
      <c r="K196" s="236" t="s">
        <v>4521</v>
      </c>
      <c r="L196" s="73"/>
      <c r="M196" s="241" t="s">
        <v>21</v>
      </c>
      <c r="N196" s="242" t="s">
        <v>43</v>
      </c>
      <c r="O196" s="48"/>
      <c r="P196" s="243">
        <f>O196*H196</f>
        <v>0</v>
      </c>
      <c r="Q196" s="243">
        <v>0</v>
      </c>
      <c r="R196" s="243">
        <f>Q196*H196</f>
        <v>0</v>
      </c>
      <c r="S196" s="243">
        <v>0</v>
      </c>
      <c r="T196" s="244">
        <f>S196*H196</f>
        <v>0</v>
      </c>
      <c r="AR196" s="25" t="s">
        <v>232</v>
      </c>
      <c r="AT196" s="25" t="s">
        <v>218</v>
      </c>
      <c r="AU196" s="25" t="s">
        <v>82</v>
      </c>
      <c r="AY196" s="25" t="s">
        <v>215</v>
      </c>
      <c r="BE196" s="245">
        <f>IF(N196="základní",J196,0)</f>
        <v>0</v>
      </c>
      <c r="BF196" s="245">
        <f>IF(N196="snížená",J196,0)</f>
        <v>0</v>
      </c>
      <c r="BG196" s="245">
        <f>IF(N196="zákl. přenesená",J196,0)</f>
        <v>0</v>
      </c>
      <c r="BH196" s="245">
        <f>IF(N196="sníž. přenesená",J196,0)</f>
        <v>0</v>
      </c>
      <c r="BI196" s="245">
        <f>IF(N196="nulová",J196,0)</f>
        <v>0</v>
      </c>
      <c r="BJ196" s="25" t="s">
        <v>80</v>
      </c>
      <c r="BK196" s="245">
        <f>ROUND(I196*H196,2)</f>
        <v>0</v>
      </c>
      <c r="BL196" s="25" t="s">
        <v>232</v>
      </c>
      <c r="BM196" s="25" t="s">
        <v>1641</v>
      </c>
    </row>
    <row r="197" s="12" customFormat="1">
      <c r="B197" s="252"/>
      <c r="C197" s="253"/>
      <c r="D197" s="246" t="s">
        <v>422</v>
      </c>
      <c r="E197" s="254" t="s">
        <v>21</v>
      </c>
      <c r="F197" s="255" t="s">
        <v>4804</v>
      </c>
      <c r="G197" s="253"/>
      <c r="H197" s="256">
        <v>84.959999999999994</v>
      </c>
      <c r="I197" s="257"/>
      <c r="J197" s="253"/>
      <c r="K197" s="253"/>
      <c r="L197" s="258"/>
      <c r="M197" s="259"/>
      <c r="N197" s="260"/>
      <c r="O197" s="260"/>
      <c r="P197" s="260"/>
      <c r="Q197" s="260"/>
      <c r="R197" s="260"/>
      <c r="S197" s="260"/>
      <c r="T197" s="261"/>
      <c r="AT197" s="262" t="s">
        <v>422</v>
      </c>
      <c r="AU197" s="262" t="s">
        <v>82</v>
      </c>
      <c r="AV197" s="12" t="s">
        <v>82</v>
      </c>
      <c r="AW197" s="12" t="s">
        <v>35</v>
      </c>
      <c r="AX197" s="12" t="s">
        <v>72</v>
      </c>
      <c r="AY197" s="262" t="s">
        <v>215</v>
      </c>
    </row>
    <row r="198" s="13" customFormat="1">
      <c r="B198" s="263"/>
      <c r="C198" s="264"/>
      <c r="D198" s="246" t="s">
        <v>422</v>
      </c>
      <c r="E198" s="265" t="s">
        <v>21</v>
      </c>
      <c r="F198" s="266" t="s">
        <v>439</v>
      </c>
      <c r="G198" s="264"/>
      <c r="H198" s="267">
        <v>84.959999999999994</v>
      </c>
      <c r="I198" s="268"/>
      <c r="J198" s="264"/>
      <c r="K198" s="264"/>
      <c r="L198" s="269"/>
      <c r="M198" s="270"/>
      <c r="N198" s="271"/>
      <c r="O198" s="271"/>
      <c r="P198" s="271"/>
      <c r="Q198" s="271"/>
      <c r="R198" s="271"/>
      <c r="S198" s="271"/>
      <c r="T198" s="272"/>
      <c r="AT198" s="273" t="s">
        <v>422</v>
      </c>
      <c r="AU198" s="273" t="s">
        <v>82</v>
      </c>
      <c r="AV198" s="13" t="s">
        <v>232</v>
      </c>
      <c r="AW198" s="13" t="s">
        <v>35</v>
      </c>
      <c r="AX198" s="13" t="s">
        <v>80</v>
      </c>
      <c r="AY198" s="273" t="s">
        <v>215</v>
      </c>
    </row>
    <row r="199" s="1" customFormat="1" ht="25.5" customHeight="1">
      <c r="B199" s="47"/>
      <c r="C199" s="234" t="s">
        <v>574</v>
      </c>
      <c r="D199" s="234" t="s">
        <v>218</v>
      </c>
      <c r="E199" s="235" t="s">
        <v>4635</v>
      </c>
      <c r="F199" s="236" t="s">
        <v>4636</v>
      </c>
      <c r="G199" s="237" t="s">
        <v>452</v>
      </c>
      <c r="H199" s="238">
        <v>16.032</v>
      </c>
      <c r="I199" s="239"/>
      <c r="J199" s="240">
        <f>ROUND(I199*H199,2)</f>
        <v>0</v>
      </c>
      <c r="K199" s="236" t="s">
        <v>4521</v>
      </c>
      <c r="L199" s="73"/>
      <c r="M199" s="241" t="s">
        <v>21</v>
      </c>
      <c r="N199" s="242" t="s">
        <v>43</v>
      </c>
      <c r="O199" s="48"/>
      <c r="P199" s="243">
        <f>O199*H199</f>
        <v>0</v>
      </c>
      <c r="Q199" s="243">
        <v>0</v>
      </c>
      <c r="R199" s="243">
        <f>Q199*H199</f>
        <v>0</v>
      </c>
      <c r="S199" s="243">
        <v>0</v>
      </c>
      <c r="T199" s="244">
        <f>S199*H199</f>
        <v>0</v>
      </c>
      <c r="AR199" s="25" t="s">
        <v>232</v>
      </c>
      <c r="AT199" s="25" t="s">
        <v>218</v>
      </c>
      <c r="AU199" s="25" t="s">
        <v>82</v>
      </c>
      <c r="AY199" s="25" t="s">
        <v>215</v>
      </c>
      <c r="BE199" s="245">
        <f>IF(N199="základní",J199,0)</f>
        <v>0</v>
      </c>
      <c r="BF199" s="245">
        <f>IF(N199="snížená",J199,0)</f>
        <v>0</v>
      </c>
      <c r="BG199" s="245">
        <f>IF(N199="zákl. přenesená",J199,0)</f>
        <v>0</v>
      </c>
      <c r="BH199" s="245">
        <f>IF(N199="sníž. přenesená",J199,0)</f>
        <v>0</v>
      </c>
      <c r="BI199" s="245">
        <f>IF(N199="nulová",J199,0)</f>
        <v>0</v>
      </c>
      <c r="BJ199" s="25" t="s">
        <v>80</v>
      </c>
      <c r="BK199" s="245">
        <f>ROUND(I199*H199,2)</f>
        <v>0</v>
      </c>
      <c r="BL199" s="25" t="s">
        <v>232</v>
      </c>
      <c r="BM199" s="25" t="s">
        <v>1655</v>
      </c>
    </row>
    <row r="200" s="1" customFormat="1" ht="25.5" customHeight="1">
      <c r="B200" s="47"/>
      <c r="C200" s="234" t="s">
        <v>580</v>
      </c>
      <c r="D200" s="234" t="s">
        <v>218</v>
      </c>
      <c r="E200" s="235" t="s">
        <v>4637</v>
      </c>
      <c r="F200" s="236" t="s">
        <v>4638</v>
      </c>
      <c r="G200" s="237" t="s">
        <v>452</v>
      </c>
      <c r="H200" s="238">
        <v>16.032</v>
      </c>
      <c r="I200" s="239"/>
      <c r="J200" s="240">
        <f>ROUND(I200*H200,2)</f>
        <v>0</v>
      </c>
      <c r="K200" s="236" t="s">
        <v>4521</v>
      </c>
      <c r="L200" s="73"/>
      <c r="M200" s="241" t="s">
        <v>21</v>
      </c>
      <c r="N200" s="242" t="s">
        <v>43</v>
      </c>
      <c r="O200" s="48"/>
      <c r="P200" s="243">
        <f>O200*H200</f>
        <v>0</v>
      </c>
      <c r="Q200" s="243">
        <v>0</v>
      </c>
      <c r="R200" s="243">
        <f>Q200*H200</f>
        <v>0</v>
      </c>
      <c r="S200" s="243">
        <v>0</v>
      </c>
      <c r="T200" s="244">
        <f>S200*H200</f>
        <v>0</v>
      </c>
      <c r="AR200" s="25" t="s">
        <v>232</v>
      </c>
      <c r="AT200" s="25" t="s">
        <v>218</v>
      </c>
      <c r="AU200" s="25" t="s">
        <v>82</v>
      </c>
      <c r="AY200" s="25" t="s">
        <v>215</v>
      </c>
      <c r="BE200" s="245">
        <f>IF(N200="základní",J200,0)</f>
        <v>0</v>
      </c>
      <c r="BF200" s="245">
        <f>IF(N200="snížená",J200,0)</f>
        <v>0</v>
      </c>
      <c r="BG200" s="245">
        <f>IF(N200="zákl. přenesená",J200,0)</f>
        <v>0</v>
      </c>
      <c r="BH200" s="245">
        <f>IF(N200="sníž. přenesená",J200,0)</f>
        <v>0</v>
      </c>
      <c r="BI200" s="245">
        <f>IF(N200="nulová",J200,0)</f>
        <v>0</v>
      </c>
      <c r="BJ200" s="25" t="s">
        <v>80</v>
      </c>
      <c r="BK200" s="245">
        <f>ROUND(I200*H200,2)</f>
        <v>0</v>
      </c>
      <c r="BL200" s="25" t="s">
        <v>232</v>
      </c>
      <c r="BM200" s="25" t="s">
        <v>1667</v>
      </c>
    </row>
    <row r="201" s="12" customFormat="1">
      <c r="B201" s="252"/>
      <c r="C201" s="253"/>
      <c r="D201" s="246" t="s">
        <v>422</v>
      </c>
      <c r="E201" s="254" t="s">
        <v>21</v>
      </c>
      <c r="F201" s="255" t="s">
        <v>4805</v>
      </c>
      <c r="G201" s="253"/>
      <c r="H201" s="256">
        <v>16.032</v>
      </c>
      <c r="I201" s="257"/>
      <c r="J201" s="253"/>
      <c r="K201" s="253"/>
      <c r="L201" s="258"/>
      <c r="M201" s="259"/>
      <c r="N201" s="260"/>
      <c r="O201" s="260"/>
      <c r="P201" s="260"/>
      <c r="Q201" s="260"/>
      <c r="R201" s="260"/>
      <c r="S201" s="260"/>
      <c r="T201" s="261"/>
      <c r="AT201" s="262" t="s">
        <v>422</v>
      </c>
      <c r="AU201" s="262" t="s">
        <v>82</v>
      </c>
      <c r="AV201" s="12" t="s">
        <v>82</v>
      </c>
      <c r="AW201" s="12" t="s">
        <v>35</v>
      </c>
      <c r="AX201" s="12" t="s">
        <v>72</v>
      </c>
      <c r="AY201" s="262" t="s">
        <v>215</v>
      </c>
    </row>
    <row r="202" s="13" customFormat="1">
      <c r="B202" s="263"/>
      <c r="C202" s="264"/>
      <c r="D202" s="246" t="s">
        <v>422</v>
      </c>
      <c r="E202" s="265" t="s">
        <v>21</v>
      </c>
      <c r="F202" s="266" t="s">
        <v>439</v>
      </c>
      <c r="G202" s="264"/>
      <c r="H202" s="267">
        <v>16.032</v>
      </c>
      <c r="I202" s="268"/>
      <c r="J202" s="264"/>
      <c r="K202" s="264"/>
      <c r="L202" s="269"/>
      <c r="M202" s="270"/>
      <c r="N202" s="271"/>
      <c r="O202" s="271"/>
      <c r="P202" s="271"/>
      <c r="Q202" s="271"/>
      <c r="R202" s="271"/>
      <c r="S202" s="271"/>
      <c r="T202" s="272"/>
      <c r="AT202" s="273" t="s">
        <v>422</v>
      </c>
      <c r="AU202" s="273" t="s">
        <v>82</v>
      </c>
      <c r="AV202" s="13" t="s">
        <v>232</v>
      </c>
      <c r="AW202" s="13" t="s">
        <v>35</v>
      </c>
      <c r="AX202" s="13" t="s">
        <v>80</v>
      </c>
      <c r="AY202" s="273" t="s">
        <v>215</v>
      </c>
    </row>
    <row r="203" s="11" customFormat="1" ht="29.88" customHeight="1">
      <c r="B203" s="218"/>
      <c r="C203" s="219"/>
      <c r="D203" s="220" t="s">
        <v>71</v>
      </c>
      <c r="E203" s="232" t="s">
        <v>251</v>
      </c>
      <c r="F203" s="232" t="s">
        <v>568</v>
      </c>
      <c r="G203" s="219"/>
      <c r="H203" s="219"/>
      <c r="I203" s="222"/>
      <c r="J203" s="233">
        <f>BK203</f>
        <v>0</v>
      </c>
      <c r="K203" s="219"/>
      <c r="L203" s="224"/>
      <c r="M203" s="225"/>
      <c r="N203" s="226"/>
      <c r="O203" s="226"/>
      <c r="P203" s="227">
        <f>SUM(P204:P214)</f>
        <v>0</v>
      </c>
      <c r="Q203" s="226"/>
      <c r="R203" s="227">
        <f>SUM(R204:R214)</f>
        <v>0</v>
      </c>
      <c r="S203" s="226"/>
      <c r="T203" s="228">
        <f>SUM(T204:T214)</f>
        <v>0</v>
      </c>
      <c r="AR203" s="229" t="s">
        <v>80</v>
      </c>
      <c r="AT203" s="230" t="s">
        <v>71</v>
      </c>
      <c r="AU203" s="230" t="s">
        <v>80</v>
      </c>
      <c r="AY203" s="229" t="s">
        <v>215</v>
      </c>
      <c r="BK203" s="231">
        <f>SUM(BK204:BK214)</f>
        <v>0</v>
      </c>
    </row>
    <row r="204" s="1" customFormat="1" ht="38.25" customHeight="1">
      <c r="B204" s="47"/>
      <c r="C204" s="234" t="s">
        <v>590</v>
      </c>
      <c r="D204" s="234" t="s">
        <v>218</v>
      </c>
      <c r="E204" s="235" t="s">
        <v>4806</v>
      </c>
      <c r="F204" s="236" t="s">
        <v>4807</v>
      </c>
      <c r="G204" s="237" t="s">
        <v>452</v>
      </c>
      <c r="H204" s="238">
        <v>65</v>
      </c>
      <c r="I204" s="239"/>
      <c r="J204" s="240">
        <f>ROUND(I204*H204,2)</f>
        <v>0</v>
      </c>
      <c r="K204" s="236" t="s">
        <v>21</v>
      </c>
      <c r="L204" s="73"/>
      <c r="M204" s="241" t="s">
        <v>21</v>
      </c>
      <c r="N204" s="242" t="s">
        <v>43</v>
      </c>
      <c r="O204" s="48"/>
      <c r="P204" s="243">
        <f>O204*H204</f>
        <v>0</v>
      </c>
      <c r="Q204" s="243">
        <v>0</v>
      </c>
      <c r="R204" s="243">
        <f>Q204*H204</f>
        <v>0</v>
      </c>
      <c r="S204" s="243">
        <v>0</v>
      </c>
      <c r="T204" s="244">
        <f>S204*H204</f>
        <v>0</v>
      </c>
      <c r="AR204" s="25" t="s">
        <v>232</v>
      </c>
      <c r="AT204" s="25" t="s">
        <v>218</v>
      </c>
      <c r="AU204" s="25" t="s">
        <v>82</v>
      </c>
      <c r="AY204" s="25" t="s">
        <v>215</v>
      </c>
      <c r="BE204" s="245">
        <f>IF(N204="základní",J204,0)</f>
        <v>0</v>
      </c>
      <c r="BF204" s="245">
        <f>IF(N204="snížená",J204,0)</f>
        <v>0</v>
      </c>
      <c r="BG204" s="245">
        <f>IF(N204="zákl. přenesená",J204,0)</f>
        <v>0</v>
      </c>
      <c r="BH204" s="245">
        <f>IF(N204="sníž. přenesená",J204,0)</f>
        <v>0</v>
      </c>
      <c r="BI204" s="245">
        <f>IF(N204="nulová",J204,0)</f>
        <v>0</v>
      </c>
      <c r="BJ204" s="25" t="s">
        <v>80</v>
      </c>
      <c r="BK204" s="245">
        <f>ROUND(I204*H204,2)</f>
        <v>0</v>
      </c>
      <c r="BL204" s="25" t="s">
        <v>232</v>
      </c>
      <c r="BM204" s="25" t="s">
        <v>1677</v>
      </c>
    </row>
    <row r="205" s="1" customFormat="1" ht="38.25" customHeight="1">
      <c r="B205" s="47"/>
      <c r="C205" s="234" t="s">
        <v>596</v>
      </c>
      <c r="D205" s="234" t="s">
        <v>218</v>
      </c>
      <c r="E205" s="235" t="s">
        <v>4643</v>
      </c>
      <c r="F205" s="236" t="s">
        <v>4644</v>
      </c>
      <c r="G205" s="237" t="s">
        <v>376</v>
      </c>
      <c r="H205" s="238">
        <v>32.939999999999998</v>
      </c>
      <c r="I205" s="239"/>
      <c r="J205" s="240">
        <f>ROUND(I205*H205,2)</f>
        <v>0</v>
      </c>
      <c r="K205" s="236" t="s">
        <v>4521</v>
      </c>
      <c r="L205" s="73"/>
      <c r="M205" s="241" t="s">
        <v>21</v>
      </c>
      <c r="N205" s="242" t="s">
        <v>43</v>
      </c>
      <c r="O205" s="48"/>
      <c r="P205" s="243">
        <f>O205*H205</f>
        <v>0</v>
      </c>
      <c r="Q205" s="243">
        <v>0</v>
      </c>
      <c r="R205" s="243">
        <f>Q205*H205</f>
        <v>0</v>
      </c>
      <c r="S205" s="243">
        <v>0</v>
      </c>
      <c r="T205" s="244">
        <f>S205*H205</f>
        <v>0</v>
      </c>
      <c r="AR205" s="25" t="s">
        <v>232</v>
      </c>
      <c r="AT205" s="25" t="s">
        <v>218</v>
      </c>
      <c r="AU205" s="25" t="s">
        <v>82</v>
      </c>
      <c r="AY205" s="25" t="s">
        <v>215</v>
      </c>
      <c r="BE205" s="245">
        <f>IF(N205="základní",J205,0)</f>
        <v>0</v>
      </c>
      <c r="BF205" s="245">
        <f>IF(N205="snížená",J205,0)</f>
        <v>0</v>
      </c>
      <c r="BG205" s="245">
        <f>IF(N205="zákl. přenesená",J205,0)</f>
        <v>0</v>
      </c>
      <c r="BH205" s="245">
        <f>IF(N205="sníž. přenesená",J205,0)</f>
        <v>0</v>
      </c>
      <c r="BI205" s="245">
        <f>IF(N205="nulová",J205,0)</f>
        <v>0</v>
      </c>
      <c r="BJ205" s="25" t="s">
        <v>80</v>
      </c>
      <c r="BK205" s="245">
        <f>ROUND(I205*H205,2)</f>
        <v>0</v>
      </c>
      <c r="BL205" s="25" t="s">
        <v>232</v>
      </c>
      <c r="BM205" s="25" t="s">
        <v>1687</v>
      </c>
    </row>
    <row r="206" s="12" customFormat="1">
      <c r="B206" s="252"/>
      <c r="C206" s="253"/>
      <c r="D206" s="246" t="s">
        <v>422</v>
      </c>
      <c r="E206" s="254" t="s">
        <v>21</v>
      </c>
      <c r="F206" s="255" t="s">
        <v>4808</v>
      </c>
      <c r="G206" s="253"/>
      <c r="H206" s="256">
        <v>32.939999999999998</v>
      </c>
      <c r="I206" s="257"/>
      <c r="J206" s="253"/>
      <c r="K206" s="253"/>
      <c r="L206" s="258"/>
      <c r="M206" s="259"/>
      <c r="N206" s="260"/>
      <c r="O206" s="260"/>
      <c r="P206" s="260"/>
      <c r="Q206" s="260"/>
      <c r="R206" s="260"/>
      <c r="S206" s="260"/>
      <c r="T206" s="261"/>
      <c r="AT206" s="262" t="s">
        <v>422</v>
      </c>
      <c r="AU206" s="262" t="s">
        <v>82</v>
      </c>
      <c r="AV206" s="12" t="s">
        <v>82</v>
      </c>
      <c r="AW206" s="12" t="s">
        <v>35</v>
      </c>
      <c r="AX206" s="12" t="s">
        <v>72</v>
      </c>
      <c r="AY206" s="262" t="s">
        <v>215</v>
      </c>
    </row>
    <row r="207" s="13" customFormat="1">
      <c r="B207" s="263"/>
      <c r="C207" s="264"/>
      <c r="D207" s="246" t="s">
        <v>422</v>
      </c>
      <c r="E207" s="265" t="s">
        <v>21</v>
      </c>
      <c r="F207" s="266" t="s">
        <v>439</v>
      </c>
      <c r="G207" s="264"/>
      <c r="H207" s="267">
        <v>32.939999999999998</v>
      </c>
      <c r="I207" s="268"/>
      <c r="J207" s="264"/>
      <c r="K207" s="264"/>
      <c r="L207" s="269"/>
      <c r="M207" s="270"/>
      <c r="N207" s="271"/>
      <c r="O207" s="271"/>
      <c r="P207" s="271"/>
      <c r="Q207" s="271"/>
      <c r="R207" s="271"/>
      <c r="S207" s="271"/>
      <c r="T207" s="272"/>
      <c r="AT207" s="273" t="s">
        <v>422</v>
      </c>
      <c r="AU207" s="273" t="s">
        <v>82</v>
      </c>
      <c r="AV207" s="13" t="s">
        <v>232</v>
      </c>
      <c r="AW207" s="13" t="s">
        <v>35</v>
      </c>
      <c r="AX207" s="13" t="s">
        <v>80</v>
      </c>
      <c r="AY207" s="273" t="s">
        <v>215</v>
      </c>
    </row>
    <row r="208" s="1" customFormat="1" ht="38.25" customHeight="1">
      <c r="B208" s="47"/>
      <c r="C208" s="234" t="s">
        <v>602</v>
      </c>
      <c r="D208" s="234" t="s">
        <v>218</v>
      </c>
      <c r="E208" s="235" t="s">
        <v>4646</v>
      </c>
      <c r="F208" s="236" t="s">
        <v>4647</v>
      </c>
      <c r="G208" s="237" t="s">
        <v>376</v>
      </c>
      <c r="H208" s="238">
        <v>494.10000000000002</v>
      </c>
      <c r="I208" s="239"/>
      <c r="J208" s="240">
        <f>ROUND(I208*H208,2)</f>
        <v>0</v>
      </c>
      <c r="K208" s="236" t="s">
        <v>4521</v>
      </c>
      <c r="L208" s="73"/>
      <c r="M208" s="241" t="s">
        <v>21</v>
      </c>
      <c r="N208" s="242" t="s">
        <v>43</v>
      </c>
      <c r="O208" s="48"/>
      <c r="P208" s="243">
        <f>O208*H208</f>
        <v>0</v>
      </c>
      <c r="Q208" s="243">
        <v>0</v>
      </c>
      <c r="R208" s="243">
        <f>Q208*H208</f>
        <v>0</v>
      </c>
      <c r="S208" s="243">
        <v>0</v>
      </c>
      <c r="T208" s="244">
        <f>S208*H208</f>
        <v>0</v>
      </c>
      <c r="AR208" s="25" t="s">
        <v>232</v>
      </c>
      <c r="AT208" s="25" t="s">
        <v>218</v>
      </c>
      <c r="AU208" s="25" t="s">
        <v>82</v>
      </c>
      <c r="AY208" s="25" t="s">
        <v>215</v>
      </c>
      <c r="BE208" s="245">
        <f>IF(N208="základní",J208,0)</f>
        <v>0</v>
      </c>
      <c r="BF208" s="245">
        <f>IF(N208="snížená",J208,0)</f>
        <v>0</v>
      </c>
      <c r="BG208" s="245">
        <f>IF(N208="zákl. přenesená",J208,0)</f>
        <v>0</v>
      </c>
      <c r="BH208" s="245">
        <f>IF(N208="sníž. přenesená",J208,0)</f>
        <v>0</v>
      </c>
      <c r="BI208" s="245">
        <f>IF(N208="nulová",J208,0)</f>
        <v>0</v>
      </c>
      <c r="BJ208" s="25" t="s">
        <v>80</v>
      </c>
      <c r="BK208" s="245">
        <f>ROUND(I208*H208,2)</f>
        <v>0</v>
      </c>
      <c r="BL208" s="25" t="s">
        <v>232</v>
      </c>
      <c r="BM208" s="25" t="s">
        <v>1699</v>
      </c>
    </row>
    <row r="209" s="12" customFormat="1">
      <c r="B209" s="252"/>
      <c r="C209" s="253"/>
      <c r="D209" s="246" t="s">
        <v>422</v>
      </c>
      <c r="E209" s="254" t="s">
        <v>21</v>
      </c>
      <c r="F209" s="255" t="s">
        <v>4809</v>
      </c>
      <c r="G209" s="253"/>
      <c r="H209" s="256">
        <v>494.10000000000002</v>
      </c>
      <c r="I209" s="257"/>
      <c r="J209" s="253"/>
      <c r="K209" s="253"/>
      <c r="L209" s="258"/>
      <c r="M209" s="259"/>
      <c r="N209" s="260"/>
      <c r="O209" s="260"/>
      <c r="P209" s="260"/>
      <c r="Q209" s="260"/>
      <c r="R209" s="260"/>
      <c r="S209" s="260"/>
      <c r="T209" s="261"/>
      <c r="AT209" s="262" t="s">
        <v>422</v>
      </c>
      <c r="AU209" s="262" t="s">
        <v>82</v>
      </c>
      <c r="AV209" s="12" t="s">
        <v>82</v>
      </c>
      <c r="AW209" s="12" t="s">
        <v>35</v>
      </c>
      <c r="AX209" s="12" t="s">
        <v>72</v>
      </c>
      <c r="AY209" s="262" t="s">
        <v>215</v>
      </c>
    </row>
    <row r="210" s="13" customFormat="1">
      <c r="B210" s="263"/>
      <c r="C210" s="264"/>
      <c r="D210" s="246" t="s">
        <v>422</v>
      </c>
      <c r="E210" s="265" t="s">
        <v>21</v>
      </c>
      <c r="F210" s="266" t="s">
        <v>439</v>
      </c>
      <c r="G210" s="264"/>
      <c r="H210" s="267">
        <v>494.10000000000002</v>
      </c>
      <c r="I210" s="268"/>
      <c r="J210" s="264"/>
      <c r="K210" s="264"/>
      <c r="L210" s="269"/>
      <c r="M210" s="270"/>
      <c r="N210" s="271"/>
      <c r="O210" s="271"/>
      <c r="P210" s="271"/>
      <c r="Q210" s="271"/>
      <c r="R210" s="271"/>
      <c r="S210" s="271"/>
      <c r="T210" s="272"/>
      <c r="AT210" s="273" t="s">
        <v>422</v>
      </c>
      <c r="AU210" s="273" t="s">
        <v>82</v>
      </c>
      <c r="AV210" s="13" t="s">
        <v>232</v>
      </c>
      <c r="AW210" s="13" t="s">
        <v>35</v>
      </c>
      <c r="AX210" s="13" t="s">
        <v>80</v>
      </c>
      <c r="AY210" s="273" t="s">
        <v>215</v>
      </c>
    </row>
    <row r="211" s="1" customFormat="1" ht="38.25" customHeight="1">
      <c r="B211" s="47"/>
      <c r="C211" s="234" t="s">
        <v>607</v>
      </c>
      <c r="D211" s="234" t="s">
        <v>218</v>
      </c>
      <c r="E211" s="235" t="s">
        <v>4649</v>
      </c>
      <c r="F211" s="236" t="s">
        <v>4650</v>
      </c>
      <c r="G211" s="237" t="s">
        <v>376</v>
      </c>
      <c r="H211" s="238">
        <v>32.939999999999998</v>
      </c>
      <c r="I211" s="239"/>
      <c r="J211" s="240">
        <f>ROUND(I211*H211,2)</f>
        <v>0</v>
      </c>
      <c r="K211" s="236" t="s">
        <v>4521</v>
      </c>
      <c r="L211" s="73"/>
      <c r="M211" s="241" t="s">
        <v>21</v>
      </c>
      <c r="N211" s="242" t="s">
        <v>43</v>
      </c>
      <c r="O211" s="48"/>
      <c r="P211" s="243">
        <f>O211*H211</f>
        <v>0</v>
      </c>
      <c r="Q211" s="243">
        <v>0</v>
      </c>
      <c r="R211" s="243">
        <f>Q211*H211</f>
        <v>0</v>
      </c>
      <c r="S211" s="243">
        <v>0</v>
      </c>
      <c r="T211" s="244">
        <f>S211*H211</f>
        <v>0</v>
      </c>
      <c r="AR211" s="25" t="s">
        <v>232</v>
      </c>
      <c r="AT211" s="25" t="s">
        <v>218</v>
      </c>
      <c r="AU211" s="25" t="s">
        <v>82</v>
      </c>
      <c r="AY211" s="25" t="s">
        <v>215</v>
      </c>
      <c r="BE211" s="245">
        <f>IF(N211="základní",J211,0)</f>
        <v>0</v>
      </c>
      <c r="BF211" s="245">
        <f>IF(N211="snížená",J211,0)</f>
        <v>0</v>
      </c>
      <c r="BG211" s="245">
        <f>IF(N211="zákl. přenesená",J211,0)</f>
        <v>0</v>
      </c>
      <c r="BH211" s="245">
        <f>IF(N211="sníž. přenesená",J211,0)</f>
        <v>0</v>
      </c>
      <c r="BI211" s="245">
        <f>IF(N211="nulová",J211,0)</f>
        <v>0</v>
      </c>
      <c r="BJ211" s="25" t="s">
        <v>80</v>
      </c>
      <c r="BK211" s="245">
        <f>ROUND(I211*H211,2)</f>
        <v>0</v>
      </c>
      <c r="BL211" s="25" t="s">
        <v>232</v>
      </c>
      <c r="BM211" s="25" t="s">
        <v>1711</v>
      </c>
    </row>
    <row r="212" s="1" customFormat="1" ht="25.5" customHeight="1">
      <c r="B212" s="47"/>
      <c r="C212" s="234" t="s">
        <v>613</v>
      </c>
      <c r="D212" s="234" t="s">
        <v>218</v>
      </c>
      <c r="E212" s="235" t="s">
        <v>4810</v>
      </c>
      <c r="F212" s="236" t="s">
        <v>4811</v>
      </c>
      <c r="G212" s="237" t="s">
        <v>376</v>
      </c>
      <c r="H212" s="238">
        <v>107.38</v>
      </c>
      <c r="I212" s="239"/>
      <c r="J212" s="240">
        <f>ROUND(I212*H212,2)</f>
        <v>0</v>
      </c>
      <c r="K212" s="236" t="s">
        <v>4521</v>
      </c>
      <c r="L212" s="73"/>
      <c r="M212" s="241" t="s">
        <v>21</v>
      </c>
      <c r="N212" s="242" t="s">
        <v>43</v>
      </c>
      <c r="O212" s="48"/>
      <c r="P212" s="243">
        <f>O212*H212</f>
        <v>0</v>
      </c>
      <c r="Q212" s="243">
        <v>0</v>
      </c>
      <c r="R212" s="243">
        <f>Q212*H212</f>
        <v>0</v>
      </c>
      <c r="S212" s="243">
        <v>0</v>
      </c>
      <c r="T212" s="244">
        <f>S212*H212</f>
        <v>0</v>
      </c>
      <c r="AR212" s="25" t="s">
        <v>232</v>
      </c>
      <c r="AT212" s="25" t="s">
        <v>218</v>
      </c>
      <c r="AU212" s="25" t="s">
        <v>82</v>
      </c>
      <c r="AY212" s="25" t="s">
        <v>215</v>
      </c>
      <c r="BE212" s="245">
        <f>IF(N212="základní",J212,0)</f>
        <v>0</v>
      </c>
      <c r="BF212" s="245">
        <f>IF(N212="snížená",J212,0)</f>
        <v>0</v>
      </c>
      <c r="BG212" s="245">
        <f>IF(N212="zákl. přenesená",J212,0)</f>
        <v>0</v>
      </c>
      <c r="BH212" s="245">
        <f>IF(N212="sníž. přenesená",J212,0)</f>
        <v>0</v>
      </c>
      <c r="BI212" s="245">
        <f>IF(N212="nulová",J212,0)</f>
        <v>0</v>
      </c>
      <c r="BJ212" s="25" t="s">
        <v>80</v>
      </c>
      <c r="BK212" s="245">
        <f>ROUND(I212*H212,2)</f>
        <v>0</v>
      </c>
      <c r="BL212" s="25" t="s">
        <v>232</v>
      </c>
      <c r="BM212" s="25" t="s">
        <v>1721</v>
      </c>
    </row>
    <row r="213" s="12" customFormat="1">
      <c r="B213" s="252"/>
      <c r="C213" s="253"/>
      <c r="D213" s="246" t="s">
        <v>422</v>
      </c>
      <c r="E213" s="254" t="s">
        <v>21</v>
      </c>
      <c r="F213" s="255" t="s">
        <v>4812</v>
      </c>
      <c r="G213" s="253"/>
      <c r="H213" s="256">
        <v>107.38</v>
      </c>
      <c r="I213" s="257"/>
      <c r="J213" s="253"/>
      <c r="K213" s="253"/>
      <c r="L213" s="258"/>
      <c r="M213" s="259"/>
      <c r="N213" s="260"/>
      <c r="O213" s="260"/>
      <c r="P213" s="260"/>
      <c r="Q213" s="260"/>
      <c r="R213" s="260"/>
      <c r="S213" s="260"/>
      <c r="T213" s="261"/>
      <c r="AT213" s="262" t="s">
        <v>422</v>
      </c>
      <c r="AU213" s="262" t="s">
        <v>82</v>
      </c>
      <c r="AV213" s="12" t="s">
        <v>82</v>
      </c>
      <c r="AW213" s="12" t="s">
        <v>35</v>
      </c>
      <c r="AX213" s="12" t="s">
        <v>72</v>
      </c>
      <c r="AY213" s="262" t="s">
        <v>215</v>
      </c>
    </row>
    <row r="214" s="13" customFormat="1">
      <c r="B214" s="263"/>
      <c r="C214" s="264"/>
      <c r="D214" s="246" t="s">
        <v>422</v>
      </c>
      <c r="E214" s="265" t="s">
        <v>21</v>
      </c>
      <c r="F214" s="266" t="s">
        <v>439</v>
      </c>
      <c r="G214" s="264"/>
      <c r="H214" s="267">
        <v>107.38</v>
      </c>
      <c r="I214" s="268"/>
      <c r="J214" s="264"/>
      <c r="K214" s="264"/>
      <c r="L214" s="269"/>
      <c r="M214" s="270"/>
      <c r="N214" s="271"/>
      <c r="O214" s="271"/>
      <c r="P214" s="271"/>
      <c r="Q214" s="271"/>
      <c r="R214" s="271"/>
      <c r="S214" s="271"/>
      <c r="T214" s="272"/>
      <c r="AT214" s="273" t="s">
        <v>422</v>
      </c>
      <c r="AU214" s="273" t="s">
        <v>82</v>
      </c>
      <c r="AV214" s="13" t="s">
        <v>232</v>
      </c>
      <c r="AW214" s="13" t="s">
        <v>35</v>
      </c>
      <c r="AX214" s="13" t="s">
        <v>80</v>
      </c>
      <c r="AY214" s="273" t="s">
        <v>215</v>
      </c>
    </row>
    <row r="215" s="11" customFormat="1" ht="29.88" customHeight="1">
      <c r="B215" s="218"/>
      <c r="C215" s="219"/>
      <c r="D215" s="220" t="s">
        <v>71</v>
      </c>
      <c r="E215" s="232" t="s">
        <v>1120</v>
      </c>
      <c r="F215" s="232" t="s">
        <v>1121</v>
      </c>
      <c r="G215" s="219"/>
      <c r="H215" s="219"/>
      <c r="I215" s="222"/>
      <c r="J215" s="233">
        <f>BK215</f>
        <v>0</v>
      </c>
      <c r="K215" s="219"/>
      <c r="L215" s="224"/>
      <c r="M215" s="225"/>
      <c r="N215" s="226"/>
      <c r="O215" s="226"/>
      <c r="P215" s="227">
        <f>P216</f>
        <v>0</v>
      </c>
      <c r="Q215" s="226"/>
      <c r="R215" s="227">
        <f>R216</f>
        <v>0</v>
      </c>
      <c r="S215" s="226"/>
      <c r="T215" s="228">
        <f>T216</f>
        <v>0</v>
      </c>
      <c r="AR215" s="229" t="s">
        <v>80</v>
      </c>
      <c r="AT215" s="230" t="s">
        <v>71</v>
      </c>
      <c r="AU215" s="230" t="s">
        <v>80</v>
      </c>
      <c r="AY215" s="229" t="s">
        <v>215</v>
      </c>
      <c r="BK215" s="231">
        <f>BK216</f>
        <v>0</v>
      </c>
    </row>
    <row r="216" s="1" customFormat="1" ht="51" customHeight="1">
      <c r="B216" s="47"/>
      <c r="C216" s="234" t="s">
        <v>618</v>
      </c>
      <c r="D216" s="234" t="s">
        <v>218</v>
      </c>
      <c r="E216" s="235" t="s">
        <v>4654</v>
      </c>
      <c r="F216" s="236" t="s">
        <v>4813</v>
      </c>
      <c r="G216" s="237" t="s">
        <v>473</v>
      </c>
      <c r="H216" s="238">
        <v>250.72</v>
      </c>
      <c r="I216" s="239"/>
      <c r="J216" s="240">
        <f>ROUND(I216*H216,2)</f>
        <v>0</v>
      </c>
      <c r="K216" s="236" t="s">
        <v>4521</v>
      </c>
      <c r="L216" s="73"/>
      <c r="M216" s="241" t="s">
        <v>21</v>
      </c>
      <c r="N216" s="242" t="s">
        <v>43</v>
      </c>
      <c r="O216" s="48"/>
      <c r="P216" s="243">
        <f>O216*H216</f>
        <v>0</v>
      </c>
      <c r="Q216" s="243">
        <v>0</v>
      </c>
      <c r="R216" s="243">
        <f>Q216*H216</f>
        <v>0</v>
      </c>
      <c r="S216" s="243">
        <v>0</v>
      </c>
      <c r="T216" s="244">
        <f>S216*H216</f>
        <v>0</v>
      </c>
      <c r="AR216" s="25" t="s">
        <v>232</v>
      </c>
      <c r="AT216" s="25" t="s">
        <v>218</v>
      </c>
      <c r="AU216" s="25" t="s">
        <v>82</v>
      </c>
      <c r="AY216" s="25" t="s">
        <v>215</v>
      </c>
      <c r="BE216" s="245">
        <f>IF(N216="základní",J216,0)</f>
        <v>0</v>
      </c>
      <c r="BF216" s="245">
        <f>IF(N216="snížená",J216,0)</f>
        <v>0</v>
      </c>
      <c r="BG216" s="245">
        <f>IF(N216="zákl. přenesená",J216,0)</f>
        <v>0</v>
      </c>
      <c r="BH216" s="245">
        <f>IF(N216="sníž. přenesená",J216,0)</f>
        <v>0</v>
      </c>
      <c r="BI216" s="245">
        <f>IF(N216="nulová",J216,0)</f>
        <v>0</v>
      </c>
      <c r="BJ216" s="25" t="s">
        <v>80</v>
      </c>
      <c r="BK216" s="245">
        <f>ROUND(I216*H216,2)</f>
        <v>0</v>
      </c>
      <c r="BL216" s="25" t="s">
        <v>232</v>
      </c>
      <c r="BM216" s="25" t="s">
        <v>1730</v>
      </c>
    </row>
    <row r="217" s="11" customFormat="1" ht="37.44" customHeight="1">
      <c r="B217" s="218"/>
      <c r="C217" s="219"/>
      <c r="D217" s="220" t="s">
        <v>71</v>
      </c>
      <c r="E217" s="221" t="s">
        <v>684</v>
      </c>
      <c r="F217" s="221" t="s">
        <v>926</v>
      </c>
      <c r="G217" s="219"/>
      <c r="H217" s="219"/>
      <c r="I217" s="222"/>
      <c r="J217" s="223">
        <f>BK217</f>
        <v>0</v>
      </c>
      <c r="K217" s="219"/>
      <c r="L217" s="224"/>
      <c r="M217" s="225"/>
      <c r="N217" s="226"/>
      <c r="O217" s="226"/>
      <c r="P217" s="227">
        <f>P218+P252+P276+P281+P303+P311+P323+P335</f>
        <v>0</v>
      </c>
      <c r="Q217" s="226"/>
      <c r="R217" s="227">
        <f>R218+R252+R276+R281+R303+R311+R323+R335</f>
        <v>0</v>
      </c>
      <c r="S217" s="226"/>
      <c r="T217" s="228">
        <f>T218+T252+T276+T281+T303+T311+T323+T335</f>
        <v>0</v>
      </c>
      <c r="AR217" s="229" t="s">
        <v>82</v>
      </c>
      <c r="AT217" s="230" t="s">
        <v>71</v>
      </c>
      <c r="AU217" s="230" t="s">
        <v>72</v>
      </c>
      <c r="AY217" s="229" t="s">
        <v>215</v>
      </c>
      <c r="BK217" s="231">
        <f>BK218+BK252+BK276+BK281+BK303+BK311+BK323+BK335</f>
        <v>0</v>
      </c>
    </row>
    <row r="218" s="11" customFormat="1" ht="19.92" customHeight="1">
      <c r="B218" s="218"/>
      <c r="C218" s="219"/>
      <c r="D218" s="220" t="s">
        <v>71</v>
      </c>
      <c r="E218" s="232" t="s">
        <v>2019</v>
      </c>
      <c r="F218" s="232" t="s">
        <v>2020</v>
      </c>
      <c r="G218" s="219"/>
      <c r="H218" s="219"/>
      <c r="I218" s="222"/>
      <c r="J218" s="233">
        <f>BK218</f>
        <v>0</v>
      </c>
      <c r="K218" s="219"/>
      <c r="L218" s="224"/>
      <c r="M218" s="225"/>
      <c r="N218" s="226"/>
      <c r="O218" s="226"/>
      <c r="P218" s="227">
        <f>SUM(P219:P251)</f>
        <v>0</v>
      </c>
      <c r="Q218" s="226"/>
      <c r="R218" s="227">
        <f>SUM(R219:R251)</f>
        <v>0</v>
      </c>
      <c r="S218" s="226"/>
      <c r="T218" s="228">
        <f>SUM(T219:T251)</f>
        <v>0</v>
      </c>
      <c r="AR218" s="229" t="s">
        <v>82</v>
      </c>
      <c r="AT218" s="230" t="s">
        <v>71</v>
      </c>
      <c r="AU218" s="230" t="s">
        <v>80</v>
      </c>
      <c r="AY218" s="229" t="s">
        <v>215</v>
      </c>
      <c r="BK218" s="231">
        <f>SUM(BK219:BK251)</f>
        <v>0</v>
      </c>
    </row>
    <row r="219" s="1" customFormat="1" ht="25.5" customHeight="1">
      <c r="B219" s="47"/>
      <c r="C219" s="234" t="s">
        <v>624</v>
      </c>
      <c r="D219" s="234" t="s">
        <v>218</v>
      </c>
      <c r="E219" s="235" t="s">
        <v>4656</v>
      </c>
      <c r="F219" s="236" t="s">
        <v>4657</v>
      </c>
      <c r="G219" s="237" t="s">
        <v>376</v>
      </c>
      <c r="H219" s="238">
        <v>107.38</v>
      </c>
      <c r="I219" s="239"/>
      <c r="J219" s="240">
        <f>ROUND(I219*H219,2)</f>
        <v>0</v>
      </c>
      <c r="K219" s="236" t="s">
        <v>4521</v>
      </c>
      <c r="L219" s="73"/>
      <c r="M219" s="241" t="s">
        <v>21</v>
      </c>
      <c r="N219" s="242" t="s">
        <v>43</v>
      </c>
      <c r="O219" s="48"/>
      <c r="P219" s="243">
        <f>O219*H219</f>
        <v>0</v>
      </c>
      <c r="Q219" s="243">
        <v>0</v>
      </c>
      <c r="R219" s="243">
        <f>Q219*H219</f>
        <v>0</v>
      </c>
      <c r="S219" s="243">
        <v>0</v>
      </c>
      <c r="T219" s="244">
        <f>S219*H219</f>
        <v>0</v>
      </c>
      <c r="AR219" s="25" t="s">
        <v>286</v>
      </c>
      <c r="AT219" s="25" t="s">
        <v>218</v>
      </c>
      <c r="AU219" s="25" t="s">
        <v>82</v>
      </c>
      <c r="AY219" s="25" t="s">
        <v>215</v>
      </c>
      <c r="BE219" s="245">
        <f>IF(N219="základní",J219,0)</f>
        <v>0</v>
      </c>
      <c r="BF219" s="245">
        <f>IF(N219="snížená",J219,0)</f>
        <v>0</v>
      </c>
      <c r="BG219" s="245">
        <f>IF(N219="zákl. přenesená",J219,0)</f>
        <v>0</v>
      </c>
      <c r="BH219" s="245">
        <f>IF(N219="sníž. přenesená",J219,0)</f>
        <v>0</v>
      </c>
      <c r="BI219" s="245">
        <f>IF(N219="nulová",J219,0)</f>
        <v>0</v>
      </c>
      <c r="BJ219" s="25" t="s">
        <v>80</v>
      </c>
      <c r="BK219" s="245">
        <f>ROUND(I219*H219,2)</f>
        <v>0</v>
      </c>
      <c r="BL219" s="25" t="s">
        <v>286</v>
      </c>
      <c r="BM219" s="25" t="s">
        <v>1741</v>
      </c>
    </row>
    <row r="220" s="12" customFormat="1">
      <c r="B220" s="252"/>
      <c r="C220" s="253"/>
      <c r="D220" s="246" t="s">
        <v>422</v>
      </c>
      <c r="E220" s="254" t="s">
        <v>21</v>
      </c>
      <c r="F220" s="255" t="s">
        <v>4812</v>
      </c>
      <c r="G220" s="253"/>
      <c r="H220" s="256">
        <v>107.38</v>
      </c>
      <c r="I220" s="257"/>
      <c r="J220" s="253"/>
      <c r="K220" s="253"/>
      <c r="L220" s="258"/>
      <c r="M220" s="259"/>
      <c r="N220" s="260"/>
      <c r="O220" s="260"/>
      <c r="P220" s="260"/>
      <c r="Q220" s="260"/>
      <c r="R220" s="260"/>
      <c r="S220" s="260"/>
      <c r="T220" s="261"/>
      <c r="AT220" s="262" t="s">
        <v>422</v>
      </c>
      <c r="AU220" s="262" t="s">
        <v>82</v>
      </c>
      <c r="AV220" s="12" t="s">
        <v>82</v>
      </c>
      <c r="AW220" s="12" t="s">
        <v>35</v>
      </c>
      <c r="AX220" s="12" t="s">
        <v>72</v>
      </c>
      <c r="AY220" s="262" t="s">
        <v>215</v>
      </c>
    </row>
    <row r="221" s="13" customFormat="1">
      <c r="B221" s="263"/>
      <c r="C221" s="264"/>
      <c r="D221" s="246" t="s">
        <v>422</v>
      </c>
      <c r="E221" s="265" t="s">
        <v>21</v>
      </c>
      <c r="F221" s="266" t="s">
        <v>439</v>
      </c>
      <c r="G221" s="264"/>
      <c r="H221" s="267">
        <v>107.38</v>
      </c>
      <c r="I221" s="268"/>
      <c r="J221" s="264"/>
      <c r="K221" s="264"/>
      <c r="L221" s="269"/>
      <c r="M221" s="270"/>
      <c r="N221" s="271"/>
      <c r="O221" s="271"/>
      <c r="P221" s="271"/>
      <c r="Q221" s="271"/>
      <c r="R221" s="271"/>
      <c r="S221" s="271"/>
      <c r="T221" s="272"/>
      <c r="AT221" s="273" t="s">
        <v>422</v>
      </c>
      <c r="AU221" s="273" t="s">
        <v>82</v>
      </c>
      <c r="AV221" s="13" t="s">
        <v>232</v>
      </c>
      <c r="AW221" s="13" t="s">
        <v>35</v>
      </c>
      <c r="AX221" s="13" t="s">
        <v>80</v>
      </c>
      <c r="AY221" s="273" t="s">
        <v>215</v>
      </c>
    </row>
    <row r="222" s="1" customFormat="1" ht="16.5" customHeight="1">
      <c r="B222" s="47"/>
      <c r="C222" s="274" t="s">
        <v>630</v>
      </c>
      <c r="D222" s="274" t="s">
        <v>470</v>
      </c>
      <c r="E222" s="275" t="s">
        <v>2029</v>
      </c>
      <c r="F222" s="276" t="s">
        <v>2030</v>
      </c>
      <c r="G222" s="277" t="s">
        <v>473</v>
      </c>
      <c r="H222" s="278">
        <v>0.032000000000000001</v>
      </c>
      <c r="I222" s="279"/>
      <c r="J222" s="280">
        <f>ROUND(I222*H222,2)</f>
        <v>0</v>
      </c>
      <c r="K222" s="276" t="s">
        <v>4521</v>
      </c>
      <c r="L222" s="281"/>
      <c r="M222" s="282" t="s">
        <v>21</v>
      </c>
      <c r="N222" s="283" t="s">
        <v>43</v>
      </c>
      <c r="O222" s="48"/>
      <c r="P222" s="243">
        <f>O222*H222</f>
        <v>0</v>
      </c>
      <c r="Q222" s="243">
        <v>0</v>
      </c>
      <c r="R222" s="243">
        <f>Q222*H222</f>
        <v>0</v>
      </c>
      <c r="S222" s="243">
        <v>0</v>
      </c>
      <c r="T222" s="244">
        <f>S222*H222</f>
        <v>0</v>
      </c>
      <c r="AR222" s="25" t="s">
        <v>358</v>
      </c>
      <c r="AT222" s="25" t="s">
        <v>470</v>
      </c>
      <c r="AU222" s="25" t="s">
        <v>82</v>
      </c>
      <c r="AY222" s="25" t="s">
        <v>215</v>
      </c>
      <c r="BE222" s="245">
        <f>IF(N222="základní",J222,0)</f>
        <v>0</v>
      </c>
      <c r="BF222" s="245">
        <f>IF(N222="snížená",J222,0)</f>
        <v>0</v>
      </c>
      <c r="BG222" s="245">
        <f>IF(N222="zákl. přenesená",J222,0)</f>
        <v>0</v>
      </c>
      <c r="BH222" s="245">
        <f>IF(N222="sníž. přenesená",J222,0)</f>
        <v>0</v>
      </c>
      <c r="BI222" s="245">
        <f>IF(N222="nulová",J222,0)</f>
        <v>0</v>
      </c>
      <c r="BJ222" s="25" t="s">
        <v>80</v>
      </c>
      <c r="BK222" s="245">
        <f>ROUND(I222*H222,2)</f>
        <v>0</v>
      </c>
      <c r="BL222" s="25" t="s">
        <v>286</v>
      </c>
      <c r="BM222" s="25" t="s">
        <v>1749</v>
      </c>
    </row>
    <row r="223" s="12" customFormat="1">
      <c r="B223" s="252"/>
      <c r="C223" s="253"/>
      <c r="D223" s="246" t="s">
        <v>422</v>
      </c>
      <c r="E223" s="254" t="s">
        <v>21</v>
      </c>
      <c r="F223" s="255" t="s">
        <v>4814</v>
      </c>
      <c r="G223" s="253"/>
      <c r="H223" s="256">
        <v>0.032000000000000001</v>
      </c>
      <c r="I223" s="257"/>
      <c r="J223" s="253"/>
      <c r="K223" s="253"/>
      <c r="L223" s="258"/>
      <c r="M223" s="259"/>
      <c r="N223" s="260"/>
      <c r="O223" s="260"/>
      <c r="P223" s="260"/>
      <c r="Q223" s="260"/>
      <c r="R223" s="260"/>
      <c r="S223" s="260"/>
      <c r="T223" s="261"/>
      <c r="AT223" s="262" t="s">
        <v>422</v>
      </c>
      <c r="AU223" s="262" t="s">
        <v>82</v>
      </c>
      <c r="AV223" s="12" t="s">
        <v>82</v>
      </c>
      <c r="AW223" s="12" t="s">
        <v>35</v>
      </c>
      <c r="AX223" s="12" t="s">
        <v>72</v>
      </c>
      <c r="AY223" s="262" t="s">
        <v>215</v>
      </c>
    </row>
    <row r="224" s="13" customFormat="1">
      <c r="B224" s="263"/>
      <c r="C224" s="264"/>
      <c r="D224" s="246" t="s">
        <v>422</v>
      </c>
      <c r="E224" s="265" t="s">
        <v>21</v>
      </c>
      <c r="F224" s="266" t="s">
        <v>439</v>
      </c>
      <c r="G224" s="264"/>
      <c r="H224" s="267">
        <v>0.032000000000000001</v>
      </c>
      <c r="I224" s="268"/>
      <c r="J224" s="264"/>
      <c r="K224" s="264"/>
      <c r="L224" s="269"/>
      <c r="M224" s="270"/>
      <c r="N224" s="271"/>
      <c r="O224" s="271"/>
      <c r="P224" s="271"/>
      <c r="Q224" s="271"/>
      <c r="R224" s="271"/>
      <c r="S224" s="271"/>
      <c r="T224" s="272"/>
      <c r="AT224" s="273" t="s">
        <v>422</v>
      </c>
      <c r="AU224" s="273" t="s">
        <v>82</v>
      </c>
      <c r="AV224" s="13" t="s">
        <v>232</v>
      </c>
      <c r="AW224" s="13" t="s">
        <v>35</v>
      </c>
      <c r="AX224" s="13" t="s">
        <v>80</v>
      </c>
      <c r="AY224" s="273" t="s">
        <v>215</v>
      </c>
    </row>
    <row r="225" s="1" customFormat="1" ht="25.5" customHeight="1">
      <c r="B225" s="47"/>
      <c r="C225" s="234" t="s">
        <v>636</v>
      </c>
      <c r="D225" s="234" t="s">
        <v>218</v>
      </c>
      <c r="E225" s="235" t="s">
        <v>2022</v>
      </c>
      <c r="F225" s="236" t="s">
        <v>4660</v>
      </c>
      <c r="G225" s="237" t="s">
        <v>376</v>
      </c>
      <c r="H225" s="238">
        <v>34.055999999999997</v>
      </c>
      <c r="I225" s="239"/>
      <c r="J225" s="240">
        <f>ROUND(I225*H225,2)</f>
        <v>0</v>
      </c>
      <c r="K225" s="236" t="s">
        <v>4521</v>
      </c>
      <c r="L225" s="73"/>
      <c r="M225" s="241" t="s">
        <v>21</v>
      </c>
      <c r="N225" s="242" t="s">
        <v>43</v>
      </c>
      <c r="O225" s="48"/>
      <c r="P225" s="243">
        <f>O225*H225</f>
        <v>0</v>
      </c>
      <c r="Q225" s="243">
        <v>0</v>
      </c>
      <c r="R225" s="243">
        <f>Q225*H225</f>
        <v>0</v>
      </c>
      <c r="S225" s="243">
        <v>0</v>
      </c>
      <c r="T225" s="244">
        <f>S225*H225</f>
        <v>0</v>
      </c>
      <c r="AR225" s="25" t="s">
        <v>286</v>
      </c>
      <c r="AT225" s="25" t="s">
        <v>218</v>
      </c>
      <c r="AU225" s="25" t="s">
        <v>82</v>
      </c>
      <c r="AY225" s="25" t="s">
        <v>215</v>
      </c>
      <c r="BE225" s="245">
        <f>IF(N225="základní",J225,0)</f>
        <v>0</v>
      </c>
      <c r="BF225" s="245">
        <f>IF(N225="snížená",J225,0)</f>
        <v>0</v>
      </c>
      <c r="BG225" s="245">
        <f>IF(N225="zákl. přenesená",J225,0)</f>
        <v>0</v>
      </c>
      <c r="BH225" s="245">
        <f>IF(N225="sníž. přenesená",J225,0)</f>
        <v>0</v>
      </c>
      <c r="BI225" s="245">
        <f>IF(N225="nulová",J225,0)</f>
        <v>0</v>
      </c>
      <c r="BJ225" s="25" t="s">
        <v>80</v>
      </c>
      <c r="BK225" s="245">
        <f>ROUND(I225*H225,2)</f>
        <v>0</v>
      </c>
      <c r="BL225" s="25" t="s">
        <v>286</v>
      </c>
      <c r="BM225" s="25" t="s">
        <v>1758</v>
      </c>
    </row>
    <row r="226" s="12" customFormat="1">
      <c r="B226" s="252"/>
      <c r="C226" s="253"/>
      <c r="D226" s="246" t="s">
        <v>422</v>
      </c>
      <c r="E226" s="254" t="s">
        <v>21</v>
      </c>
      <c r="F226" s="255" t="s">
        <v>4815</v>
      </c>
      <c r="G226" s="253"/>
      <c r="H226" s="256">
        <v>34.055999999999997</v>
      </c>
      <c r="I226" s="257"/>
      <c r="J226" s="253"/>
      <c r="K226" s="253"/>
      <c r="L226" s="258"/>
      <c r="M226" s="259"/>
      <c r="N226" s="260"/>
      <c r="O226" s="260"/>
      <c r="P226" s="260"/>
      <c r="Q226" s="260"/>
      <c r="R226" s="260"/>
      <c r="S226" s="260"/>
      <c r="T226" s="261"/>
      <c r="AT226" s="262" t="s">
        <v>422</v>
      </c>
      <c r="AU226" s="262" t="s">
        <v>82</v>
      </c>
      <c r="AV226" s="12" t="s">
        <v>82</v>
      </c>
      <c r="AW226" s="12" t="s">
        <v>35</v>
      </c>
      <c r="AX226" s="12" t="s">
        <v>72</v>
      </c>
      <c r="AY226" s="262" t="s">
        <v>215</v>
      </c>
    </row>
    <row r="227" s="13" customFormat="1">
      <c r="B227" s="263"/>
      <c r="C227" s="264"/>
      <c r="D227" s="246" t="s">
        <v>422</v>
      </c>
      <c r="E227" s="265" t="s">
        <v>21</v>
      </c>
      <c r="F227" s="266" t="s">
        <v>439</v>
      </c>
      <c r="G227" s="264"/>
      <c r="H227" s="267">
        <v>34.055999999999997</v>
      </c>
      <c r="I227" s="268"/>
      <c r="J227" s="264"/>
      <c r="K227" s="264"/>
      <c r="L227" s="269"/>
      <c r="M227" s="270"/>
      <c r="N227" s="271"/>
      <c r="O227" s="271"/>
      <c r="P227" s="271"/>
      <c r="Q227" s="271"/>
      <c r="R227" s="271"/>
      <c r="S227" s="271"/>
      <c r="T227" s="272"/>
      <c r="AT227" s="273" t="s">
        <v>422</v>
      </c>
      <c r="AU227" s="273" t="s">
        <v>82</v>
      </c>
      <c r="AV227" s="13" t="s">
        <v>232</v>
      </c>
      <c r="AW227" s="13" t="s">
        <v>35</v>
      </c>
      <c r="AX227" s="13" t="s">
        <v>80</v>
      </c>
      <c r="AY227" s="273" t="s">
        <v>215</v>
      </c>
    </row>
    <row r="228" s="1" customFormat="1" ht="16.5" customHeight="1">
      <c r="B228" s="47"/>
      <c r="C228" s="274" t="s">
        <v>646</v>
      </c>
      <c r="D228" s="274" t="s">
        <v>470</v>
      </c>
      <c r="E228" s="275" t="s">
        <v>2029</v>
      </c>
      <c r="F228" s="276" t="s">
        <v>2030</v>
      </c>
      <c r="G228" s="277" t="s">
        <v>473</v>
      </c>
      <c r="H228" s="278">
        <v>0.012</v>
      </c>
      <c r="I228" s="279"/>
      <c r="J228" s="280">
        <f>ROUND(I228*H228,2)</f>
        <v>0</v>
      </c>
      <c r="K228" s="276" t="s">
        <v>4521</v>
      </c>
      <c r="L228" s="281"/>
      <c r="M228" s="282" t="s">
        <v>21</v>
      </c>
      <c r="N228" s="283" t="s">
        <v>43</v>
      </c>
      <c r="O228" s="48"/>
      <c r="P228" s="243">
        <f>O228*H228</f>
        <v>0</v>
      </c>
      <c r="Q228" s="243">
        <v>0</v>
      </c>
      <c r="R228" s="243">
        <f>Q228*H228</f>
        <v>0</v>
      </c>
      <c r="S228" s="243">
        <v>0</v>
      </c>
      <c r="T228" s="244">
        <f>S228*H228</f>
        <v>0</v>
      </c>
      <c r="AR228" s="25" t="s">
        <v>358</v>
      </c>
      <c r="AT228" s="25" t="s">
        <v>470</v>
      </c>
      <c r="AU228" s="25" t="s">
        <v>82</v>
      </c>
      <c r="AY228" s="25" t="s">
        <v>215</v>
      </c>
      <c r="BE228" s="245">
        <f>IF(N228="základní",J228,0)</f>
        <v>0</v>
      </c>
      <c r="BF228" s="245">
        <f>IF(N228="snížená",J228,0)</f>
        <v>0</v>
      </c>
      <c r="BG228" s="245">
        <f>IF(N228="zákl. přenesená",J228,0)</f>
        <v>0</v>
      </c>
      <c r="BH228" s="245">
        <f>IF(N228="sníž. přenesená",J228,0)</f>
        <v>0</v>
      </c>
      <c r="BI228" s="245">
        <f>IF(N228="nulová",J228,0)</f>
        <v>0</v>
      </c>
      <c r="BJ228" s="25" t="s">
        <v>80</v>
      </c>
      <c r="BK228" s="245">
        <f>ROUND(I228*H228,2)</f>
        <v>0</v>
      </c>
      <c r="BL228" s="25" t="s">
        <v>286</v>
      </c>
      <c r="BM228" s="25" t="s">
        <v>1770</v>
      </c>
    </row>
    <row r="229" s="12" customFormat="1">
      <c r="B229" s="252"/>
      <c r="C229" s="253"/>
      <c r="D229" s="246" t="s">
        <v>422</v>
      </c>
      <c r="E229" s="254" t="s">
        <v>21</v>
      </c>
      <c r="F229" s="255" t="s">
        <v>4816</v>
      </c>
      <c r="G229" s="253"/>
      <c r="H229" s="256">
        <v>0.012</v>
      </c>
      <c r="I229" s="257"/>
      <c r="J229" s="253"/>
      <c r="K229" s="253"/>
      <c r="L229" s="258"/>
      <c r="M229" s="259"/>
      <c r="N229" s="260"/>
      <c r="O229" s="260"/>
      <c r="P229" s="260"/>
      <c r="Q229" s="260"/>
      <c r="R229" s="260"/>
      <c r="S229" s="260"/>
      <c r="T229" s="261"/>
      <c r="AT229" s="262" t="s">
        <v>422</v>
      </c>
      <c r="AU229" s="262" t="s">
        <v>82</v>
      </c>
      <c r="AV229" s="12" t="s">
        <v>82</v>
      </c>
      <c r="AW229" s="12" t="s">
        <v>35</v>
      </c>
      <c r="AX229" s="12" t="s">
        <v>72</v>
      </c>
      <c r="AY229" s="262" t="s">
        <v>215</v>
      </c>
    </row>
    <row r="230" s="13" customFormat="1">
      <c r="B230" s="263"/>
      <c r="C230" s="264"/>
      <c r="D230" s="246" t="s">
        <v>422</v>
      </c>
      <c r="E230" s="265" t="s">
        <v>21</v>
      </c>
      <c r="F230" s="266" t="s">
        <v>439</v>
      </c>
      <c r="G230" s="264"/>
      <c r="H230" s="267">
        <v>0.012</v>
      </c>
      <c r="I230" s="268"/>
      <c r="J230" s="264"/>
      <c r="K230" s="264"/>
      <c r="L230" s="269"/>
      <c r="M230" s="270"/>
      <c r="N230" s="271"/>
      <c r="O230" s="271"/>
      <c r="P230" s="271"/>
      <c r="Q230" s="271"/>
      <c r="R230" s="271"/>
      <c r="S230" s="271"/>
      <c r="T230" s="272"/>
      <c r="AT230" s="273" t="s">
        <v>422</v>
      </c>
      <c r="AU230" s="273" t="s">
        <v>82</v>
      </c>
      <c r="AV230" s="13" t="s">
        <v>232</v>
      </c>
      <c r="AW230" s="13" t="s">
        <v>35</v>
      </c>
      <c r="AX230" s="13" t="s">
        <v>80</v>
      </c>
      <c r="AY230" s="273" t="s">
        <v>215</v>
      </c>
    </row>
    <row r="231" s="1" customFormat="1" ht="25.5" customHeight="1">
      <c r="B231" s="47"/>
      <c r="C231" s="234" t="s">
        <v>651</v>
      </c>
      <c r="D231" s="234" t="s">
        <v>218</v>
      </c>
      <c r="E231" s="235" t="s">
        <v>2954</v>
      </c>
      <c r="F231" s="236" t="s">
        <v>4663</v>
      </c>
      <c r="G231" s="237" t="s">
        <v>376</v>
      </c>
      <c r="H231" s="238">
        <v>107.38</v>
      </c>
      <c r="I231" s="239"/>
      <c r="J231" s="240">
        <f>ROUND(I231*H231,2)</f>
        <v>0</v>
      </c>
      <c r="K231" s="236" t="s">
        <v>4521</v>
      </c>
      <c r="L231" s="73"/>
      <c r="M231" s="241" t="s">
        <v>21</v>
      </c>
      <c r="N231" s="242" t="s">
        <v>43</v>
      </c>
      <c r="O231" s="48"/>
      <c r="P231" s="243">
        <f>O231*H231</f>
        <v>0</v>
      </c>
      <c r="Q231" s="243">
        <v>0</v>
      </c>
      <c r="R231" s="243">
        <f>Q231*H231</f>
        <v>0</v>
      </c>
      <c r="S231" s="243">
        <v>0</v>
      </c>
      <c r="T231" s="244">
        <f>S231*H231</f>
        <v>0</v>
      </c>
      <c r="AR231" s="25" t="s">
        <v>286</v>
      </c>
      <c r="AT231" s="25" t="s">
        <v>218</v>
      </c>
      <c r="AU231" s="25" t="s">
        <v>82</v>
      </c>
      <c r="AY231" s="25" t="s">
        <v>215</v>
      </c>
      <c r="BE231" s="245">
        <f>IF(N231="základní",J231,0)</f>
        <v>0</v>
      </c>
      <c r="BF231" s="245">
        <f>IF(N231="snížená",J231,0)</f>
        <v>0</v>
      </c>
      <c r="BG231" s="245">
        <f>IF(N231="zákl. přenesená",J231,0)</f>
        <v>0</v>
      </c>
      <c r="BH231" s="245">
        <f>IF(N231="sníž. přenesená",J231,0)</f>
        <v>0</v>
      </c>
      <c r="BI231" s="245">
        <f>IF(N231="nulová",J231,0)</f>
        <v>0</v>
      </c>
      <c r="BJ231" s="25" t="s">
        <v>80</v>
      </c>
      <c r="BK231" s="245">
        <f>ROUND(I231*H231,2)</f>
        <v>0</v>
      </c>
      <c r="BL231" s="25" t="s">
        <v>286</v>
      </c>
      <c r="BM231" s="25" t="s">
        <v>1780</v>
      </c>
    </row>
    <row r="232" s="1" customFormat="1" ht="16.5" customHeight="1">
      <c r="B232" s="47"/>
      <c r="C232" s="274" t="s">
        <v>657</v>
      </c>
      <c r="D232" s="274" t="s">
        <v>470</v>
      </c>
      <c r="E232" s="275" t="s">
        <v>4665</v>
      </c>
      <c r="F232" s="276" t="s">
        <v>4666</v>
      </c>
      <c r="G232" s="277" t="s">
        <v>376</v>
      </c>
      <c r="H232" s="278">
        <v>123.487</v>
      </c>
      <c r="I232" s="279"/>
      <c r="J232" s="280">
        <f>ROUND(I232*H232,2)</f>
        <v>0</v>
      </c>
      <c r="K232" s="276" t="s">
        <v>4521</v>
      </c>
      <c r="L232" s="281"/>
      <c r="M232" s="282" t="s">
        <v>21</v>
      </c>
      <c r="N232" s="283" t="s">
        <v>43</v>
      </c>
      <c r="O232" s="48"/>
      <c r="P232" s="243">
        <f>O232*H232</f>
        <v>0</v>
      </c>
      <c r="Q232" s="243">
        <v>0</v>
      </c>
      <c r="R232" s="243">
        <f>Q232*H232</f>
        <v>0</v>
      </c>
      <c r="S232" s="243">
        <v>0</v>
      </c>
      <c r="T232" s="244">
        <f>S232*H232</f>
        <v>0</v>
      </c>
      <c r="AR232" s="25" t="s">
        <v>358</v>
      </c>
      <c r="AT232" s="25" t="s">
        <v>470</v>
      </c>
      <c r="AU232" s="25" t="s">
        <v>82</v>
      </c>
      <c r="AY232" s="25" t="s">
        <v>215</v>
      </c>
      <c r="BE232" s="245">
        <f>IF(N232="základní",J232,0)</f>
        <v>0</v>
      </c>
      <c r="BF232" s="245">
        <f>IF(N232="snížená",J232,0)</f>
        <v>0</v>
      </c>
      <c r="BG232" s="245">
        <f>IF(N232="zákl. přenesená",J232,0)</f>
        <v>0</v>
      </c>
      <c r="BH232" s="245">
        <f>IF(N232="sníž. přenesená",J232,0)</f>
        <v>0</v>
      </c>
      <c r="BI232" s="245">
        <f>IF(N232="nulová",J232,0)</f>
        <v>0</v>
      </c>
      <c r="BJ232" s="25" t="s">
        <v>80</v>
      </c>
      <c r="BK232" s="245">
        <f>ROUND(I232*H232,2)</f>
        <v>0</v>
      </c>
      <c r="BL232" s="25" t="s">
        <v>286</v>
      </c>
      <c r="BM232" s="25" t="s">
        <v>1790</v>
      </c>
    </row>
    <row r="233" s="12" customFormat="1">
      <c r="B233" s="252"/>
      <c r="C233" s="253"/>
      <c r="D233" s="246" t="s">
        <v>422</v>
      </c>
      <c r="E233" s="254" t="s">
        <v>21</v>
      </c>
      <c r="F233" s="255" t="s">
        <v>4817</v>
      </c>
      <c r="G233" s="253"/>
      <c r="H233" s="256">
        <v>123.487</v>
      </c>
      <c r="I233" s="257"/>
      <c r="J233" s="253"/>
      <c r="K233" s="253"/>
      <c r="L233" s="258"/>
      <c r="M233" s="259"/>
      <c r="N233" s="260"/>
      <c r="O233" s="260"/>
      <c r="P233" s="260"/>
      <c r="Q233" s="260"/>
      <c r="R233" s="260"/>
      <c r="S233" s="260"/>
      <c r="T233" s="261"/>
      <c r="AT233" s="262" t="s">
        <v>422</v>
      </c>
      <c r="AU233" s="262" t="s">
        <v>82</v>
      </c>
      <c r="AV233" s="12" t="s">
        <v>82</v>
      </c>
      <c r="AW233" s="12" t="s">
        <v>35</v>
      </c>
      <c r="AX233" s="12" t="s">
        <v>72</v>
      </c>
      <c r="AY233" s="262" t="s">
        <v>215</v>
      </c>
    </row>
    <row r="234" s="13" customFormat="1">
      <c r="B234" s="263"/>
      <c r="C234" s="264"/>
      <c r="D234" s="246" t="s">
        <v>422</v>
      </c>
      <c r="E234" s="265" t="s">
        <v>21</v>
      </c>
      <c r="F234" s="266" t="s">
        <v>439</v>
      </c>
      <c r="G234" s="264"/>
      <c r="H234" s="267">
        <v>123.487</v>
      </c>
      <c r="I234" s="268"/>
      <c r="J234" s="264"/>
      <c r="K234" s="264"/>
      <c r="L234" s="269"/>
      <c r="M234" s="270"/>
      <c r="N234" s="271"/>
      <c r="O234" s="271"/>
      <c r="P234" s="271"/>
      <c r="Q234" s="271"/>
      <c r="R234" s="271"/>
      <c r="S234" s="271"/>
      <c r="T234" s="272"/>
      <c r="AT234" s="273" t="s">
        <v>422</v>
      </c>
      <c r="AU234" s="273" t="s">
        <v>82</v>
      </c>
      <c r="AV234" s="13" t="s">
        <v>232</v>
      </c>
      <c r="AW234" s="13" t="s">
        <v>35</v>
      </c>
      <c r="AX234" s="13" t="s">
        <v>80</v>
      </c>
      <c r="AY234" s="273" t="s">
        <v>215</v>
      </c>
    </row>
    <row r="235" s="1" customFormat="1" ht="25.5" customHeight="1">
      <c r="B235" s="47"/>
      <c r="C235" s="234" t="s">
        <v>662</v>
      </c>
      <c r="D235" s="234" t="s">
        <v>218</v>
      </c>
      <c r="E235" s="235" t="s">
        <v>4668</v>
      </c>
      <c r="F235" s="236" t="s">
        <v>4669</v>
      </c>
      <c r="G235" s="237" t="s">
        <v>376</v>
      </c>
      <c r="H235" s="238">
        <v>34.055999999999997</v>
      </c>
      <c r="I235" s="239"/>
      <c r="J235" s="240">
        <f>ROUND(I235*H235,2)</f>
        <v>0</v>
      </c>
      <c r="K235" s="236" t="s">
        <v>4521</v>
      </c>
      <c r="L235" s="73"/>
      <c r="M235" s="241" t="s">
        <v>21</v>
      </c>
      <c r="N235" s="242" t="s">
        <v>43</v>
      </c>
      <c r="O235" s="48"/>
      <c r="P235" s="243">
        <f>O235*H235</f>
        <v>0</v>
      </c>
      <c r="Q235" s="243">
        <v>0</v>
      </c>
      <c r="R235" s="243">
        <f>Q235*H235</f>
        <v>0</v>
      </c>
      <c r="S235" s="243">
        <v>0</v>
      </c>
      <c r="T235" s="244">
        <f>S235*H235</f>
        <v>0</v>
      </c>
      <c r="AR235" s="25" t="s">
        <v>286</v>
      </c>
      <c r="AT235" s="25" t="s">
        <v>218</v>
      </c>
      <c r="AU235" s="25" t="s">
        <v>82</v>
      </c>
      <c r="AY235" s="25" t="s">
        <v>215</v>
      </c>
      <c r="BE235" s="245">
        <f>IF(N235="základní",J235,0)</f>
        <v>0</v>
      </c>
      <c r="BF235" s="245">
        <f>IF(N235="snížená",J235,0)</f>
        <v>0</v>
      </c>
      <c r="BG235" s="245">
        <f>IF(N235="zákl. přenesená",J235,0)</f>
        <v>0</v>
      </c>
      <c r="BH235" s="245">
        <f>IF(N235="sníž. přenesená",J235,0)</f>
        <v>0</v>
      </c>
      <c r="BI235" s="245">
        <f>IF(N235="nulová",J235,0)</f>
        <v>0</v>
      </c>
      <c r="BJ235" s="25" t="s">
        <v>80</v>
      </c>
      <c r="BK235" s="245">
        <f>ROUND(I235*H235,2)</f>
        <v>0</v>
      </c>
      <c r="BL235" s="25" t="s">
        <v>286</v>
      </c>
      <c r="BM235" s="25" t="s">
        <v>1799</v>
      </c>
    </row>
    <row r="236" s="1" customFormat="1" ht="16.5" customHeight="1">
      <c r="B236" s="47"/>
      <c r="C236" s="274" t="s">
        <v>668</v>
      </c>
      <c r="D236" s="274" t="s">
        <v>470</v>
      </c>
      <c r="E236" s="275" t="s">
        <v>4665</v>
      </c>
      <c r="F236" s="276" t="s">
        <v>4666</v>
      </c>
      <c r="G236" s="277" t="s">
        <v>376</v>
      </c>
      <c r="H236" s="278">
        <v>40.866999999999997</v>
      </c>
      <c r="I236" s="279"/>
      <c r="J236" s="280">
        <f>ROUND(I236*H236,2)</f>
        <v>0</v>
      </c>
      <c r="K236" s="276" t="s">
        <v>4521</v>
      </c>
      <c r="L236" s="281"/>
      <c r="M236" s="282" t="s">
        <v>21</v>
      </c>
      <c r="N236" s="283" t="s">
        <v>43</v>
      </c>
      <c r="O236" s="48"/>
      <c r="P236" s="243">
        <f>O236*H236</f>
        <v>0</v>
      </c>
      <c r="Q236" s="243">
        <v>0</v>
      </c>
      <c r="R236" s="243">
        <f>Q236*H236</f>
        <v>0</v>
      </c>
      <c r="S236" s="243">
        <v>0</v>
      </c>
      <c r="T236" s="244">
        <f>S236*H236</f>
        <v>0</v>
      </c>
      <c r="AR236" s="25" t="s">
        <v>358</v>
      </c>
      <c r="AT236" s="25" t="s">
        <v>470</v>
      </c>
      <c r="AU236" s="25" t="s">
        <v>82</v>
      </c>
      <c r="AY236" s="25" t="s">
        <v>215</v>
      </c>
      <c r="BE236" s="245">
        <f>IF(N236="základní",J236,0)</f>
        <v>0</v>
      </c>
      <c r="BF236" s="245">
        <f>IF(N236="snížená",J236,0)</f>
        <v>0</v>
      </c>
      <c r="BG236" s="245">
        <f>IF(N236="zákl. přenesená",J236,0)</f>
        <v>0</v>
      </c>
      <c r="BH236" s="245">
        <f>IF(N236="sníž. přenesená",J236,0)</f>
        <v>0</v>
      </c>
      <c r="BI236" s="245">
        <f>IF(N236="nulová",J236,0)</f>
        <v>0</v>
      </c>
      <c r="BJ236" s="25" t="s">
        <v>80</v>
      </c>
      <c r="BK236" s="245">
        <f>ROUND(I236*H236,2)</f>
        <v>0</v>
      </c>
      <c r="BL236" s="25" t="s">
        <v>286</v>
      </c>
      <c r="BM236" s="25" t="s">
        <v>1813</v>
      </c>
    </row>
    <row r="237" s="12" customFormat="1">
      <c r="B237" s="252"/>
      <c r="C237" s="253"/>
      <c r="D237" s="246" t="s">
        <v>422</v>
      </c>
      <c r="E237" s="254" t="s">
        <v>21</v>
      </c>
      <c r="F237" s="255" t="s">
        <v>4818</v>
      </c>
      <c r="G237" s="253"/>
      <c r="H237" s="256">
        <v>40.866999999999997</v>
      </c>
      <c r="I237" s="257"/>
      <c r="J237" s="253"/>
      <c r="K237" s="253"/>
      <c r="L237" s="258"/>
      <c r="M237" s="259"/>
      <c r="N237" s="260"/>
      <c r="O237" s="260"/>
      <c r="P237" s="260"/>
      <c r="Q237" s="260"/>
      <c r="R237" s="260"/>
      <c r="S237" s="260"/>
      <c r="T237" s="261"/>
      <c r="AT237" s="262" t="s">
        <v>422</v>
      </c>
      <c r="AU237" s="262" t="s">
        <v>82</v>
      </c>
      <c r="AV237" s="12" t="s">
        <v>82</v>
      </c>
      <c r="AW237" s="12" t="s">
        <v>35</v>
      </c>
      <c r="AX237" s="12" t="s">
        <v>72</v>
      </c>
      <c r="AY237" s="262" t="s">
        <v>215</v>
      </c>
    </row>
    <row r="238" s="13" customFormat="1">
      <c r="B238" s="263"/>
      <c r="C238" s="264"/>
      <c r="D238" s="246" t="s">
        <v>422</v>
      </c>
      <c r="E238" s="265" t="s">
        <v>21</v>
      </c>
      <c r="F238" s="266" t="s">
        <v>439</v>
      </c>
      <c r="G238" s="264"/>
      <c r="H238" s="267">
        <v>40.866999999999997</v>
      </c>
      <c r="I238" s="268"/>
      <c r="J238" s="264"/>
      <c r="K238" s="264"/>
      <c r="L238" s="269"/>
      <c r="M238" s="270"/>
      <c r="N238" s="271"/>
      <c r="O238" s="271"/>
      <c r="P238" s="271"/>
      <c r="Q238" s="271"/>
      <c r="R238" s="271"/>
      <c r="S238" s="271"/>
      <c r="T238" s="272"/>
      <c r="AT238" s="273" t="s">
        <v>422</v>
      </c>
      <c r="AU238" s="273" t="s">
        <v>82</v>
      </c>
      <c r="AV238" s="13" t="s">
        <v>232</v>
      </c>
      <c r="AW238" s="13" t="s">
        <v>35</v>
      </c>
      <c r="AX238" s="13" t="s">
        <v>80</v>
      </c>
      <c r="AY238" s="273" t="s">
        <v>215</v>
      </c>
    </row>
    <row r="239" s="1" customFormat="1" ht="25.5" customHeight="1">
      <c r="B239" s="47"/>
      <c r="C239" s="234" t="s">
        <v>673</v>
      </c>
      <c r="D239" s="234" t="s">
        <v>218</v>
      </c>
      <c r="E239" s="235" t="s">
        <v>4819</v>
      </c>
      <c r="F239" s="236" t="s">
        <v>4820</v>
      </c>
      <c r="G239" s="237" t="s">
        <v>452</v>
      </c>
      <c r="H239" s="238">
        <v>62</v>
      </c>
      <c r="I239" s="239"/>
      <c r="J239" s="240">
        <f>ROUND(I239*H239,2)</f>
        <v>0</v>
      </c>
      <c r="K239" s="236" t="s">
        <v>4521</v>
      </c>
      <c r="L239" s="73"/>
      <c r="M239" s="241" t="s">
        <v>21</v>
      </c>
      <c r="N239" s="242" t="s">
        <v>43</v>
      </c>
      <c r="O239" s="48"/>
      <c r="P239" s="243">
        <f>O239*H239</f>
        <v>0</v>
      </c>
      <c r="Q239" s="243">
        <v>0</v>
      </c>
      <c r="R239" s="243">
        <f>Q239*H239</f>
        <v>0</v>
      </c>
      <c r="S239" s="243">
        <v>0</v>
      </c>
      <c r="T239" s="244">
        <f>S239*H239</f>
        <v>0</v>
      </c>
      <c r="AR239" s="25" t="s">
        <v>286</v>
      </c>
      <c r="AT239" s="25" t="s">
        <v>218</v>
      </c>
      <c r="AU239" s="25" t="s">
        <v>82</v>
      </c>
      <c r="AY239" s="25" t="s">
        <v>215</v>
      </c>
      <c r="BE239" s="245">
        <f>IF(N239="základní",J239,0)</f>
        <v>0</v>
      </c>
      <c r="BF239" s="245">
        <f>IF(N239="snížená",J239,0)</f>
        <v>0</v>
      </c>
      <c r="BG239" s="245">
        <f>IF(N239="zákl. přenesená",J239,0)</f>
        <v>0</v>
      </c>
      <c r="BH239" s="245">
        <f>IF(N239="sníž. přenesená",J239,0)</f>
        <v>0</v>
      </c>
      <c r="BI239" s="245">
        <f>IF(N239="nulová",J239,0)</f>
        <v>0</v>
      </c>
      <c r="BJ239" s="25" t="s">
        <v>80</v>
      </c>
      <c r="BK239" s="245">
        <f>ROUND(I239*H239,2)</f>
        <v>0</v>
      </c>
      <c r="BL239" s="25" t="s">
        <v>286</v>
      </c>
      <c r="BM239" s="25" t="s">
        <v>1826</v>
      </c>
    </row>
    <row r="240" s="12" customFormat="1">
      <c r="B240" s="252"/>
      <c r="C240" s="253"/>
      <c r="D240" s="246" t="s">
        <v>422</v>
      </c>
      <c r="E240" s="254" t="s">
        <v>21</v>
      </c>
      <c r="F240" s="255" t="s">
        <v>4821</v>
      </c>
      <c r="G240" s="253"/>
      <c r="H240" s="256">
        <v>62</v>
      </c>
      <c r="I240" s="257"/>
      <c r="J240" s="253"/>
      <c r="K240" s="253"/>
      <c r="L240" s="258"/>
      <c r="M240" s="259"/>
      <c r="N240" s="260"/>
      <c r="O240" s="260"/>
      <c r="P240" s="260"/>
      <c r="Q240" s="260"/>
      <c r="R240" s="260"/>
      <c r="S240" s="260"/>
      <c r="T240" s="261"/>
      <c r="AT240" s="262" t="s">
        <v>422</v>
      </c>
      <c r="AU240" s="262" t="s">
        <v>82</v>
      </c>
      <c r="AV240" s="12" t="s">
        <v>82</v>
      </c>
      <c r="AW240" s="12" t="s">
        <v>35</v>
      </c>
      <c r="AX240" s="12" t="s">
        <v>72</v>
      </c>
      <c r="AY240" s="262" t="s">
        <v>215</v>
      </c>
    </row>
    <row r="241" s="13" customFormat="1">
      <c r="B241" s="263"/>
      <c r="C241" s="264"/>
      <c r="D241" s="246" t="s">
        <v>422</v>
      </c>
      <c r="E241" s="265" t="s">
        <v>21</v>
      </c>
      <c r="F241" s="266" t="s">
        <v>439</v>
      </c>
      <c r="G241" s="264"/>
      <c r="H241" s="267">
        <v>62</v>
      </c>
      <c r="I241" s="268"/>
      <c r="J241" s="264"/>
      <c r="K241" s="264"/>
      <c r="L241" s="269"/>
      <c r="M241" s="270"/>
      <c r="N241" s="271"/>
      <c r="O241" s="271"/>
      <c r="P241" s="271"/>
      <c r="Q241" s="271"/>
      <c r="R241" s="271"/>
      <c r="S241" s="271"/>
      <c r="T241" s="272"/>
      <c r="AT241" s="273" t="s">
        <v>422</v>
      </c>
      <c r="AU241" s="273" t="s">
        <v>82</v>
      </c>
      <c r="AV241" s="13" t="s">
        <v>232</v>
      </c>
      <c r="AW241" s="13" t="s">
        <v>35</v>
      </c>
      <c r="AX241" s="13" t="s">
        <v>80</v>
      </c>
      <c r="AY241" s="273" t="s">
        <v>215</v>
      </c>
    </row>
    <row r="242" s="1" customFormat="1" ht="16.5" customHeight="1">
      <c r="B242" s="47"/>
      <c r="C242" s="274" t="s">
        <v>678</v>
      </c>
      <c r="D242" s="274" t="s">
        <v>470</v>
      </c>
      <c r="E242" s="275" t="s">
        <v>4822</v>
      </c>
      <c r="F242" s="276" t="s">
        <v>4823</v>
      </c>
      <c r="G242" s="277" t="s">
        <v>452</v>
      </c>
      <c r="H242" s="278">
        <v>68.200000000000003</v>
      </c>
      <c r="I242" s="279"/>
      <c r="J242" s="280">
        <f>ROUND(I242*H242,2)</f>
        <v>0</v>
      </c>
      <c r="K242" s="276" t="s">
        <v>21</v>
      </c>
      <c r="L242" s="281"/>
      <c r="M242" s="282" t="s">
        <v>21</v>
      </c>
      <c r="N242" s="283" t="s">
        <v>43</v>
      </c>
      <c r="O242" s="48"/>
      <c r="P242" s="243">
        <f>O242*H242</f>
        <v>0</v>
      </c>
      <c r="Q242" s="243">
        <v>0</v>
      </c>
      <c r="R242" s="243">
        <f>Q242*H242</f>
        <v>0</v>
      </c>
      <c r="S242" s="243">
        <v>0</v>
      </c>
      <c r="T242" s="244">
        <f>S242*H242</f>
        <v>0</v>
      </c>
      <c r="AR242" s="25" t="s">
        <v>358</v>
      </c>
      <c r="AT242" s="25" t="s">
        <v>470</v>
      </c>
      <c r="AU242" s="25" t="s">
        <v>82</v>
      </c>
      <c r="AY242" s="25" t="s">
        <v>215</v>
      </c>
      <c r="BE242" s="245">
        <f>IF(N242="základní",J242,0)</f>
        <v>0</v>
      </c>
      <c r="BF242" s="245">
        <f>IF(N242="snížená",J242,0)</f>
        <v>0</v>
      </c>
      <c r="BG242" s="245">
        <f>IF(N242="zákl. přenesená",J242,0)</f>
        <v>0</v>
      </c>
      <c r="BH242" s="245">
        <f>IF(N242="sníž. přenesená",J242,0)</f>
        <v>0</v>
      </c>
      <c r="BI242" s="245">
        <f>IF(N242="nulová",J242,0)</f>
        <v>0</v>
      </c>
      <c r="BJ242" s="25" t="s">
        <v>80</v>
      </c>
      <c r="BK242" s="245">
        <f>ROUND(I242*H242,2)</f>
        <v>0</v>
      </c>
      <c r="BL242" s="25" t="s">
        <v>286</v>
      </c>
      <c r="BM242" s="25" t="s">
        <v>1835</v>
      </c>
    </row>
    <row r="243" s="12" customFormat="1">
      <c r="B243" s="252"/>
      <c r="C243" s="253"/>
      <c r="D243" s="246" t="s">
        <v>422</v>
      </c>
      <c r="E243" s="254" t="s">
        <v>21</v>
      </c>
      <c r="F243" s="255" t="s">
        <v>4824</v>
      </c>
      <c r="G243" s="253"/>
      <c r="H243" s="256">
        <v>68.200000000000003</v>
      </c>
      <c r="I243" s="257"/>
      <c r="J243" s="253"/>
      <c r="K243" s="253"/>
      <c r="L243" s="258"/>
      <c r="M243" s="259"/>
      <c r="N243" s="260"/>
      <c r="O243" s="260"/>
      <c r="P243" s="260"/>
      <c r="Q243" s="260"/>
      <c r="R243" s="260"/>
      <c r="S243" s="260"/>
      <c r="T243" s="261"/>
      <c r="AT243" s="262" t="s">
        <v>422</v>
      </c>
      <c r="AU243" s="262" t="s">
        <v>82</v>
      </c>
      <c r="AV243" s="12" t="s">
        <v>82</v>
      </c>
      <c r="AW243" s="12" t="s">
        <v>35</v>
      </c>
      <c r="AX243" s="12" t="s">
        <v>72</v>
      </c>
      <c r="AY243" s="262" t="s">
        <v>215</v>
      </c>
    </row>
    <row r="244" s="13" customFormat="1">
      <c r="B244" s="263"/>
      <c r="C244" s="264"/>
      <c r="D244" s="246" t="s">
        <v>422</v>
      </c>
      <c r="E244" s="265" t="s">
        <v>21</v>
      </c>
      <c r="F244" s="266" t="s">
        <v>439</v>
      </c>
      <c r="G244" s="264"/>
      <c r="H244" s="267">
        <v>68.200000000000003</v>
      </c>
      <c r="I244" s="268"/>
      <c r="J244" s="264"/>
      <c r="K244" s="264"/>
      <c r="L244" s="269"/>
      <c r="M244" s="270"/>
      <c r="N244" s="271"/>
      <c r="O244" s="271"/>
      <c r="P244" s="271"/>
      <c r="Q244" s="271"/>
      <c r="R244" s="271"/>
      <c r="S244" s="271"/>
      <c r="T244" s="272"/>
      <c r="AT244" s="273" t="s">
        <v>422</v>
      </c>
      <c r="AU244" s="273" t="s">
        <v>82</v>
      </c>
      <c r="AV244" s="13" t="s">
        <v>232</v>
      </c>
      <c r="AW244" s="13" t="s">
        <v>35</v>
      </c>
      <c r="AX244" s="13" t="s">
        <v>80</v>
      </c>
      <c r="AY244" s="273" t="s">
        <v>215</v>
      </c>
    </row>
    <row r="245" s="1" customFormat="1" ht="25.5" customHeight="1">
      <c r="B245" s="47"/>
      <c r="C245" s="234" t="s">
        <v>1528</v>
      </c>
      <c r="D245" s="234" t="s">
        <v>218</v>
      </c>
      <c r="E245" s="235" t="s">
        <v>4677</v>
      </c>
      <c r="F245" s="236" t="s">
        <v>4678</v>
      </c>
      <c r="G245" s="237" t="s">
        <v>376</v>
      </c>
      <c r="H245" s="238">
        <v>19.5</v>
      </c>
      <c r="I245" s="239"/>
      <c r="J245" s="240">
        <f>ROUND(I245*H245,2)</f>
        <v>0</v>
      </c>
      <c r="K245" s="236" t="s">
        <v>4521</v>
      </c>
      <c r="L245" s="73"/>
      <c r="M245" s="241" t="s">
        <v>21</v>
      </c>
      <c r="N245" s="242" t="s">
        <v>43</v>
      </c>
      <c r="O245" s="48"/>
      <c r="P245" s="243">
        <f>O245*H245</f>
        <v>0</v>
      </c>
      <c r="Q245" s="243">
        <v>0</v>
      </c>
      <c r="R245" s="243">
        <f>Q245*H245</f>
        <v>0</v>
      </c>
      <c r="S245" s="243">
        <v>0</v>
      </c>
      <c r="T245" s="244">
        <f>S245*H245</f>
        <v>0</v>
      </c>
      <c r="AR245" s="25" t="s">
        <v>286</v>
      </c>
      <c r="AT245" s="25" t="s">
        <v>218</v>
      </c>
      <c r="AU245" s="25" t="s">
        <v>82</v>
      </c>
      <c r="AY245" s="25" t="s">
        <v>215</v>
      </c>
      <c r="BE245" s="245">
        <f>IF(N245="základní",J245,0)</f>
        <v>0</v>
      </c>
      <c r="BF245" s="245">
        <f>IF(N245="snížená",J245,0)</f>
        <v>0</v>
      </c>
      <c r="BG245" s="245">
        <f>IF(N245="zákl. přenesená",J245,0)</f>
        <v>0</v>
      </c>
      <c r="BH245" s="245">
        <f>IF(N245="sníž. přenesená",J245,0)</f>
        <v>0</v>
      </c>
      <c r="BI245" s="245">
        <f>IF(N245="nulová",J245,0)</f>
        <v>0</v>
      </c>
      <c r="BJ245" s="25" t="s">
        <v>80</v>
      </c>
      <c r="BK245" s="245">
        <f>ROUND(I245*H245,2)</f>
        <v>0</v>
      </c>
      <c r="BL245" s="25" t="s">
        <v>286</v>
      </c>
      <c r="BM245" s="25" t="s">
        <v>1847</v>
      </c>
    </row>
    <row r="246" s="12" customFormat="1">
      <c r="B246" s="252"/>
      <c r="C246" s="253"/>
      <c r="D246" s="246" t="s">
        <v>422</v>
      </c>
      <c r="E246" s="254" t="s">
        <v>21</v>
      </c>
      <c r="F246" s="255" t="s">
        <v>4825</v>
      </c>
      <c r="G246" s="253"/>
      <c r="H246" s="256">
        <v>19.5</v>
      </c>
      <c r="I246" s="257"/>
      <c r="J246" s="253"/>
      <c r="K246" s="253"/>
      <c r="L246" s="258"/>
      <c r="M246" s="259"/>
      <c r="N246" s="260"/>
      <c r="O246" s="260"/>
      <c r="P246" s="260"/>
      <c r="Q246" s="260"/>
      <c r="R246" s="260"/>
      <c r="S246" s="260"/>
      <c r="T246" s="261"/>
      <c r="AT246" s="262" t="s">
        <v>422</v>
      </c>
      <c r="AU246" s="262" t="s">
        <v>82</v>
      </c>
      <c r="AV246" s="12" t="s">
        <v>82</v>
      </c>
      <c r="AW246" s="12" t="s">
        <v>35</v>
      </c>
      <c r="AX246" s="12" t="s">
        <v>72</v>
      </c>
      <c r="AY246" s="262" t="s">
        <v>215</v>
      </c>
    </row>
    <row r="247" s="13" customFormat="1">
      <c r="B247" s="263"/>
      <c r="C247" s="264"/>
      <c r="D247" s="246" t="s">
        <v>422</v>
      </c>
      <c r="E247" s="265" t="s">
        <v>21</v>
      </c>
      <c r="F247" s="266" t="s">
        <v>439</v>
      </c>
      <c r="G247" s="264"/>
      <c r="H247" s="267">
        <v>19.5</v>
      </c>
      <c r="I247" s="268"/>
      <c r="J247" s="264"/>
      <c r="K247" s="264"/>
      <c r="L247" s="269"/>
      <c r="M247" s="270"/>
      <c r="N247" s="271"/>
      <c r="O247" s="271"/>
      <c r="P247" s="271"/>
      <c r="Q247" s="271"/>
      <c r="R247" s="271"/>
      <c r="S247" s="271"/>
      <c r="T247" s="272"/>
      <c r="AT247" s="273" t="s">
        <v>422</v>
      </c>
      <c r="AU247" s="273" t="s">
        <v>82</v>
      </c>
      <c r="AV247" s="13" t="s">
        <v>232</v>
      </c>
      <c r="AW247" s="13" t="s">
        <v>35</v>
      </c>
      <c r="AX247" s="13" t="s">
        <v>80</v>
      </c>
      <c r="AY247" s="273" t="s">
        <v>215</v>
      </c>
    </row>
    <row r="248" s="1" customFormat="1" ht="16.5" customHeight="1">
      <c r="B248" s="47"/>
      <c r="C248" s="274" t="s">
        <v>1534</v>
      </c>
      <c r="D248" s="274" t="s">
        <v>470</v>
      </c>
      <c r="E248" s="275" t="s">
        <v>4680</v>
      </c>
      <c r="F248" s="276" t="s">
        <v>4681</v>
      </c>
      <c r="G248" s="277" t="s">
        <v>376</v>
      </c>
      <c r="H248" s="278">
        <v>23.399999999999999</v>
      </c>
      <c r="I248" s="279"/>
      <c r="J248" s="280">
        <f>ROUND(I248*H248,2)</f>
        <v>0</v>
      </c>
      <c r="K248" s="276" t="s">
        <v>4521</v>
      </c>
      <c r="L248" s="281"/>
      <c r="M248" s="282" t="s">
        <v>21</v>
      </c>
      <c r="N248" s="283" t="s">
        <v>43</v>
      </c>
      <c r="O248" s="48"/>
      <c r="P248" s="243">
        <f>O248*H248</f>
        <v>0</v>
      </c>
      <c r="Q248" s="243">
        <v>0</v>
      </c>
      <c r="R248" s="243">
        <f>Q248*H248</f>
        <v>0</v>
      </c>
      <c r="S248" s="243">
        <v>0</v>
      </c>
      <c r="T248" s="244">
        <f>S248*H248</f>
        <v>0</v>
      </c>
      <c r="AR248" s="25" t="s">
        <v>358</v>
      </c>
      <c r="AT248" s="25" t="s">
        <v>470</v>
      </c>
      <c r="AU248" s="25" t="s">
        <v>82</v>
      </c>
      <c r="AY248" s="25" t="s">
        <v>215</v>
      </c>
      <c r="BE248" s="245">
        <f>IF(N248="základní",J248,0)</f>
        <v>0</v>
      </c>
      <c r="BF248" s="245">
        <f>IF(N248="snížená",J248,0)</f>
        <v>0</v>
      </c>
      <c r="BG248" s="245">
        <f>IF(N248="zákl. přenesená",J248,0)</f>
        <v>0</v>
      </c>
      <c r="BH248" s="245">
        <f>IF(N248="sníž. přenesená",J248,0)</f>
        <v>0</v>
      </c>
      <c r="BI248" s="245">
        <f>IF(N248="nulová",J248,0)</f>
        <v>0</v>
      </c>
      <c r="BJ248" s="25" t="s">
        <v>80</v>
      </c>
      <c r="BK248" s="245">
        <f>ROUND(I248*H248,2)</f>
        <v>0</v>
      </c>
      <c r="BL248" s="25" t="s">
        <v>286</v>
      </c>
      <c r="BM248" s="25" t="s">
        <v>1859</v>
      </c>
    </row>
    <row r="249" s="12" customFormat="1">
      <c r="B249" s="252"/>
      <c r="C249" s="253"/>
      <c r="D249" s="246" t="s">
        <v>422</v>
      </c>
      <c r="E249" s="254" t="s">
        <v>21</v>
      </c>
      <c r="F249" s="255" t="s">
        <v>4826</v>
      </c>
      <c r="G249" s="253"/>
      <c r="H249" s="256">
        <v>23.399999999999999</v>
      </c>
      <c r="I249" s="257"/>
      <c r="J249" s="253"/>
      <c r="K249" s="253"/>
      <c r="L249" s="258"/>
      <c r="M249" s="259"/>
      <c r="N249" s="260"/>
      <c r="O249" s="260"/>
      <c r="P249" s="260"/>
      <c r="Q249" s="260"/>
      <c r="R249" s="260"/>
      <c r="S249" s="260"/>
      <c r="T249" s="261"/>
      <c r="AT249" s="262" t="s">
        <v>422</v>
      </c>
      <c r="AU249" s="262" t="s">
        <v>82</v>
      </c>
      <c r="AV249" s="12" t="s">
        <v>82</v>
      </c>
      <c r="AW249" s="12" t="s">
        <v>35</v>
      </c>
      <c r="AX249" s="12" t="s">
        <v>72</v>
      </c>
      <c r="AY249" s="262" t="s">
        <v>215</v>
      </c>
    </row>
    <row r="250" s="13" customFormat="1">
      <c r="B250" s="263"/>
      <c r="C250" s="264"/>
      <c r="D250" s="246" t="s">
        <v>422</v>
      </c>
      <c r="E250" s="265" t="s">
        <v>21</v>
      </c>
      <c r="F250" s="266" t="s">
        <v>439</v>
      </c>
      <c r="G250" s="264"/>
      <c r="H250" s="267">
        <v>23.399999999999999</v>
      </c>
      <c r="I250" s="268"/>
      <c r="J250" s="264"/>
      <c r="K250" s="264"/>
      <c r="L250" s="269"/>
      <c r="M250" s="270"/>
      <c r="N250" s="271"/>
      <c r="O250" s="271"/>
      <c r="P250" s="271"/>
      <c r="Q250" s="271"/>
      <c r="R250" s="271"/>
      <c r="S250" s="271"/>
      <c r="T250" s="272"/>
      <c r="AT250" s="273" t="s">
        <v>422</v>
      </c>
      <c r="AU250" s="273" t="s">
        <v>82</v>
      </c>
      <c r="AV250" s="13" t="s">
        <v>232</v>
      </c>
      <c r="AW250" s="13" t="s">
        <v>35</v>
      </c>
      <c r="AX250" s="13" t="s">
        <v>80</v>
      </c>
      <c r="AY250" s="273" t="s">
        <v>215</v>
      </c>
    </row>
    <row r="251" s="1" customFormat="1" ht="38.25" customHeight="1">
      <c r="B251" s="47"/>
      <c r="C251" s="234" t="s">
        <v>687</v>
      </c>
      <c r="D251" s="234" t="s">
        <v>218</v>
      </c>
      <c r="E251" s="235" t="s">
        <v>2616</v>
      </c>
      <c r="F251" s="236" t="s">
        <v>4683</v>
      </c>
      <c r="G251" s="237" t="s">
        <v>473</v>
      </c>
      <c r="H251" s="238">
        <v>0.30099999999999999</v>
      </c>
      <c r="I251" s="239"/>
      <c r="J251" s="240">
        <f>ROUND(I251*H251,2)</f>
        <v>0</v>
      </c>
      <c r="K251" s="236" t="s">
        <v>4521</v>
      </c>
      <c r="L251" s="73"/>
      <c r="M251" s="241" t="s">
        <v>21</v>
      </c>
      <c r="N251" s="242" t="s">
        <v>43</v>
      </c>
      <c r="O251" s="48"/>
      <c r="P251" s="243">
        <f>O251*H251</f>
        <v>0</v>
      </c>
      <c r="Q251" s="243">
        <v>0</v>
      </c>
      <c r="R251" s="243">
        <f>Q251*H251</f>
        <v>0</v>
      </c>
      <c r="S251" s="243">
        <v>0</v>
      </c>
      <c r="T251" s="244">
        <f>S251*H251</f>
        <v>0</v>
      </c>
      <c r="AR251" s="25" t="s">
        <v>286</v>
      </c>
      <c r="AT251" s="25" t="s">
        <v>218</v>
      </c>
      <c r="AU251" s="25" t="s">
        <v>82</v>
      </c>
      <c r="AY251" s="25" t="s">
        <v>215</v>
      </c>
      <c r="BE251" s="245">
        <f>IF(N251="základní",J251,0)</f>
        <v>0</v>
      </c>
      <c r="BF251" s="245">
        <f>IF(N251="snížená",J251,0)</f>
        <v>0</v>
      </c>
      <c r="BG251" s="245">
        <f>IF(N251="zákl. přenesená",J251,0)</f>
        <v>0</v>
      </c>
      <c r="BH251" s="245">
        <f>IF(N251="sníž. přenesená",J251,0)</f>
        <v>0</v>
      </c>
      <c r="BI251" s="245">
        <f>IF(N251="nulová",J251,0)</f>
        <v>0</v>
      </c>
      <c r="BJ251" s="25" t="s">
        <v>80</v>
      </c>
      <c r="BK251" s="245">
        <f>ROUND(I251*H251,2)</f>
        <v>0</v>
      </c>
      <c r="BL251" s="25" t="s">
        <v>286</v>
      </c>
      <c r="BM251" s="25" t="s">
        <v>1871</v>
      </c>
    </row>
    <row r="252" s="11" customFormat="1" ht="29.88" customHeight="1">
      <c r="B252" s="218"/>
      <c r="C252" s="219"/>
      <c r="D252" s="220" t="s">
        <v>71</v>
      </c>
      <c r="E252" s="232" t="s">
        <v>4827</v>
      </c>
      <c r="F252" s="232" t="s">
        <v>4828</v>
      </c>
      <c r="G252" s="219"/>
      <c r="H252" s="219"/>
      <c r="I252" s="222"/>
      <c r="J252" s="233">
        <f>BK252</f>
        <v>0</v>
      </c>
      <c r="K252" s="219"/>
      <c r="L252" s="224"/>
      <c r="M252" s="225"/>
      <c r="N252" s="226"/>
      <c r="O252" s="226"/>
      <c r="P252" s="227">
        <f>SUM(P253:P275)</f>
        <v>0</v>
      </c>
      <c r="Q252" s="226"/>
      <c r="R252" s="227">
        <f>SUM(R253:R275)</f>
        <v>0</v>
      </c>
      <c r="S252" s="226"/>
      <c r="T252" s="228">
        <f>SUM(T253:T275)</f>
        <v>0</v>
      </c>
      <c r="AR252" s="229" t="s">
        <v>82</v>
      </c>
      <c r="AT252" s="230" t="s">
        <v>71</v>
      </c>
      <c r="AU252" s="230" t="s">
        <v>80</v>
      </c>
      <c r="AY252" s="229" t="s">
        <v>215</v>
      </c>
      <c r="BK252" s="231">
        <f>SUM(BK253:BK275)</f>
        <v>0</v>
      </c>
    </row>
    <row r="253" s="1" customFormat="1" ht="25.5" customHeight="1">
      <c r="B253" s="47"/>
      <c r="C253" s="234" t="s">
        <v>569</v>
      </c>
      <c r="D253" s="234" t="s">
        <v>218</v>
      </c>
      <c r="E253" s="235" t="s">
        <v>4829</v>
      </c>
      <c r="F253" s="236" t="s">
        <v>4830</v>
      </c>
      <c r="G253" s="237" t="s">
        <v>376</v>
      </c>
      <c r="H253" s="238">
        <v>122</v>
      </c>
      <c r="I253" s="239"/>
      <c r="J253" s="240">
        <f>ROUND(I253*H253,2)</f>
        <v>0</v>
      </c>
      <c r="K253" s="236" t="s">
        <v>4521</v>
      </c>
      <c r="L253" s="73"/>
      <c r="M253" s="241" t="s">
        <v>21</v>
      </c>
      <c r="N253" s="242" t="s">
        <v>43</v>
      </c>
      <c r="O253" s="48"/>
      <c r="P253" s="243">
        <f>O253*H253</f>
        <v>0</v>
      </c>
      <c r="Q253" s="243">
        <v>0</v>
      </c>
      <c r="R253" s="243">
        <f>Q253*H253</f>
        <v>0</v>
      </c>
      <c r="S253" s="243">
        <v>0</v>
      </c>
      <c r="T253" s="244">
        <f>S253*H253</f>
        <v>0</v>
      </c>
      <c r="AR253" s="25" t="s">
        <v>286</v>
      </c>
      <c r="AT253" s="25" t="s">
        <v>218</v>
      </c>
      <c r="AU253" s="25" t="s">
        <v>82</v>
      </c>
      <c r="AY253" s="25" t="s">
        <v>215</v>
      </c>
      <c r="BE253" s="245">
        <f>IF(N253="základní",J253,0)</f>
        <v>0</v>
      </c>
      <c r="BF253" s="245">
        <f>IF(N253="snížená",J253,0)</f>
        <v>0</v>
      </c>
      <c r="BG253" s="245">
        <f>IF(N253="zákl. přenesená",J253,0)</f>
        <v>0</v>
      </c>
      <c r="BH253" s="245">
        <f>IF(N253="sníž. přenesená",J253,0)</f>
        <v>0</v>
      </c>
      <c r="BI253" s="245">
        <f>IF(N253="nulová",J253,0)</f>
        <v>0</v>
      </c>
      <c r="BJ253" s="25" t="s">
        <v>80</v>
      </c>
      <c r="BK253" s="245">
        <f>ROUND(I253*H253,2)</f>
        <v>0</v>
      </c>
      <c r="BL253" s="25" t="s">
        <v>286</v>
      </c>
      <c r="BM253" s="25" t="s">
        <v>1881</v>
      </c>
    </row>
    <row r="254" s="12" customFormat="1">
      <c r="B254" s="252"/>
      <c r="C254" s="253"/>
      <c r="D254" s="246" t="s">
        <v>422</v>
      </c>
      <c r="E254" s="254" t="s">
        <v>21</v>
      </c>
      <c r="F254" s="255" t="s">
        <v>4831</v>
      </c>
      <c r="G254" s="253"/>
      <c r="H254" s="256">
        <v>122</v>
      </c>
      <c r="I254" s="257"/>
      <c r="J254" s="253"/>
      <c r="K254" s="253"/>
      <c r="L254" s="258"/>
      <c r="M254" s="259"/>
      <c r="N254" s="260"/>
      <c r="O254" s="260"/>
      <c r="P254" s="260"/>
      <c r="Q254" s="260"/>
      <c r="R254" s="260"/>
      <c r="S254" s="260"/>
      <c r="T254" s="261"/>
      <c r="AT254" s="262" t="s">
        <v>422</v>
      </c>
      <c r="AU254" s="262" t="s">
        <v>82</v>
      </c>
      <c r="AV254" s="12" t="s">
        <v>82</v>
      </c>
      <c r="AW254" s="12" t="s">
        <v>35</v>
      </c>
      <c r="AX254" s="12" t="s">
        <v>72</v>
      </c>
      <c r="AY254" s="262" t="s">
        <v>215</v>
      </c>
    </row>
    <row r="255" s="13" customFormat="1">
      <c r="B255" s="263"/>
      <c r="C255" s="264"/>
      <c r="D255" s="246" t="s">
        <v>422</v>
      </c>
      <c r="E255" s="265" t="s">
        <v>21</v>
      </c>
      <c r="F255" s="266" t="s">
        <v>439</v>
      </c>
      <c r="G255" s="264"/>
      <c r="H255" s="267">
        <v>122</v>
      </c>
      <c r="I255" s="268"/>
      <c r="J255" s="264"/>
      <c r="K255" s="264"/>
      <c r="L255" s="269"/>
      <c r="M255" s="270"/>
      <c r="N255" s="271"/>
      <c r="O255" s="271"/>
      <c r="P255" s="271"/>
      <c r="Q255" s="271"/>
      <c r="R255" s="271"/>
      <c r="S255" s="271"/>
      <c r="T255" s="272"/>
      <c r="AT255" s="273" t="s">
        <v>422</v>
      </c>
      <c r="AU255" s="273" t="s">
        <v>82</v>
      </c>
      <c r="AV255" s="13" t="s">
        <v>232</v>
      </c>
      <c r="AW255" s="13" t="s">
        <v>35</v>
      </c>
      <c r="AX255" s="13" t="s">
        <v>80</v>
      </c>
      <c r="AY255" s="273" t="s">
        <v>215</v>
      </c>
    </row>
    <row r="256" s="1" customFormat="1" ht="16.5" customHeight="1">
      <c r="B256" s="47"/>
      <c r="C256" s="274" t="s">
        <v>1547</v>
      </c>
      <c r="D256" s="274" t="s">
        <v>470</v>
      </c>
      <c r="E256" s="275" t="s">
        <v>4832</v>
      </c>
      <c r="F256" s="276" t="s">
        <v>4833</v>
      </c>
      <c r="G256" s="277" t="s">
        <v>376</v>
      </c>
      <c r="H256" s="278">
        <v>140.30000000000001</v>
      </c>
      <c r="I256" s="279"/>
      <c r="J256" s="280">
        <f>ROUND(I256*H256,2)</f>
        <v>0</v>
      </c>
      <c r="K256" s="276" t="s">
        <v>4521</v>
      </c>
      <c r="L256" s="281"/>
      <c r="M256" s="282" t="s">
        <v>21</v>
      </c>
      <c r="N256" s="283" t="s">
        <v>43</v>
      </c>
      <c r="O256" s="48"/>
      <c r="P256" s="243">
        <f>O256*H256</f>
        <v>0</v>
      </c>
      <c r="Q256" s="243">
        <v>0</v>
      </c>
      <c r="R256" s="243">
        <f>Q256*H256</f>
        <v>0</v>
      </c>
      <c r="S256" s="243">
        <v>0</v>
      </c>
      <c r="T256" s="244">
        <f>S256*H256</f>
        <v>0</v>
      </c>
      <c r="AR256" s="25" t="s">
        <v>358</v>
      </c>
      <c r="AT256" s="25" t="s">
        <v>470</v>
      </c>
      <c r="AU256" s="25" t="s">
        <v>82</v>
      </c>
      <c r="AY256" s="25" t="s">
        <v>215</v>
      </c>
      <c r="BE256" s="245">
        <f>IF(N256="základní",J256,0)</f>
        <v>0</v>
      </c>
      <c r="BF256" s="245">
        <f>IF(N256="snížená",J256,0)</f>
        <v>0</v>
      </c>
      <c r="BG256" s="245">
        <f>IF(N256="zákl. přenesená",J256,0)</f>
        <v>0</v>
      </c>
      <c r="BH256" s="245">
        <f>IF(N256="sníž. přenesená",J256,0)</f>
        <v>0</v>
      </c>
      <c r="BI256" s="245">
        <f>IF(N256="nulová",J256,0)</f>
        <v>0</v>
      </c>
      <c r="BJ256" s="25" t="s">
        <v>80</v>
      </c>
      <c r="BK256" s="245">
        <f>ROUND(I256*H256,2)</f>
        <v>0</v>
      </c>
      <c r="BL256" s="25" t="s">
        <v>286</v>
      </c>
      <c r="BM256" s="25" t="s">
        <v>1888</v>
      </c>
    </row>
    <row r="257" s="12" customFormat="1">
      <c r="B257" s="252"/>
      <c r="C257" s="253"/>
      <c r="D257" s="246" t="s">
        <v>422</v>
      </c>
      <c r="E257" s="254" t="s">
        <v>21</v>
      </c>
      <c r="F257" s="255" t="s">
        <v>4834</v>
      </c>
      <c r="G257" s="253"/>
      <c r="H257" s="256">
        <v>140.30000000000001</v>
      </c>
      <c r="I257" s="257"/>
      <c r="J257" s="253"/>
      <c r="K257" s="253"/>
      <c r="L257" s="258"/>
      <c r="M257" s="259"/>
      <c r="N257" s="260"/>
      <c r="O257" s="260"/>
      <c r="P257" s="260"/>
      <c r="Q257" s="260"/>
      <c r="R257" s="260"/>
      <c r="S257" s="260"/>
      <c r="T257" s="261"/>
      <c r="AT257" s="262" t="s">
        <v>422</v>
      </c>
      <c r="AU257" s="262" t="s">
        <v>82</v>
      </c>
      <c r="AV257" s="12" t="s">
        <v>82</v>
      </c>
      <c r="AW257" s="12" t="s">
        <v>35</v>
      </c>
      <c r="AX257" s="12" t="s">
        <v>72</v>
      </c>
      <c r="AY257" s="262" t="s">
        <v>215</v>
      </c>
    </row>
    <row r="258" s="13" customFormat="1">
      <c r="B258" s="263"/>
      <c r="C258" s="264"/>
      <c r="D258" s="246" t="s">
        <v>422</v>
      </c>
      <c r="E258" s="265" t="s">
        <v>21</v>
      </c>
      <c r="F258" s="266" t="s">
        <v>439</v>
      </c>
      <c r="G258" s="264"/>
      <c r="H258" s="267">
        <v>140.30000000000001</v>
      </c>
      <c r="I258" s="268"/>
      <c r="J258" s="264"/>
      <c r="K258" s="264"/>
      <c r="L258" s="269"/>
      <c r="M258" s="270"/>
      <c r="N258" s="271"/>
      <c r="O258" s="271"/>
      <c r="P258" s="271"/>
      <c r="Q258" s="271"/>
      <c r="R258" s="271"/>
      <c r="S258" s="271"/>
      <c r="T258" s="272"/>
      <c r="AT258" s="273" t="s">
        <v>422</v>
      </c>
      <c r="AU258" s="273" t="s">
        <v>82</v>
      </c>
      <c r="AV258" s="13" t="s">
        <v>232</v>
      </c>
      <c r="AW258" s="13" t="s">
        <v>35</v>
      </c>
      <c r="AX258" s="13" t="s">
        <v>80</v>
      </c>
      <c r="AY258" s="273" t="s">
        <v>215</v>
      </c>
    </row>
    <row r="259" s="1" customFormat="1" ht="25.5" customHeight="1">
      <c r="B259" s="47"/>
      <c r="C259" s="234" t="s">
        <v>478</v>
      </c>
      <c r="D259" s="234" t="s">
        <v>218</v>
      </c>
      <c r="E259" s="235" t="s">
        <v>4835</v>
      </c>
      <c r="F259" s="236" t="s">
        <v>4836</v>
      </c>
      <c r="G259" s="237" t="s">
        <v>376</v>
      </c>
      <c r="H259" s="238">
        <v>122</v>
      </c>
      <c r="I259" s="239"/>
      <c r="J259" s="240">
        <f>ROUND(I259*H259,2)</f>
        <v>0</v>
      </c>
      <c r="K259" s="236" t="s">
        <v>4521</v>
      </c>
      <c r="L259" s="73"/>
      <c r="M259" s="241" t="s">
        <v>21</v>
      </c>
      <c r="N259" s="242" t="s">
        <v>43</v>
      </c>
      <c r="O259" s="48"/>
      <c r="P259" s="243">
        <f>O259*H259</f>
        <v>0</v>
      </c>
      <c r="Q259" s="243">
        <v>0</v>
      </c>
      <c r="R259" s="243">
        <f>Q259*H259</f>
        <v>0</v>
      </c>
      <c r="S259" s="243">
        <v>0</v>
      </c>
      <c r="T259" s="244">
        <f>S259*H259</f>
        <v>0</v>
      </c>
      <c r="AR259" s="25" t="s">
        <v>286</v>
      </c>
      <c r="AT259" s="25" t="s">
        <v>218</v>
      </c>
      <c r="AU259" s="25" t="s">
        <v>82</v>
      </c>
      <c r="AY259" s="25" t="s">
        <v>215</v>
      </c>
      <c r="BE259" s="245">
        <f>IF(N259="základní",J259,0)</f>
        <v>0</v>
      </c>
      <c r="BF259" s="245">
        <f>IF(N259="snížená",J259,0)</f>
        <v>0</v>
      </c>
      <c r="BG259" s="245">
        <f>IF(N259="zákl. přenesená",J259,0)</f>
        <v>0</v>
      </c>
      <c r="BH259" s="245">
        <f>IF(N259="sníž. přenesená",J259,0)</f>
        <v>0</v>
      </c>
      <c r="BI259" s="245">
        <f>IF(N259="nulová",J259,0)</f>
        <v>0</v>
      </c>
      <c r="BJ259" s="25" t="s">
        <v>80</v>
      </c>
      <c r="BK259" s="245">
        <f>ROUND(I259*H259,2)</f>
        <v>0</v>
      </c>
      <c r="BL259" s="25" t="s">
        <v>286</v>
      </c>
      <c r="BM259" s="25" t="s">
        <v>1213</v>
      </c>
    </row>
    <row r="260" s="1" customFormat="1" ht="16.5" customHeight="1">
      <c r="B260" s="47"/>
      <c r="C260" s="274" t="s">
        <v>455</v>
      </c>
      <c r="D260" s="274" t="s">
        <v>470</v>
      </c>
      <c r="E260" s="275" t="s">
        <v>4545</v>
      </c>
      <c r="F260" s="276" t="s">
        <v>4546</v>
      </c>
      <c r="G260" s="277" t="s">
        <v>376</v>
      </c>
      <c r="H260" s="278">
        <v>140.30000000000001</v>
      </c>
      <c r="I260" s="279"/>
      <c r="J260" s="280">
        <f>ROUND(I260*H260,2)</f>
        <v>0</v>
      </c>
      <c r="K260" s="276" t="s">
        <v>4521</v>
      </c>
      <c r="L260" s="281"/>
      <c r="M260" s="282" t="s">
        <v>21</v>
      </c>
      <c r="N260" s="283" t="s">
        <v>43</v>
      </c>
      <c r="O260" s="48"/>
      <c r="P260" s="243">
        <f>O260*H260</f>
        <v>0</v>
      </c>
      <c r="Q260" s="243">
        <v>0</v>
      </c>
      <c r="R260" s="243">
        <f>Q260*H260</f>
        <v>0</v>
      </c>
      <c r="S260" s="243">
        <v>0</v>
      </c>
      <c r="T260" s="244">
        <f>S260*H260</f>
        <v>0</v>
      </c>
      <c r="AR260" s="25" t="s">
        <v>358</v>
      </c>
      <c r="AT260" s="25" t="s">
        <v>470</v>
      </c>
      <c r="AU260" s="25" t="s">
        <v>82</v>
      </c>
      <c r="AY260" s="25" t="s">
        <v>215</v>
      </c>
      <c r="BE260" s="245">
        <f>IF(N260="základní",J260,0)</f>
        <v>0</v>
      </c>
      <c r="BF260" s="245">
        <f>IF(N260="snížená",J260,0)</f>
        <v>0</v>
      </c>
      <c r="BG260" s="245">
        <f>IF(N260="zákl. přenesená",J260,0)</f>
        <v>0</v>
      </c>
      <c r="BH260" s="245">
        <f>IF(N260="sníž. přenesená",J260,0)</f>
        <v>0</v>
      </c>
      <c r="BI260" s="245">
        <f>IF(N260="nulová",J260,0)</f>
        <v>0</v>
      </c>
      <c r="BJ260" s="25" t="s">
        <v>80</v>
      </c>
      <c r="BK260" s="245">
        <f>ROUND(I260*H260,2)</f>
        <v>0</v>
      </c>
      <c r="BL260" s="25" t="s">
        <v>286</v>
      </c>
      <c r="BM260" s="25" t="s">
        <v>1908</v>
      </c>
    </row>
    <row r="261" s="12" customFormat="1">
      <c r="B261" s="252"/>
      <c r="C261" s="253"/>
      <c r="D261" s="246" t="s">
        <v>422</v>
      </c>
      <c r="E261" s="254" t="s">
        <v>21</v>
      </c>
      <c r="F261" s="255" t="s">
        <v>4834</v>
      </c>
      <c r="G261" s="253"/>
      <c r="H261" s="256">
        <v>140.30000000000001</v>
      </c>
      <c r="I261" s="257"/>
      <c r="J261" s="253"/>
      <c r="K261" s="253"/>
      <c r="L261" s="258"/>
      <c r="M261" s="259"/>
      <c r="N261" s="260"/>
      <c r="O261" s="260"/>
      <c r="P261" s="260"/>
      <c r="Q261" s="260"/>
      <c r="R261" s="260"/>
      <c r="S261" s="260"/>
      <c r="T261" s="261"/>
      <c r="AT261" s="262" t="s">
        <v>422</v>
      </c>
      <c r="AU261" s="262" t="s">
        <v>82</v>
      </c>
      <c r="AV261" s="12" t="s">
        <v>82</v>
      </c>
      <c r="AW261" s="12" t="s">
        <v>35</v>
      </c>
      <c r="AX261" s="12" t="s">
        <v>72</v>
      </c>
      <c r="AY261" s="262" t="s">
        <v>215</v>
      </c>
    </row>
    <row r="262" s="13" customFormat="1">
      <c r="B262" s="263"/>
      <c r="C262" s="264"/>
      <c r="D262" s="246" t="s">
        <v>422</v>
      </c>
      <c r="E262" s="265" t="s">
        <v>21</v>
      </c>
      <c r="F262" s="266" t="s">
        <v>439</v>
      </c>
      <c r="G262" s="264"/>
      <c r="H262" s="267">
        <v>140.30000000000001</v>
      </c>
      <c r="I262" s="268"/>
      <c r="J262" s="264"/>
      <c r="K262" s="264"/>
      <c r="L262" s="269"/>
      <c r="M262" s="270"/>
      <c r="N262" s="271"/>
      <c r="O262" s="271"/>
      <c r="P262" s="271"/>
      <c r="Q262" s="271"/>
      <c r="R262" s="271"/>
      <c r="S262" s="271"/>
      <c r="T262" s="272"/>
      <c r="AT262" s="273" t="s">
        <v>422</v>
      </c>
      <c r="AU262" s="273" t="s">
        <v>82</v>
      </c>
      <c r="AV262" s="13" t="s">
        <v>232</v>
      </c>
      <c r="AW262" s="13" t="s">
        <v>35</v>
      </c>
      <c r="AX262" s="13" t="s">
        <v>80</v>
      </c>
      <c r="AY262" s="273" t="s">
        <v>215</v>
      </c>
    </row>
    <row r="263" s="1" customFormat="1" ht="25.5" customHeight="1">
      <c r="B263" s="47"/>
      <c r="C263" s="234" t="s">
        <v>692</v>
      </c>
      <c r="D263" s="234" t="s">
        <v>218</v>
      </c>
      <c r="E263" s="235" t="s">
        <v>4837</v>
      </c>
      <c r="F263" s="236" t="s">
        <v>4838</v>
      </c>
      <c r="G263" s="237" t="s">
        <v>376</v>
      </c>
      <c r="H263" s="238">
        <v>122</v>
      </c>
      <c r="I263" s="239"/>
      <c r="J263" s="240">
        <f>ROUND(I263*H263,2)</f>
        <v>0</v>
      </c>
      <c r="K263" s="236" t="s">
        <v>4521</v>
      </c>
      <c r="L263" s="73"/>
      <c r="M263" s="241" t="s">
        <v>21</v>
      </c>
      <c r="N263" s="242" t="s">
        <v>43</v>
      </c>
      <c r="O263" s="48"/>
      <c r="P263" s="243">
        <f>O263*H263</f>
        <v>0</v>
      </c>
      <c r="Q263" s="243">
        <v>0</v>
      </c>
      <c r="R263" s="243">
        <f>Q263*H263</f>
        <v>0</v>
      </c>
      <c r="S263" s="243">
        <v>0</v>
      </c>
      <c r="T263" s="244">
        <f>S263*H263</f>
        <v>0</v>
      </c>
      <c r="AR263" s="25" t="s">
        <v>286</v>
      </c>
      <c r="AT263" s="25" t="s">
        <v>218</v>
      </c>
      <c r="AU263" s="25" t="s">
        <v>82</v>
      </c>
      <c r="AY263" s="25" t="s">
        <v>215</v>
      </c>
      <c r="BE263" s="245">
        <f>IF(N263="základní",J263,0)</f>
        <v>0</v>
      </c>
      <c r="BF263" s="245">
        <f>IF(N263="snížená",J263,0)</f>
        <v>0</v>
      </c>
      <c r="BG263" s="245">
        <f>IF(N263="zákl. přenesená",J263,0)</f>
        <v>0</v>
      </c>
      <c r="BH263" s="245">
        <f>IF(N263="sníž. přenesená",J263,0)</f>
        <v>0</v>
      </c>
      <c r="BI263" s="245">
        <f>IF(N263="nulová",J263,0)</f>
        <v>0</v>
      </c>
      <c r="BJ263" s="25" t="s">
        <v>80</v>
      </c>
      <c r="BK263" s="245">
        <f>ROUND(I263*H263,2)</f>
        <v>0</v>
      </c>
      <c r="BL263" s="25" t="s">
        <v>286</v>
      </c>
      <c r="BM263" s="25" t="s">
        <v>1915</v>
      </c>
    </row>
    <row r="264" s="1" customFormat="1" ht="16.5" customHeight="1">
      <c r="B264" s="47"/>
      <c r="C264" s="274" t="s">
        <v>515</v>
      </c>
      <c r="D264" s="274" t="s">
        <v>470</v>
      </c>
      <c r="E264" s="275" t="s">
        <v>4839</v>
      </c>
      <c r="F264" s="276" t="s">
        <v>4840</v>
      </c>
      <c r="G264" s="277" t="s">
        <v>376</v>
      </c>
      <c r="H264" s="278">
        <v>140.30000000000001</v>
      </c>
      <c r="I264" s="279"/>
      <c r="J264" s="280">
        <f>ROUND(I264*H264,2)</f>
        <v>0</v>
      </c>
      <c r="K264" s="276" t="s">
        <v>4521</v>
      </c>
      <c r="L264" s="281"/>
      <c r="M264" s="282" t="s">
        <v>21</v>
      </c>
      <c r="N264" s="283" t="s">
        <v>43</v>
      </c>
      <c r="O264" s="48"/>
      <c r="P264" s="243">
        <f>O264*H264</f>
        <v>0</v>
      </c>
      <c r="Q264" s="243">
        <v>0</v>
      </c>
      <c r="R264" s="243">
        <f>Q264*H264</f>
        <v>0</v>
      </c>
      <c r="S264" s="243">
        <v>0</v>
      </c>
      <c r="T264" s="244">
        <f>S264*H264</f>
        <v>0</v>
      </c>
      <c r="AR264" s="25" t="s">
        <v>358</v>
      </c>
      <c r="AT264" s="25" t="s">
        <v>470</v>
      </c>
      <c r="AU264" s="25" t="s">
        <v>82</v>
      </c>
      <c r="AY264" s="25" t="s">
        <v>215</v>
      </c>
      <c r="BE264" s="245">
        <f>IF(N264="základní",J264,0)</f>
        <v>0</v>
      </c>
      <c r="BF264" s="245">
        <f>IF(N264="snížená",J264,0)</f>
        <v>0</v>
      </c>
      <c r="BG264" s="245">
        <f>IF(N264="zákl. přenesená",J264,0)</f>
        <v>0</v>
      </c>
      <c r="BH264" s="245">
        <f>IF(N264="sníž. přenesená",J264,0)</f>
        <v>0</v>
      </c>
      <c r="BI264" s="245">
        <f>IF(N264="nulová",J264,0)</f>
        <v>0</v>
      </c>
      <c r="BJ264" s="25" t="s">
        <v>80</v>
      </c>
      <c r="BK264" s="245">
        <f>ROUND(I264*H264,2)</f>
        <v>0</v>
      </c>
      <c r="BL264" s="25" t="s">
        <v>286</v>
      </c>
      <c r="BM264" s="25" t="s">
        <v>1931</v>
      </c>
    </row>
    <row r="265" s="12" customFormat="1">
      <c r="B265" s="252"/>
      <c r="C265" s="253"/>
      <c r="D265" s="246" t="s">
        <v>422</v>
      </c>
      <c r="E265" s="254" t="s">
        <v>21</v>
      </c>
      <c r="F265" s="255" t="s">
        <v>4834</v>
      </c>
      <c r="G265" s="253"/>
      <c r="H265" s="256">
        <v>140.30000000000001</v>
      </c>
      <c r="I265" s="257"/>
      <c r="J265" s="253"/>
      <c r="K265" s="253"/>
      <c r="L265" s="258"/>
      <c r="M265" s="259"/>
      <c r="N265" s="260"/>
      <c r="O265" s="260"/>
      <c r="P265" s="260"/>
      <c r="Q265" s="260"/>
      <c r="R265" s="260"/>
      <c r="S265" s="260"/>
      <c r="T265" s="261"/>
      <c r="AT265" s="262" t="s">
        <v>422</v>
      </c>
      <c r="AU265" s="262" t="s">
        <v>82</v>
      </c>
      <c r="AV265" s="12" t="s">
        <v>82</v>
      </c>
      <c r="AW265" s="12" t="s">
        <v>35</v>
      </c>
      <c r="AX265" s="12" t="s">
        <v>72</v>
      </c>
      <c r="AY265" s="262" t="s">
        <v>215</v>
      </c>
    </row>
    <row r="266" s="13" customFormat="1">
      <c r="B266" s="263"/>
      <c r="C266" s="264"/>
      <c r="D266" s="246" t="s">
        <v>422</v>
      </c>
      <c r="E266" s="265" t="s">
        <v>21</v>
      </c>
      <c r="F266" s="266" t="s">
        <v>439</v>
      </c>
      <c r="G266" s="264"/>
      <c r="H266" s="267">
        <v>140.30000000000001</v>
      </c>
      <c r="I266" s="268"/>
      <c r="J266" s="264"/>
      <c r="K266" s="264"/>
      <c r="L266" s="269"/>
      <c r="M266" s="270"/>
      <c r="N266" s="271"/>
      <c r="O266" s="271"/>
      <c r="P266" s="271"/>
      <c r="Q266" s="271"/>
      <c r="R266" s="271"/>
      <c r="S266" s="271"/>
      <c r="T266" s="272"/>
      <c r="AT266" s="273" t="s">
        <v>422</v>
      </c>
      <c r="AU266" s="273" t="s">
        <v>82</v>
      </c>
      <c r="AV266" s="13" t="s">
        <v>232</v>
      </c>
      <c r="AW266" s="13" t="s">
        <v>35</v>
      </c>
      <c r="AX266" s="13" t="s">
        <v>80</v>
      </c>
      <c r="AY266" s="273" t="s">
        <v>215</v>
      </c>
    </row>
    <row r="267" s="1" customFormat="1" ht="25.5" customHeight="1">
      <c r="B267" s="47"/>
      <c r="C267" s="234" t="s">
        <v>1571</v>
      </c>
      <c r="D267" s="234" t="s">
        <v>218</v>
      </c>
      <c r="E267" s="235" t="s">
        <v>4841</v>
      </c>
      <c r="F267" s="236" t="s">
        <v>4842</v>
      </c>
      <c r="G267" s="237" t="s">
        <v>376</v>
      </c>
      <c r="H267" s="238">
        <v>122</v>
      </c>
      <c r="I267" s="239"/>
      <c r="J267" s="240">
        <f>ROUND(I267*H267,2)</f>
        <v>0</v>
      </c>
      <c r="K267" s="236" t="s">
        <v>4521</v>
      </c>
      <c r="L267" s="73"/>
      <c r="M267" s="241" t="s">
        <v>21</v>
      </c>
      <c r="N267" s="242" t="s">
        <v>43</v>
      </c>
      <c r="O267" s="48"/>
      <c r="P267" s="243">
        <f>O267*H267</f>
        <v>0</v>
      </c>
      <c r="Q267" s="243">
        <v>0</v>
      </c>
      <c r="R267" s="243">
        <f>Q267*H267</f>
        <v>0</v>
      </c>
      <c r="S267" s="243">
        <v>0</v>
      </c>
      <c r="T267" s="244">
        <f>S267*H267</f>
        <v>0</v>
      </c>
      <c r="AR267" s="25" t="s">
        <v>286</v>
      </c>
      <c r="AT267" s="25" t="s">
        <v>218</v>
      </c>
      <c r="AU267" s="25" t="s">
        <v>82</v>
      </c>
      <c r="AY267" s="25" t="s">
        <v>215</v>
      </c>
      <c r="BE267" s="245">
        <f>IF(N267="základní",J267,0)</f>
        <v>0</v>
      </c>
      <c r="BF267" s="245">
        <f>IF(N267="snížená",J267,0)</f>
        <v>0</v>
      </c>
      <c r="BG267" s="245">
        <f>IF(N267="zákl. přenesená",J267,0)</f>
        <v>0</v>
      </c>
      <c r="BH267" s="245">
        <f>IF(N267="sníž. přenesená",J267,0)</f>
        <v>0</v>
      </c>
      <c r="BI267" s="245">
        <f>IF(N267="nulová",J267,0)</f>
        <v>0</v>
      </c>
      <c r="BJ267" s="25" t="s">
        <v>80</v>
      </c>
      <c r="BK267" s="245">
        <f>ROUND(I267*H267,2)</f>
        <v>0</v>
      </c>
      <c r="BL267" s="25" t="s">
        <v>286</v>
      </c>
      <c r="BM267" s="25" t="s">
        <v>1942</v>
      </c>
    </row>
    <row r="268" s="1" customFormat="1" ht="16.5" customHeight="1">
      <c r="B268" s="47"/>
      <c r="C268" s="274" t="s">
        <v>1577</v>
      </c>
      <c r="D268" s="274" t="s">
        <v>470</v>
      </c>
      <c r="E268" s="275" t="s">
        <v>4843</v>
      </c>
      <c r="F268" s="276" t="s">
        <v>4844</v>
      </c>
      <c r="G268" s="277" t="s">
        <v>376</v>
      </c>
      <c r="H268" s="278">
        <v>140.30000000000001</v>
      </c>
      <c r="I268" s="279"/>
      <c r="J268" s="280">
        <f>ROUND(I268*H268,2)</f>
        <v>0</v>
      </c>
      <c r="K268" s="276" t="s">
        <v>21</v>
      </c>
      <c r="L268" s="281"/>
      <c r="M268" s="282" t="s">
        <v>21</v>
      </c>
      <c r="N268" s="283" t="s">
        <v>43</v>
      </c>
      <c r="O268" s="48"/>
      <c r="P268" s="243">
        <f>O268*H268</f>
        <v>0</v>
      </c>
      <c r="Q268" s="243">
        <v>0</v>
      </c>
      <c r="R268" s="243">
        <f>Q268*H268</f>
        <v>0</v>
      </c>
      <c r="S268" s="243">
        <v>0</v>
      </c>
      <c r="T268" s="244">
        <f>S268*H268</f>
        <v>0</v>
      </c>
      <c r="AR268" s="25" t="s">
        <v>358</v>
      </c>
      <c r="AT268" s="25" t="s">
        <v>470</v>
      </c>
      <c r="AU268" s="25" t="s">
        <v>82</v>
      </c>
      <c r="AY268" s="25" t="s">
        <v>215</v>
      </c>
      <c r="BE268" s="245">
        <f>IF(N268="základní",J268,0)</f>
        <v>0</v>
      </c>
      <c r="BF268" s="245">
        <f>IF(N268="snížená",J268,0)</f>
        <v>0</v>
      </c>
      <c r="BG268" s="245">
        <f>IF(N268="zákl. přenesená",J268,0)</f>
        <v>0</v>
      </c>
      <c r="BH268" s="245">
        <f>IF(N268="sníž. přenesená",J268,0)</f>
        <v>0</v>
      </c>
      <c r="BI268" s="245">
        <f>IF(N268="nulová",J268,0)</f>
        <v>0</v>
      </c>
      <c r="BJ268" s="25" t="s">
        <v>80</v>
      </c>
      <c r="BK268" s="245">
        <f>ROUND(I268*H268,2)</f>
        <v>0</v>
      </c>
      <c r="BL268" s="25" t="s">
        <v>286</v>
      </c>
      <c r="BM268" s="25" t="s">
        <v>1952</v>
      </c>
    </row>
    <row r="269" s="12" customFormat="1">
      <c r="B269" s="252"/>
      <c r="C269" s="253"/>
      <c r="D269" s="246" t="s">
        <v>422</v>
      </c>
      <c r="E269" s="254" t="s">
        <v>21</v>
      </c>
      <c r="F269" s="255" t="s">
        <v>4834</v>
      </c>
      <c r="G269" s="253"/>
      <c r="H269" s="256">
        <v>140.30000000000001</v>
      </c>
      <c r="I269" s="257"/>
      <c r="J269" s="253"/>
      <c r="K269" s="253"/>
      <c r="L269" s="258"/>
      <c r="M269" s="259"/>
      <c r="N269" s="260"/>
      <c r="O269" s="260"/>
      <c r="P269" s="260"/>
      <c r="Q269" s="260"/>
      <c r="R269" s="260"/>
      <c r="S269" s="260"/>
      <c r="T269" s="261"/>
      <c r="AT269" s="262" t="s">
        <v>422</v>
      </c>
      <c r="AU269" s="262" t="s">
        <v>82</v>
      </c>
      <c r="AV269" s="12" t="s">
        <v>82</v>
      </c>
      <c r="AW269" s="12" t="s">
        <v>35</v>
      </c>
      <c r="AX269" s="12" t="s">
        <v>72</v>
      </c>
      <c r="AY269" s="262" t="s">
        <v>215</v>
      </c>
    </row>
    <row r="270" s="13" customFormat="1">
      <c r="B270" s="263"/>
      <c r="C270" s="264"/>
      <c r="D270" s="246" t="s">
        <v>422</v>
      </c>
      <c r="E270" s="265" t="s">
        <v>21</v>
      </c>
      <c r="F270" s="266" t="s">
        <v>439</v>
      </c>
      <c r="G270" s="264"/>
      <c r="H270" s="267">
        <v>140.30000000000001</v>
      </c>
      <c r="I270" s="268"/>
      <c r="J270" s="264"/>
      <c r="K270" s="264"/>
      <c r="L270" s="269"/>
      <c r="M270" s="270"/>
      <c r="N270" s="271"/>
      <c r="O270" s="271"/>
      <c r="P270" s="271"/>
      <c r="Q270" s="271"/>
      <c r="R270" s="271"/>
      <c r="S270" s="271"/>
      <c r="T270" s="272"/>
      <c r="AT270" s="273" t="s">
        <v>422</v>
      </c>
      <c r="AU270" s="273" t="s">
        <v>82</v>
      </c>
      <c r="AV270" s="13" t="s">
        <v>232</v>
      </c>
      <c r="AW270" s="13" t="s">
        <v>35</v>
      </c>
      <c r="AX270" s="13" t="s">
        <v>80</v>
      </c>
      <c r="AY270" s="273" t="s">
        <v>215</v>
      </c>
    </row>
    <row r="271" s="1" customFormat="1" ht="25.5" customHeight="1">
      <c r="B271" s="47"/>
      <c r="C271" s="234" t="s">
        <v>1582</v>
      </c>
      <c r="D271" s="234" t="s">
        <v>218</v>
      </c>
      <c r="E271" s="235" t="s">
        <v>4845</v>
      </c>
      <c r="F271" s="236" t="s">
        <v>4846</v>
      </c>
      <c r="G271" s="237" t="s">
        <v>376</v>
      </c>
      <c r="H271" s="238">
        <v>122</v>
      </c>
      <c r="I271" s="239"/>
      <c r="J271" s="240">
        <f>ROUND(I271*H271,2)</f>
        <v>0</v>
      </c>
      <c r="K271" s="236" t="s">
        <v>4521</v>
      </c>
      <c r="L271" s="73"/>
      <c r="M271" s="241" t="s">
        <v>21</v>
      </c>
      <c r="N271" s="242" t="s">
        <v>43</v>
      </c>
      <c r="O271" s="48"/>
      <c r="P271" s="243">
        <f>O271*H271</f>
        <v>0</v>
      </c>
      <c r="Q271" s="243">
        <v>0</v>
      </c>
      <c r="R271" s="243">
        <f>Q271*H271</f>
        <v>0</v>
      </c>
      <c r="S271" s="243">
        <v>0</v>
      </c>
      <c r="T271" s="244">
        <f>S271*H271</f>
        <v>0</v>
      </c>
      <c r="AR271" s="25" t="s">
        <v>286</v>
      </c>
      <c r="AT271" s="25" t="s">
        <v>218</v>
      </c>
      <c r="AU271" s="25" t="s">
        <v>82</v>
      </c>
      <c r="AY271" s="25" t="s">
        <v>215</v>
      </c>
      <c r="BE271" s="245">
        <f>IF(N271="základní",J271,0)</f>
        <v>0</v>
      </c>
      <c r="BF271" s="245">
        <f>IF(N271="snížená",J271,0)</f>
        <v>0</v>
      </c>
      <c r="BG271" s="245">
        <f>IF(N271="zákl. přenesená",J271,0)</f>
        <v>0</v>
      </c>
      <c r="BH271" s="245">
        <f>IF(N271="sníž. přenesená",J271,0)</f>
        <v>0</v>
      </c>
      <c r="BI271" s="245">
        <f>IF(N271="nulová",J271,0)</f>
        <v>0</v>
      </c>
      <c r="BJ271" s="25" t="s">
        <v>80</v>
      </c>
      <c r="BK271" s="245">
        <f>ROUND(I271*H271,2)</f>
        <v>0</v>
      </c>
      <c r="BL271" s="25" t="s">
        <v>286</v>
      </c>
      <c r="BM271" s="25" t="s">
        <v>1963</v>
      </c>
    </row>
    <row r="272" s="1" customFormat="1" ht="16.5" customHeight="1">
      <c r="B272" s="47"/>
      <c r="C272" s="274" t="s">
        <v>1587</v>
      </c>
      <c r="D272" s="274" t="s">
        <v>470</v>
      </c>
      <c r="E272" s="275" t="s">
        <v>4847</v>
      </c>
      <c r="F272" s="276" t="s">
        <v>4848</v>
      </c>
      <c r="G272" s="277" t="s">
        <v>381</v>
      </c>
      <c r="H272" s="278">
        <v>12.199999999999999</v>
      </c>
      <c r="I272" s="279"/>
      <c r="J272" s="280">
        <f>ROUND(I272*H272,2)</f>
        <v>0</v>
      </c>
      <c r="K272" s="276" t="s">
        <v>4521</v>
      </c>
      <c r="L272" s="281"/>
      <c r="M272" s="282" t="s">
        <v>21</v>
      </c>
      <c r="N272" s="283" t="s">
        <v>43</v>
      </c>
      <c r="O272" s="48"/>
      <c r="P272" s="243">
        <f>O272*H272</f>
        <v>0</v>
      </c>
      <c r="Q272" s="243">
        <v>0</v>
      </c>
      <c r="R272" s="243">
        <f>Q272*H272</f>
        <v>0</v>
      </c>
      <c r="S272" s="243">
        <v>0</v>
      </c>
      <c r="T272" s="244">
        <f>S272*H272</f>
        <v>0</v>
      </c>
      <c r="AR272" s="25" t="s">
        <v>358</v>
      </c>
      <c r="AT272" s="25" t="s">
        <v>470</v>
      </c>
      <c r="AU272" s="25" t="s">
        <v>82</v>
      </c>
      <c r="AY272" s="25" t="s">
        <v>215</v>
      </c>
      <c r="BE272" s="245">
        <f>IF(N272="základní",J272,0)</f>
        <v>0</v>
      </c>
      <c r="BF272" s="245">
        <f>IF(N272="snížená",J272,0)</f>
        <v>0</v>
      </c>
      <c r="BG272" s="245">
        <f>IF(N272="zákl. přenesená",J272,0)</f>
        <v>0</v>
      </c>
      <c r="BH272" s="245">
        <f>IF(N272="sníž. přenesená",J272,0)</f>
        <v>0</v>
      </c>
      <c r="BI272" s="245">
        <f>IF(N272="nulová",J272,0)</f>
        <v>0</v>
      </c>
      <c r="BJ272" s="25" t="s">
        <v>80</v>
      </c>
      <c r="BK272" s="245">
        <f>ROUND(I272*H272,2)</f>
        <v>0</v>
      </c>
      <c r="BL272" s="25" t="s">
        <v>286</v>
      </c>
      <c r="BM272" s="25" t="s">
        <v>1972</v>
      </c>
    </row>
    <row r="273" s="12" customFormat="1">
      <c r="B273" s="252"/>
      <c r="C273" s="253"/>
      <c r="D273" s="246" t="s">
        <v>422</v>
      </c>
      <c r="E273" s="254" t="s">
        <v>21</v>
      </c>
      <c r="F273" s="255" t="s">
        <v>4849</v>
      </c>
      <c r="G273" s="253"/>
      <c r="H273" s="256">
        <v>12.199999999999999</v>
      </c>
      <c r="I273" s="257"/>
      <c r="J273" s="253"/>
      <c r="K273" s="253"/>
      <c r="L273" s="258"/>
      <c r="M273" s="259"/>
      <c r="N273" s="260"/>
      <c r="O273" s="260"/>
      <c r="P273" s="260"/>
      <c r="Q273" s="260"/>
      <c r="R273" s="260"/>
      <c r="S273" s="260"/>
      <c r="T273" s="261"/>
      <c r="AT273" s="262" t="s">
        <v>422</v>
      </c>
      <c r="AU273" s="262" t="s">
        <v>82</v>
      </c>
      <c r="AV273" s="12" t="s">
        <v>82</v>
      </c>
      <c r="AW273" s="12" t="s">
        <v>35</v>
      </c>
      <c r="AX273" s="12" t="s">
        <v>72</v>
      </c>
      <c r="AY273" s="262" t="s">
        <v>215</v>
      </c>
    </row>
    <row r="274" s="13" customFormat="1">
      <c r="B274" s="263"/>
      <c r="C274" s="264"/>
      <c r="D274" s="246" t="s">
        <v>422</v>
      </c>
      <c r="E274" s="265" t="s">
        <v>21</v>
      </c>
      <c r="F274" s="266" t="s">
        <v>439</v>
      </c>
      <c r="G274" s="264"/>
      <c r="H274" s="267">
        <v>12.199999999999999</v>
      </c>
      <c r="I274" s="268"/>
      <c r="J274" s="264"/>
      <c r="K274" s="264"/>
      <c r="L274" s="269"/>
      <c r="M274" s="270"/>
      <c r="N274" s="271"/>
      <c r="O274" s="271"/>
      <c r="P274" s="271"/>
      <c r="Q274" s="271"/>
      <c r="R274" s="271"/>
      <c r="S274" s="271"/>
      <c r="T274" s="272"/>
      <c r="AT274" s="273" t="s">
        <v>422</v>
      </c>
      <c r="AU274" s="273" t="s">
        <v>82</v>
      </c>
      <c r="AV274" s="13" t="s">
        <v>232</v>
      </c>
      <c r="AW274" s="13" t="s">
        <v>35</v>
      </c>
      <c r="AX274" s="13" t="s">
        <v>80</v>
      </c>
      <c r="AY274" s="273" t="s">
        <v>215</v>
      </c>
    </row>
    <row r="275" s="1" customFormat="1" ht="38.25" customHeight="1">
      <c r="B275" s="47"/>
      <c r="C275" s="234" t="s">
        <v>1593</v>
      </c>
      <c r="D275" s="234" t="s">
        <v>218</v>
      </c>
      <c r="E275" s="235" t="s">
        <v>4850</v>
      </c>
      <c r="F275" s="236" t="s">
        <v>4851</v>
      </c>
      <c r="G275" s="237" t="s">
        <v>473</v>
      </c>
      <c r="H275" s="238">
        <v>9.4659999999999993</v>
      </c>
      <c r="I275" s="239"/>
      <c r="J275" s="240">
        <f>ROUND(I275*H275,2)</f>
        <v>0</v>
      </c>
      <c r="K275" s="236" t="s">
        <v>4521</v>
      </c>
      <c r="L275" s="73"/>
      <c r="M275" s="241" t="s">
        <v>21</v>
      </c>
      <c r="N275" s="242" t="s">
        <v>43</v>
      </c>
      <c r="O275" s="48"/>
      <c r="P275" s="243">
        <f>O275*H275</f>
        <v>0</v>
      </c>
      <c r="Q275" s="243">
        <v>0</v>
      </c>
      <c r="R275" s="243">
        <f>Q275*H275</f>
        <v>0</v>
      </c>
      <c r="S275" s="243">
        <v>0</v>
      </c>
      <c r="T275" s="244">
        <f>S275*H275</f>
        <v>0</v>
      </c>
      <c r="AR275" s="25" t="s">
        <v>286</v>
      </c>
      <c r="AT275" s="25" t="s">
        <v>218</v>
      </c>
      <c r="AU275" s="25" t="s">
        <v>82</v>
      </c>
      <c r="AY275" s="25" t="s">
        <v>215</v>
      </c>
      <c r="BE275" s="245">
        <f>IF(N275="základní",J275,0)</f>
        <v>0</v>
      </c>
      <c r="BF275" s="245">
        <f>IF(N275="snížená",J275,0)</f>
        <v>0</v>
      </c>
      <c r="BG275" s="245">
        <f>IF(N275="zákl. přenesená",J275,0)</f>
        <v>0</v>
      </c>
      <c r="BH275" s="245">
        <f>IF(N275="sníž. přenesená",J275,0)</f>
        <v>0</v>
      </c>
      <c r="BI275" s="245">
        <f>IF(N275="nulová",J275,0)</f>
        <v>0</v>
      </c>
      <c r="BJ275" s="25" t="s">
        <v>80</v>
      </c>
      <c r="BK275" s="245">
        <f>ROUND(I275*H275,2)</f>
        <v>0</v>
      </c>
      <c r="BL275" s="25" t="s">
        <v>286</v>
      </c>
      <c r="BM275" s="25" t="s">
        <v>1984</v>
      </c>
    </row>
    <row r="276" s="11" customFormat="1" ht="29.88" customHeight="1">
      <c r="B276" s="218"/>
      <c r="C276" s="219"/>
      <c r="D276" s="220" t="s">
        <v>71</v>
      </c>
      <c r="E276" s="232" t="s">
        <v>4684</v>
      </c>
      <c r="F276" s="232" t="s">
        <v>4685</v>
      </c>
      <c r="G276" s="219"/>
      <c r="H276" s="219"/>
      <c r="I276" s="222"/>
      <c r="J276" s="233">
        <f>BK276</f>
        <v>0</v>
      </c>
      <c r="K276" s="219"/>
      <c r="L276" s="224"/>
      <c r="M276" s="225"/>
      <c r="N276" s="226"/>
      <c r="O276" s="226"/>
      <c r="P276" s="227">
        <f>SUM(P277:P280)</f>
        <v>0</v>
      </c>
      <c r="Q276" s="226"/>
      <c r="R276" s="227">
        <f>SUM(R277:R280)</f>
        <v>0</v>
      </c>
      <c r="S276" s="226"/>
      <c r="T276" s="228">
        <f>SUM(T277:T280)</f>
        <v>0</v>
      </c>
      <c r="AR276" s="229" t="s">
        <v>82</v>
      </c>
      <c r="AT276" s="230" t="s">
        <v>71</v>
      </c>
      <c r="AU276" s="230" t="s">
        <v>80</v>
      </c>
      <c r="AY276" s="229" t="s">
        <v>215</v>
      </c>
      <c r="BK276" s="231">
        <f>SUM(BK277:BK280)</f>
        <v>0</v>
      </c>
    </row>
    <row r="277" s="1" customFormat="1" ht="16.5" customHeight="1">
      <c r="B277" s="47"/>
      <c r="C277" s="234" t="s">
        <v>1603</v>
      </c>
      <c r="D277" s="234" t="s">
        <v>218</v>
      </c>
      <c r="E277" s="235" t="s">
        <v>4852</v>
      </c>
      <c r="F277" s="236" t="s">
        <v>4853</v>
      </c>
      <c r="G277" s="237" t="s">
        <v>452</v>
      </c>
      <c r="H277" s="238">
        <v>9</v>
      </c>
      <c r="I277" s="239"/>
      <c r="J277" s="240">
        <f>ROUND(I277*H277,2)</f>
        <v>0</v>
      </c>
      <c r="K277" s="236" t="s">
        <v>4521</v>
      </c>
      <c r="L277" s="73"/>
      <c r="M277" s="241" t="s">
        <v>21</v>
      </c>
      <c r="N277" s="242" t="s">
        <v>43</v>
      </c>
      <c r="O277" s="48"/>
      <c r="P277" s="243">
        <f>O277*H277</f>
        <v>0</v>
      </c>
      <c r="Q277" s="243">
        <v>0</v>
      </c>
      <c r="R277" s="243">
        <f>Q277*H277</f>
        <v>0</v>
      </c>
      <c r="S277" s="243">
        <v>0</v>
      </c>
      <c r="T277" s="244">
        <f>S277*H277</f>
        <v>0</v>
      </c>
      <c r="AR277" s="25" t="s">
        <v>286</v>
      </c>
      <c r="AT277" s="25" t="s">
        <v>218</v>
      </c>
      <c r="AU277" s="25" t="s">
        <v>82</v>
      </c>
      <c r="AY277" s="25" t="s">
        <v>215</v>
      </c>
      <c r="BE277" s="245">
        <f>IF(N277="základní",J277,0)</f>
        <v>0</v>
      </c>
      <c r="BF277" s="245">
        <f>IF(N277="snížená",J277,0)</f>
        <v>0</v>
      </c>
      <c r="BG277" s="245">
        <f>IF(N277="zákl. přenesená",J277,0)</f>
        <v>0</v>
      </c>
      <c r="BH277" s="245">
        <f>IF(N277="sníž. přenesená",J277,0)</f>
        <v>0</v>
      </c>
      <c r="BI277" s="245">
        <f>IF(N277="nulová",J277,0)</f>
        <v>0</v>
      </c>
      <c r="BJ277" s="25" t="s">
        <v>80</v>
      </c>
      <c r="BK277" s="245">
        <f>ROUND(I277*H277,2)</f>
        <v>0</v>
      </c>
      <c r="BL277" s="25" t="s">
        <v>286</v>
      </c>
      <c r="BM277" s="25" t="s">
        <v>1992</v>
      </c>
    </row>
    <row r="278" s="1" customFormat="1" ht="51" customHeight="1">
      <c r="B278" s="47"/>
      <c r="C278" s="234" t="s">
        <v>1609</v>
      </c>
      <c r="D278" s="234" t="s">
        <v>218</v>
      </c>
      <c r="E278" s="235" t="s">
        <v>4688</v>
      </c>
      <c r="F278" s="236" t="s">
        <v>4854</v>
      </c>
      <c r="G278" s="237" t="s">
        <v>298</v>
      </c>
      <c r="H278" s="238">
        <v>3</v>
      </c>
      <c r="I278" s="239"/>
      <c r="J278" s="240">
        <f>ROUND(I278*H278,2)</f>
        <v>0</v>
      </c>
      <c r="K278" s="236" t="s">
        <v>21</v>
      </c>
      <c r="L278" s="73"/>
      <c r="M278" s="241" t="s">
        <v>21</v>
      </c>
      <c r="N278" s="242" t="s">
        <v>43</v>
      </c>
      <c r="O278" s="48"/>
      <c r="P278" s="243">
        <f>O278*H278</f>
        <v>0</v>
      </c>
      <c r="Q278" s="243">
        <v>0</v>
      </c>
      <c r="R278" s="243">
        <f>Q278*H278</f>
        <v>0</v>
      </c>
      <c r="S278" s="243">
        <v>0</v>
      </c>
      <c r="T278" s="244">
        <f>S278*H278</f>
        <v>0</v>
      </c>
      <c r="AR278" s="25" t="s">
        <v>286</v>
      </c>
      <c r="AT278" s="25" t="s">
        <v>218</v>
      </c>
      <c r="AU278" s="25" t="s">
        <v>82</v>
      </c>
      <c r="AY278" s="25" t="s">
        <v>215</v>
      </c>
      <c r="BE278" s="245">
        <f>IF(N278="základní",J278,0)</f>
        <v>0</v>
      </c>
      <c r="BF278" s="245">
        <f>IF(N278="snížená",J278,0)</f>
        <v>0</v>
      </c>
      <c r="BG278" s="245">
        <f>IF(N278="zákl. přenesená",J278,0)</f>
        <v>0</v>
      </c>
      <c r="BH278" s="245">
        <f>IF(N278="sníž. přenesená",J278,0)</f>
        <v>0</v>
      </c>
      <c r="BI278" s="245">
        <f>IF(N278="nulová",J278,0)</f>
        <v>0</v>
      </c>
      <c r="BJ278" s="25" t="s">
        <v>80</v>
      </c>
      <c r="BK278" s="245">
        <f>ROUND(I278*H278,2)</f>
        <v>0</v>
      </c>
      <c r="BL278" s="25" t="s">
        <v>286</v>
      </c>
      <c r="BM278" s="25" t="s">
        <v>2002</v>
      </c>
    </row>
    <row r="279" s="1" customFormat="1" ht="16.5" customHeight="1">
      <c r="B279" s="47"/>
      <c r="C279" s="234" t="s">
        <v>1614</v>
      </c>
      <c r="D279" s="234" t="s">
        <v>218</v>
      </c>
      <c r="E279" s="235" t="s">
        <v>4855</v>
      </c>
      <c r="F279" s="236" t="s">
        <v>4856</v>
      </c>
      <c r="G279" s="237" t="s">
        <v>452</v>
      </c>
      <c r="H279" s="238">
        <v>9</v>
      </c>
      <c r="I279" s="239"/>
      <c r="J279" s="240">
        <f>ROUND(I279*H279,2)</f>
        <v>0</v>
      </c>
      <c r="K279" s="236" t="s">
        <v>4521</v>
      </c>
      <c r="L279" s="73"/>
      <c r="M279" s="241" t="s">
        <v>21</v>
      </c>
      <c r="N279" s="242" t="s">
        <v>43</v>
      </c>
      <c r="O279" s="48"/>
      <c r="P279" s="243">
        <f>O279*H279</f>
        <v>0</v>
      </c>
      <c r="Q279" s="243">
        <v>0</v>
      </c>
      <c r="R279" s="243">
        <f>Q279*H279</f>
        <v>0</v>
      </c>
      <c r="S279" s="243">
        <v>0</v>
      </c>
      <c r="T279" s="244">
        <f>S279*H279</f>
        <v>0</v>
      </c>
      <c r="AR279" s="25" t="s">
        <v>286</v>
      </c>
      <c r="AT279" s="25" t="s">
        <v>218</v>
      </c>
      <c r="AU279" s="25" t="s">
        <v>82</v>
      </c>
      <c r="AY279" s="25" t="s">
        <v>215</v>
      </c>
      <c r="BE279" s="245">
        <f>IF(N279="základní",J279,0)</f>
        <v>0</v>
      </c>
      <c r="BF279" s="245">
        <f>IF(N279="snížená",J279,0)</f>
        <v>0</v>
      </c>
      <c r="BG279" s="245">
        <f>IF(N279="zákl. přenesená",J279,0)</f>
        <v>0</v>
      </c>
      <c r="BH279" s="245">
        <f>IF(N279="sníž. přenesená",J279,0)</f>
        <v>0</v>
      </c>
      <c r="BI279" s="245">
        <f>IF(N279="nulová",J279,0)</f>
        <v>0</v>
      </c>
      <c r="BJ279" s="25" t="s">
        <v>80</v>
      </c>
      <c r="BK279" s="245">
        <f>ROUND(I279*H279,2)</f>
        <v>0</v>
      </c>
      <c r="BL279" s="25" t="s">
        <v>286</v>
      </c>
      <c r="BM279" s="25" t="s">
        <v>2010</v>
      </c>
    </row>
    <row r="280" s="1" customFormat="1" ht="38.25" customHeight="1">
      <c r="B280" s="47"/>
      <c r="C280" s="234" t="s">
        <v>1618</v>
      </c>
      <c r="D280" s="234" t="s">
        <v>218</v>
      </c>
      <c r="E280" s="235" t="s">
        <v>4857</v>
      </c>
      <c r="F280" s="236" t="s">
        <v>4858</v>
      </c>
      <c r="G280" s="237" t="s">
        <v>473</v>
      </c>
      <c r="H280" s="238">
        <v>0.012</v>
      </c>
      <c r="I280" s="239"/>
      <c r="J280" s="240">
        <f>ROUND(I280*H280,2)</f>
        <v>0</v>
      </c>
      <c r="K280" s="236" t="s">
        <v>4521</v>
      </c>
      <c r="L280" s="73"/>
      <c r="M280" s="241" t="s">
        <v>21</v>
      </c>
      <c r="N280" s="242" t="s">
        <v>43</v>
      </c>
      <c r="O280" s="48"/>
      <c r="P280" s="243">
        <f>O280*H280</f>
        <v>0</v>
      </c>
      <c r="Q280" s="243">
        <v>0</v>
      </c>
      <c r="R280" s="243">
        <f>Q280*H280</f>
        <v>0</v>
      </c>
      <c r="S280" s="243">
        <v>0</v>
      </c>
      <c r="T280" s="244">
        <f>S280*H280</f>
        <v>0</v>
      </c>
      <c r="AR280" s="25" t="s">
        <v>286</v>
      </c>
      <c r="AT280" s="25" t="s">
        <v>218</v>
      </c>
      <c r="AU280" s="25" t="s">
        <v>82</v>
      </c>
      <c r="AY280" s="25" t="s">
        <v>215</v>
      </c>
      <c r="BE280" s="245">
        <f>IF(N280="základní",J280,0)</f>
        <v>0</v>
      </c>
      <c r="BF280" s="245">
        <f>IF(N280="snížená",J280,0)</f>
        <v>0</v>
      </c>
      <c r="BG280" s="245">
        <f>IF(N280="zákl. přenesená",J280,0)</f>
        <v>0</v>
      </c>
      <c r="BH280" s="245">
        <f>IF(N280="sníž. přenesená",J280,0)</f>
        <v>0</v>
      </c>
      <c r="BI280" s="245">
        <f>IF(N280="nulová",J280,0)</f>
        <v>0</v>
      </c>
      <c r="BJ280" s="25" t="s">
        <v>80</v>
      </c>
      <c r="BK280" s="245">
        <f>ROUND(I280*H280,2)</f>
        <v>0</v>
      </c>
      <c r="BL280" s="25" t="s">
        <v>286</v>
      </c>
      <c r="BM280" s="25" t="s">
        <v>3804</v>
      </c>
    </row>
    <row r="281" s="11" customFormat="1" ht="29.88" customHeight="1">
      <c r="B281" s="218"/>
      <c r="C281" s="219"/>
      <c r="D281" s="220" t="s">
        <v>71</v>
      </c>
      <c r="E281" s="232" t="s">
        <v>4859</v>
      </c>
      <c r="F281" s="232" t="s">
        <v>4860</v>
      </c>
      <c r="G281" s="219"/>
      <c r="H281" s="219"/>
      <c r="I281" s="222"/>
      <c r="J281" s="233">
        <f>BK281</f>
        <v>0</v>
      </c>
      <c r="K281" s="219"/>
      <c r="L281" s="224"/>
      <c r="M281" s="225"/>
      <c r="N281" s="226"/>
      <c r="O281" s="226"/>
      <c r="P281" s="227">
        <f>SUM(P282:P302)</f>
        <v>0</v>
      </c>
      <c r="Q281" s="226"/>
      <c r="R281" s="227">
        <f>SUM(R282:R302)</f>
        <v>0</v>
      </c>
      <c r="S281" s="226"/>
      <c r="T281" s="228">
        <f>SUM(T282:T302)</f>
        <v>0</v>
      </c>
      <c r="AR281" s="229" t="s">
        <v>82</v>
      </c>
      <c r="AT281" s="230" t="s">
        <v>71</v>
      </c>
      <c r="AU281" s="230" t="s">
        <v>80</v>
      </c>
      <c r="AY281" s="229" t="s">
        <v>215</v>
      </c>
      <c r="BK281" s="231">
        <f>SUM(BK282:BK302)</f>
        <v>0</v>
      </c>
    </row>
    <row r="282" s="1" customFormat="1" ht="16.5" customHeight="1">
      <c r="B282" s="47"/>
      <c r="C282" s="234" t="s">
        <v>1622</v>
      </c>
      <c r="D282" s="234" t="s">
        <v>218</v>
      </c>
      <c r="E282" s="235" t="s">
        <v>4861</v>
      </c>
      <c r="F282" s="236" t="s">
        <v>4862</v>
      </c>
      <c r="G282" s="237" t="s">
        <v>298</v>
      </c>
      <c r="H282" s="238">
        <v>1</v>
      </c>
      <c r="I282" s="239"/>
      <c r="J282" s="240">
        <f>ROUND(I282*H282,2)</f>
        <v>0</v>
      </c>
      <c r="K282" s="236" t="s">
        <v>4521</v>
      </c>
      <c r="L282" s="73"/>
      <c r="M282" s="241" t="s">
        <v>21</v>
      </c>
      <c r="N282" s="242" t="s">
        <v>43</v>
      </c>
      <c r="O282" s="48"/>
      <c r="P282" s="243">
        <f>O282*H282</f>
        <v>0</v>
      </c>
      <c r="Q282" s="243">
        <v>0</v>
      </c>
      <c r="R282" s="243">
        <f>Q282*H282</f>
        <v>0</v>
      </c>
      <c r="S282" s="243">
        <v>0</v>
      </c>
      <c r="T282" s="244">
        <f>S282*H282</f>
        <v>0</v>
      </c>
      <c r="AR282" s="25" t="s">
        <v>286</v>
      </c>
      <c r="AT282" s="25" t="s">
        <v>218</v>
      </c>
      <c r="AU282" s="25" t="s">
        <v>82</v>
      </c>
      <c r="AY282" s="25" t="s">
        <v>215</v>
      </c>
      <c r="BE282" s="245">
        <f>IF(N282="základní",J282,0)</f>
        <v>0</v>
      </c>
      <c r="BF282" s="245">
        <f>IF(N282="snížená",J282,0)</f>
        <v>0</v>
      </c>
      <c r="BG282" s="245">
        <f>IF(N282="zákl. přenesená",J282,0)</f>
        <v>0</v>
      </c>
      <c r="BH282" s="245">
        <f>IF(N282="sníž. přenesená",J282,0)</f>
        <v>0</v>
      </c>
      <c r="BI282" s="245">
        <f>IF(N282="nulová",J282,0)</f>
        <v>0</v>
      </c>
      <c r="BJ282" s="25" t="s">
        <v>80</v>
      </c>
      <c r="BK282" s="245">
        <f>ROUND(I282*H282,2)</f>
        <v>0</v>
      </c>
      <c r="BL282" s="25" t="s">
        <v>286</v>
      </c>
      <c r="BM282" s="25" t="s">
        <v>2021</v>
      </c>
    </row>
    <row r="283" s="1" customFormat="1" ht="16.5" customHeight="1">
      <c r="B283" s="47"/>
      <c r="C283" s="274" t="s">
        <v>1629</v>
      </c>
      <c r="D283" s="274" t="s">
        <v>470</v>
      </c>
      <c r="E283" s="275" t="s">
        <v>4863</v>
      </c>
      <c r="F283" s="276" t="s">
        <v>4864</v>
      </c>
      <c r="G283" s="277" t="s">
        <v>298</v>
      </c>
      <c r="H283" s="278">
        <v>1</v>
      </c>
      <c r="I283" s="279"/>
      <c r="J283" s="280">
        <f>ROUND(I283*H283,2)</f>
        <v>0</v>
      </c>
      <c r="K283" s="276" t="s">
        <v>21</v>
      </c>
      <c r="L283" s="281"/>
      <c r="M283" s="282" t="s">
        <v>21</v>
      </c>
      <c r="N283" s="283" t="s">
        <v>43</v>
      </c>
      <c r="O283" s="48"/>
      <c r="P283" s="243">
        <f>O283*H283</f>
        <v>0</v>
      </c>
      <c r="Q283" s="243">
        <v>0</v>
      </c>
      <c r="R283" s="243">
        <f>Q283*H283</f>
        <v>0</v>
      </c>
      <c r="S283" s="243">
        <v>0</v>
      </c>
      <c r="T283" s="244">
        <f>S283*H283</f>
        <v>0</v>
      </c>
      <c r="AR283" s="25" t="s">
        <v>358</v>
      </c>
      <c r="AT283" s="25" t="s">
        <v>470</v>
      </c>
      <c r="AU283" s="25" t="s">
        <v>82</v>
      </c>
      <c r="AY283" s="25" t="s">
        <v>215</v>
      </c>
      <c r="BE283" s="245">
        <f>IF(N283="základní",J283,0)</f>
        <v>0</v>
      </c>
      <c r="BF283" s="245">
        <f>IF(N283="snížená",J283,0)</f>
        <v>0</v>
      </c>
      <c r="BG283" s="245">
        <f>IF(N283="zákl. přenesená",J283,0)</f>
        <v>0</v>
      </c>
      <c r="BH283" s="245">
        <f>IF(N283="sníž. přenesená",J283,0)</f>
        <v>0</v>
      </c>
      <c r="BI283" s="245">
        <f>IF(N283="nulová",J283,0)</f>
        <v>0</v>
      </c>
      <c r="BJ283" s="25" t="s">
        <v>80</v>
      </c>
      <c r="BK283" s="245">
        <f>ROUND(I283*H283,2)</f>
        <v>0</v>
      </c>
      <c r="BL283" s="25" t="s">
        <v>286</v>
      </c>
      <c r="BM283" s="25" t="s">
        <v>2034</v>
      </c>
    </row>
    <row r="284" s="1" customFormat="1" ht="25.5" customHeight="1">
      <c r="B284" s="47"/>
      <c r="C284" s="234" t="s">
        <v>1634</v>
      </c>
      <c r="D284" s="234" t="s">
        <v>218</v>
      </c>
      <c r="E284" s="235" t="s">
        <v>4865</v>
      </c>
      <c r="F284" s="236" t="s">
        <v>4866</v>
      </c>
      <c r="G284" s="237" t="s">
        <v>452</v>
      </c>
      <c r="H284" s="238">
        <v>10</v>
      </c>
      <c r="I284" s="239"/>
      <c r="J284" s="240">
        <f>ROUND(I284*H284,2)</f>
        <v>0</v>
      </c>
      <c r="K284" s="236" t="s">
        <v>4521</v>
      </c>
      <c r="L284" s="73"/>
      <c r="M284" s="241" t="s">
        <v>21</v>
      </c>
      <c r="N284" s="242" t="s">
        <v>43</v>
      </c>
      <c r="O284" s="48"/>
      <c r="P284" s="243">
        <f>O284*H284</f>
        <v>0</v>
      </c>
      <c r="Q284" s="243">
        <v>0</v>
      </c>
      <c r="R284" s="243">
        <f>Q284*H284</f>
        <v>0</v>
      </c>
      <c r="S284" s="243">
        <v>0</v>
      </c>
      <c r="T284" s="244">
        <f>S284*H284</f>
        <v>0</v>
      </c>
      <c r="AR284" s="25" t="s">
        <v>286</v>
      </c>
      <c r="AT284" s="25" t="s">
        <v>218</v>
      </c>
      <c r="AU284" s="25" t="s">
        <v>82</v>
      </c>
      <c r="AY284" s="25" t="s">
        <v>215</v>
      </c>
      <c r="BE284" s="245">
        <f>IF(N284="základní",J284,0)</f>
        <v>0</v>
      </c>
      <c r="BF284" s="245">
        <f>IF(N284="snížená",J284,0)</f>
        <v>0</v>
      </c>
      <c r="BG284" s="245">
        <f>IF(N284="zákl. přenesená",J284,0)</f>
        <v>0</v>
      </c>
      <c r="BH284" s="245">
        <f>IF(N284="sníž. přenesená",J284,0)</f>
        <v>0</v>
      </c>
      <c r="BI284" s="245">
        <f>IF(N284="nulová",J284,0)</f>
        <v>0</v>
      </c>
      <c r="BJ284" s="25" t="s">
        <v>80</v>
      </c>
      <c r="BK284" s="245">
        <f>ROUND(I284*H284,2)</f>
        <v>0</v>
      </c>
      <c r="BL284" s="25" t="s">
        <v>286</v>
      </c>
      <c r="BM284" s="25" t="s">
        <v>2054</v>
      </c>
    </row>
    <row r="285" s="1" customFormat="1" ht="25.5" customHeight="1">
      <c r="B285" s="47"/>
      <c r="C285" s="234" t="s">
        <v>1641</v>
      </c>
      <c r="D285" s="234" t="s">
        <v>218</v>
      </c>
      <c r="E285" s="235" t="s">
        <v>4865</v>
      </c>
      <c r="F285" s="236" t="s">
        <v>4866</v>
      </c>
      <c r="G285" s="237" t="s">
        <v>452</v>
      </c>
      <c r="H285" s="238">
        <v>105</v>
      </c>
      <c r="I285" s="239"/>
      <c r="J285" s="240">
        <f>ROUND(I285*H285,2)</f>
        <v>0</v>
      </c>
      <c r="K285" s="236" t="s">
        <v>4521</v>
      </c>
      <c r="L285" s="73"/>
      <c r="M285" s="241" t="s">
        <v>21</v>
      </c>
      <c r="N285" s="242" t="s">
        <v>43</v>
      </c>
      <c r="O285" s="48"/>
      <c r="P285" s="243">
        <f>O285*H285</f>
        <v>0</v>
      </c>
      <c r="Q285" s="243">
        <v>0</v>
      </c>
      <c r="R285" s="243">
        <f>Q285*H285</f>
        <v>0</v>
      </c>
      <c r="S285" s="243">
        <v>0</v>
      </c>
      <c r="T285" s="244">
        <f>S285*H285</f>
        <v>0</v>
      </c>
      <c r="AR285" s="25" t="s">
        <v>286</v>
      </c>
      <c r="AT285" s="25" t="s">
        <v>218</v>
      </c>
      <c r="AU285" s="25" t="s">
        <v>82</v>
      </c>
      <c r="AY285" s="25" t="s">
        <v>215</v>
      </c>
      <c r="BE285" s="245">
        <f>IF(N285="základní",J285,0)</f>
        <v>0</v>
      </c>
      <c r="BF285" s="245">
        <f>IF(N285="snížená",J285,0)</f>
        <v>0</v>
      </c>
      <c r="BG285" s="245">
        <f>IF(N285="zákl. přenesená",J285,0)</f>
        <v>0</v>
      </c>
      <c r="BH285" s="245">
        <f>IF(N285="sníž. přenesená",J285,0)</f>
        <v>0</v>
      </c>
      <c r="BI285" s="245">
        <f>IF(N285="nulová",J285,0)</f>
        <v>0</v>
      </c>
      <c r="BJ285" s="25" t="s">
        <v>80</v>
      </c>
      <c r="BK285" s="245">
        <f>ROUND(I285*H285,2)</f>
        <v>0</v>
      </c>
      <c r="BL285" s="25" t="s">
        <v>286</v>
      </c>
      <c r="BM285" s="25" t="s">
        <v>2065</v>
      </c>
    </row>
    <row r="286" s="1" customFormat="1" ht="16.5" customHeight="1">
      <c r="B286" s="47"/>
      <c r="C286" s="234" t="s">
        <v>1648</v>
      </c>
      <c r="D286" s="234" t="s">
        <v>218</v>
      </c>
      <c r="E286" s="235" t="s">
        <v>4867</v>
      </c>
      <c r="F286" s="236" t="s">
        <v>4868</v>
      </c>
      <c r="G286" s="237" t="s">
        <v>452</v>
      </c>
      <c r="H286" s="238">
        <v>11</v>
      </c>
      <c r="I286" s="239"/>
      <c r="J286" s="240">
        <f>ROUND(I286*H286,2)</f>
        <v>0</v>
      </c>
      <c r="K286" s="236" t="s">
        <v>21</v>
      </c>
      <c r="L286" s="73"/>
      <c r="M286" s="241" t="s">
        <v>21</v>
      </c>
      <c r="N286" s="242" t="s">
        <v>43</v>
      </c>
      <c r="O286" s="48"/>
      <c r="P286" s="243">
        <f>O286*H286</f>
        <v>0</v>
      </c>
      <c r="Q286" s="243">
        <v>0</v>
      </c>
      <c r="R286" s="243">
        <f>Q286*H286</f>
        <v>0</v>
      </c>
      <c r="S286" s="243">
        <v>0</v>
      </c>
      <c r="T286" s="244">
        <f>S286*H286</f>
        <v>0</v>
      </c>
      <c r="AR286" s="25" t="s">
        <v>286</v>
      </c>
      <c r="AT286" s="25" t="s">
        <v>218</v>
      </c>
      <c r="AU286" s="25" t="s">
        <v>82</v>
      </c>
      <c r="AY286" s="25" t="s">
        <v>215</v>
      </c>
      <c r="BE286" s="245">
        <f>IF(N286="základní",J286,0)</f>
        <v>0</v>
      </c>
      <c r="BF286" s="245">
        <f>IF(N286="snížená",J286,0)</f>
        <v>0</v>
      </c>
      <c r="BG286" s="245">
        <f>IF(N286="zákl. přenesená",J286,0)</f>
        <v>0</v>
      </c>
      <c r="BH286" s="245">
        <f>IF(N286="sníž. přenesená",J286,0)</f>
        <v>0</v>
      </c>
      <c r="BI286" s="245">
        <f>IF(N286="nulová",J286,0)</f>
        <v>0</v>
      </c>
      <c r="BJ286" s="25" t="s">
        <v>80</v>
      </c>
      <c r="BK286" s="245">
        <f>ROUND(I286*H286,2)</f>
        <v>0</v>
      </c>
      <c r="BL286" s="25" t="s">
        <v>286</v>
      </c>
      <c r="BM286" s="25" t="s">
        <v>2080</v>
      </c>
    </row>
    <row r="287" s="1" customFormat="1" ht="16.5" customHeight="1">
      <c r="B287" s="47"/>
      <c r="C287" s="234" t="s">
        <v>1655</v>
      </c>
      <c r="D287" s="234" t="s">
        <v>218</v>
      </c>
      <c r="E287" s="235" t="s">
        <v>4869</v>
      </c>
      <c r="F287" s="236" t="s">
        <v>4870</v>
      </c>
      <c r="G287" s="237" t="s">
        <v>452</v>
      </c>
      <c r="H287" s="238">
        <v>8</v>
      </c>
      <c r="I287" s="239"/>
      <c r="J287" s="240">
        <f>ROUND(I287*H287,2)</f>
        <v>0</v>
      </c>
      <c r="K287" s="236" t="s">
        <v>21</v>
      </c>
      <c r="L287" s="73"/>
      <c r="M287" s="241" t="s">
        <v>21</v>
      </c>
      <c r="N287" s="242" t="s">
        <v>43</v>
      </c>
      <c r="O287" s="48"/>
      <c r="P287" s="243">
        <f>O287*H287</f>
        <v>0</v>
      </c>
      <c r="Q287" s="243">
        <v>0</v>
      </c>
      <c r="R287" s="243">
        <f>Q287*H287</f>
        <v>0</v>
      </c>
      <c r="S287" s="243">
        <v>0</v>
      </c>
      <c r="T287" s="244">
        <f>S287*H287</f>
        <v>0</v>
      </c>
      <c r="AR287" s="25" t="s">
        <v>286</v>
      </c>
      <c r="AT287" s="25" t="s">
        <v>218</v>
      </c>
      <c r="AU287" s="25" t="s">
        <v>82</v>
      </c>
      <c r="AY287" s="25" t="s">
        <v>215</v>
      </c>
      <c r="BE287" s="245">
        <f>IF(N287="základní",J287,0)</f>
        <v>0</v>
      </c>
      <c r="BF287" s="245">
        <f>IF(N287="snížená",J287,0)</f>
        <v>0</v>
      </c>
      <c r="BG287" s="245">
        <f>IF(N287="zákl. přenesená",J287,0)</f>
        <v>0</v>
      </c>
      <c r="BH287" s="245">
        <f>IF(N287="sníž. přenesená",J287,0)</f>
        <v>0</v>
      </c>
      <c r="BI287" s="245">
        <f>IF(N287="nulová",J287,0)</f>
        <v>0</v>
      </c>
      <c r="BJ287" s="25" t="s">
        <v>80</v>
      </c>
      <c r="BK287" s="245">
        <f>ROUND(I287*H287,2)</f>
        <v>0</v>
      </c>
      <c r="BL287" s="25" t="s">
        <v>286</v>
      </c>
      <c r="BM287" s="25" t="s">
        <v>2092</v>
      </c>
    </row>
    <row r="288" s="1" customFormat="1" ht="16.5" customHeight="1">
      <c r="B288" s="47"/>
      <c r="C288" s="234" t="s">
        <v>1662</v>
      </c>
      <c r="D288" s="234" t="s">
        <v>218</v>
      </c>
      <c r="E288" s="235" t="s">
        <v>4871</v>
      </c>
      <c r="F288" s="236" t="s">
        <v>4872</v>
      </c>
      <c r="G288" s="237" t="s">
        <v>452</v>
      </c>
      <c r="H288" s="238">
        <v>7</v>
      </c>
      <c r="I288" s="239"/>
      <c r="J288" s="240">
        <f>ROUND(I288*H288,2)</f>
        <v>0</v>
      </c>
      <c r="K288" s="236" t="s">
        <v>21</v>
      </c>
      <c r="L288" s="73"/>
      <c r="M288" s="241" t="s">
        <v>21</v>
      </c>
      <c r="N288" s="242" t="s">
        <v>43</v>
      </c>
      <c r="O288" s="48"/>
      <c r="P288" s="243">
        <f>O288*H288</f>
        <v>0</v>
      </c>
      <c r="Q288" s="243">
        <v>0</v>
      </c>
      <c r="R288" s="243">
        <f>Q288*H288</f>
        <v>0</v>
      </c>
      <c r="S288" s="243">
        <v>0</v>
      </c>
      <c r="T288" s="244">
        <f>S288*H288</f>
        <v>0</v>
      </c>
      <c r="AR288" s="25" t="s">
        <v>286</v>
      </c>
      <c r="AT288" s="25" t="s">
        <v>218</v>
      </c>
      <c r="AU288" s="25" t="s">
        <v>82</v>
      </c>
      <c r="AY288" s="25" t="s">
        <v>215</v>
      </c>
      <c r="BE288" s="245">
        <f>IF(N288="základní",J288,0)</f>
        <v>0</v>
      </c>
      <c r="BF288" s="245">
        <f>IF(N288="snížená",J288,0)</f>
        <v>0</v>
      </c>
      <c r="BG288" s="245">
        <f>IF(N288="zákl. přenesená",J288,0)</f>
        <v>0</v>
      </c>
      <c r="BH288" s="245">
        <f>IF(N288="sníž. přenesená",J288,0)</f>
        <v>0</v>
      </c>
      <c r="BI288" s="245">
        <f>IF(N288="nulová",J288,0)</f>
        <v>0</v>
      </c>
      <c r="BJ288" s="25" t="s">
        <v>80</v>
      </c>
      <c r="BK288" s="245">
        <f>ROUND(I288*H288,2)</f>
        <v>0</v>
      </c>
      <c r="BL288" s="25" t="s">
        <v>286</v>
      </c>
      <c r="BM288" s="25" t="s">
        <v>4110</v>
      </c>
    </row>
    <row r="289" s="1" customFormat="1" ht="16.5" customHeight="1">
      <c r="B289" s="47"/>
      <c r="C289" s="234" t="s">
        <v>1667</v>
      </c>
      <c r="D289" s="234" t="s">
        <v>218</v>
      </c>
      <c r="E289" s="235" t="s">
        <v>4873</v>
      </c>
      <c r="F289" s="236" t="s">
        <v>4874</v>
      </c>
      <c r="G289" s="237" t="s">
        <v>298</v>
      </c>
      <c r="H289" s="238">
        <v>1</v>
      </c>
      <c r="I289" s="239"/>
      <c r="J289" s="240">
        <f>ROUND(I289*H289,2)</f>
        <v>0</v>
      </c>
      <c r="K289" s="236" t="s">
        <v>21</v>
      </c>
      <c r="L289" s="73"/>
      <c r="M289" s="241" t="s">
        <v>21</v>
      </c>
      <c r="N289" s="242" t="s">
        <v>43</v>
      </c>
      <c r="O289" s="48"/>
      <c r="P289" s="243">
        <f>O289*H289</f>
        <v>0</v>
      </c>
      <c r="Q289" s="243">
        <v>0</v>
      </c>
      <c r="R289" s="243">
        <f>Q289*H289</f>
        <v>0</v>
      </c>
      <c r="S289" s="243">
        <v>0</v>
      </c>
      <c r="T289" s="244">
        <f>S289*H289</f>
        <v>0</v>
      </c>
      <c r="AR289" s="25" t="s">
        <v>286</v>
      </c>
      <c r="AT289" s="25" t="s">
        <v>218</v>
      </c>
      <c r="AU289" s="25" t="s">
        <v>82</v>
      </c>
      <c r="AY289" s="25" t="s">
        <v>215</v>
      </c>
      <c r="BE289" s="245">
        <f>IF(N289="základní",J289,0)</f>
        <v>0</v>
      </c>
      <c r="BF289" s="245">
        <f>IF(N289="snížená",J289,0)</f>
        <v>0</v>
      </c>
      <c r="BG289" s="245">
        <f>IF(N289="zákl. přenesená",J289,0)</f>
        <v>0</v>
      </c>
      <c r="BH289" s="245">
        <f>IF(N289="sníž. přenesená",J289,0)</f>
        <v>0</v>
      </c>
      <c r="BI289" s="245">
        <f>IF(N289="nulová",J289,0)</f>
        <v>0</v>
      </c>
      <c r="BJ289" s="25" t="s">
        <v>80</v>
      </c>
      <c r="BK289" s="245">
        <f>ROUND(I289*H289,2)</f>
        <v>0</v>
      </c>
      <c r="BL289" s="25" t="s">
        <v>286</v>
      </c>
      <c r="BM289" s="25" t="s">
        <v>2119</v>
      </c>
    </row>
    <row r="290" s="1" customFormat="1" ht="16.5" customHeight="1">
      <c r="B290" s="47"/>
      <c r="C290" s="234" t="s">
        <v>1672</v>
      </c>
      <c r="D290" s="234" t="s">
        <v>218</v>
      </c>
      <c r="E290" s="235" t="s">
        <v>4875</v>
      </c>
      <c r="F290" s="236" t="s">
        <v>4876</v>
      </c>
      <c r="G290" s="237" t="s">
        <v>298</v>
      </c>
      <c r="H290" s="238">
        <v>2</v>
      </c>
      <c r="I290" s="239"/>
      <c r="J290" s="240">
        <f>ROUND(I290*H290,2)</f>
        <v>0</v>
      </c>
      <c r="K290" s="236" t="s">
        <v>21</v>
      </c>
      <c r="L290" s="73"/>
      <c r="M290" s="241" t="s">
        <v>21</v>
      </c>
      <c r="N290" s="242" t="s">
        <v>43</v>
      </c>
      <c r="O290" s="48"/>
      <c r="P290" s="243">
        <f>O290*H290</f>
        <v>0</v>
      </c>
      <c r="Q290" s="243">
        <v>0</v>
      </c>
      <c r="R290" s="243">
        <f>Q290*H290</f>
        <v>0</v>
      </c>
      <c r="S290" s="243">
        <v>0</v>
      </c>
      <c r="T290" s="244">
        <f>S290*H290</f>
        <v>0</v>
      </c>
      <c r="AR290" s="25" t="s">
        <v>286</v>
      </c>
      <c r="AT290" s="25" t="s">
        <v>218</v>
      </c>
      <c r="AU290" s="25" t="s">
        <v>82</v>
      </c>
      <c r="AY290" s="25" t="s">
        <v>215</v>
      </c>
      <c r="BE290" s="245">
        <f>IF(N290="základní",J290,0)</f>
        <v>0</v>
      </c>
      <c r="BF290" s="245">
        <f>IF(N290="snížená",J290,0)</f>
        <v>0</v>
      </c>
      <c r="BG290" s="245">
        <f>IF(N290="zákl. přenesená",J290,0)</f>
        <v>0</v>
      </c>
      <c r="BH290" s="245">
        <f>IF(N290="sníž. přenesená",J290,0)</f>
        <v>0</v>
      </c>
      <c r="BI290" s="245">
        <f>IF(N290="nulová",J290,0)</f>
        <v>0</v>
      </c>
      <c r="BJ290" s="25" t="s">
        <v>80</v>
      </c>
      <c r="BK290" s="245">
        <f>ROUND(I290*H290,2)</f>
        <v>0</v>
      </c>
      <c r="BL290" s="25" t="s">
        <v>286</v>
      </c>
      <c r="BM290" s="25" t="s">
        <v>2134</v>
      </c>
    </row>
    <row r="291" s="1" customFormat="1" ht="16.5" customHeight="1">
      <c r="B291" s="47"/>
      <c r="C291" s="234" t="s">
        <v>1677</v>
      </c>
      <c r="D291" s="234" t="s">
        <v>218</v>
      </c>
      <c r="E291" s="235" t="s">
        <v>4877</v>
      </c>
      <c r="F291" s="236" t="s">
        <v>4878</v>
      </c>
      <c r="G291" s="237" t="s">
        <v>298</v>
      </c>
      <c r="H291" s="238">
        <v>2</v>
      </c>
      <c r="I291" s="239"/>
      <c r="J291" s="240">
        <f>ROUND(I291*H291,2)</f>
        <v>0</v>
      </c>
      <c r="K291" s="236" t="s">
        <v>21</v>
      </c>
      <c r="L291" s="73"/>
      <c r="M291" s="241" t="s">
        <v>21</v>
      </c>
      <c r="N291" s="242" t="s">
        <v>43</v>
      </c>
      <c r="O291" s="48"/>
      <c r="P291" s="243">
        <f>O291*H291</f>
        <v>0</v>
      </c>
      <c r="Q291" s="243">
        <v>0</v>
      </c>
      <c r="R291" s="243">
        <f>Q291*H291</f>
        <v>0</v>
      </c>
      <c r="S291" s="243">
        <v>0</v>
      </c>
      <c r="T291" s="244">
        <f>S291*H291</f>
        <v>0</v>
      </c>
      <c r="AR291" s="25" t="s">
        <v>286</v>
      </c>
      <c r="AT291" s="25" t="s">
        <v>218</v>
      </c>
      <c r="AU291" s="25" t="s">
        <v>82</v>
      </c>
      <c r="AY291" s="25" t="s">
        <v>215</v>
      </c>
      <c r="BE291" s="245">
        <f>IF(N291="základní",J291,0)</f>
        <v>0</v>
      </c>
      <c r="BF291" s="245">
        <f>IF(N291="snížená",J291,0)</f>
        <v>0</v>
      </c>
      <c r="BG291" s="245">
        <f>IF(N291="zákl. přenesená",J291,0)</f>
        <v>0</v>
      </c>
      <c r="BH291" s="245">
        <f>IF(N291="sníž. přenesená",J291,0)</f>
        <v>0</v>
      </c>
      <c r="BI291" s="245">
        <f>IF(N291="nulová",J291,0)</f>
        <v>0</v>
      </c>
      <c r="BJ291" s="25" t="s">
        <v>80</v>
      </c>
      <c r="BK291" s="245">
        <f>ROUND(I291*H291,2)</f>
        <v>0</v>
      </c>
      <c r="BL291" s="25" t="s">
        <v>286</v>
      </c>
      <c r="BM291" s="25" t="s">
        <v>2143</v>
      </c>
    </row>
    <row r="292" s="1" customFormat="1" ht="25.5" customHeight="1">
      <c r="B292" s="47"/>
      <c r="C292" s="234" t="s">
        <v>1682</v>
      </c>
      <c r="D292" s="234" t="s">
        <v>218</v>
      </c>
      <c r="E292" s="235" t="s">
        <v>4879</v>
      </c>
      <c r="F292" s="236" t="s">
        <v>4880</v>
      </c>
      <c r="G292" s="237" t="s">
        <v>298</v>
      </c>
      <c r="H292" s="238">
        <v>2</v>
      </c>
      <c r="I292" s="239"/>
      <c r="J292" s="240">
        <f>ROUND(I292*H292,2)</f>
        <v>0</v>
      </c>
      <c r="K292" s="236" t="s">
        <v>4521</v>
      </c>
      <c r="L292" s="73"/>
      <c r="M292" s="241" t="s">
        <v>21</v>
      </c>
      <c r="N292" s="242" t="s">
        <v>43</v>
      </c>
      <c r="O292" s="48"/>
      <c r="P292" s="243">
        <f>O292*H292</f>
        <v>0</v>
      </c>
      <c r="Q292" s="243">
        <v>0</v>
      </c>
      <c r="R292" s="243">
        <f>Q292*H292</f>
        <v>0</v>
      </c>
      <c r="S292" s="243">
        <v>0</v>
      </c>
      <c r="T292" s="244">
        <f>S292*H292</f>
        <v>0</v>
      </c>
      <c r="AR292" s="25" t="s">
        <v>286</v>
      </c>
      <c r="AT292" s="25" t="s">
        <v>218</v>
      </c>
      <c r="AU292" s="25" t="s">
        <v>82</v>
      </c>
      <c r="AY292" s="25" t="s">
        <v>215</v>
      </c>
      <c r="BE292" s="245">
        <f>IF(N292="základní",J292,0)</f>
        <v>0</v>
      </c>
      <c r="BF292" s="245">
        <f>IF(N292="snížená",J292,0)</f>
        <v>0</v>
      </c>
      <c r="BG292" s="245">
        <f>IF(N292="zákl. přenesená",J292,0)</f>
        <v>0</v>
      </c>
      <c r="BH292" s="245">
        <f>IF(N292="sníž. přenesená",J292,0)</f>
        <v>0</v>
      </c>
      <c r="BI292" s="245">
        <f>IF(N292="nulová",J292,0)</f>
        <v>0</v>
      </c>
      <c r="BJ292" s="25" t="s">
        <v>80</v>
      </c>
      <c r="BK292" s="245">
        <f>ROUND(I292*H292,2)</f>
        <v>0</v>
      </c>
      <c r="BL292" s="25" t="s">
        <v>286</v>
      </c>
      <c r="BM292" s="25" t="s">
        <v>2155</v>
      </c>
    </row>
    <row r="293" s="1" customFormat="1" ht="16.5" customHeight="1">
      <c r="B293" s="47"/>
      <c r="C293" s="274" t="s">
        <v>1687</v>
      </c>
      <c r="D293" s="274" t="s">
        <v>470</v>
      </c>
      <c r="E293" s="275" t="s">
        <v>4881</v>
      </c>
      <c r="F293" s="276" t="s">
        <v>4882</v>
      </c>
      <c r="G293" s="277" t="s">
        <v>298</v>
      </c>
      <c r="H293" s="278">
        <v>2</v>
      </c>
      <c r="I293" s="279"/>
      <c r="J293" s="280">
        <f>ROUND(I293*H293,2)</f>
        <v>0</v>
      </c>
      <c r="K293" s="276" t="s">
        <v>21</v>
      </c>
      <c r="L293" s="281"/>
      <c r="M293" s="282" t="s">
        <v>21</v>
      </c>
      <c r="N293" s="283" t="s">
        <v>43</v>
      </c>
      <c r="O293" s="48"/>
      <c r="P293" s="243">
        <f>O293*H293</f>
        <v>0</v>
      </c>
      <c r="Q293" s="243">
        <v>0</v>
      </c>
      <c r="R293" s="243">
        <f>Q293*H293</f>
        <v>0</v>
      </c>
      <c r="S293" s="243">
        <v>0</v>
      </c>
      <c r="T293" s="244">
        <f>S293*H293</f>
        <v>0</v>
      </c>
      <c r="AR293" s="25" t="s">
        <v>358</v>
      </c>
      <c r="AT293" s="25" t="s">
        <v>470</v>
      </c>
      <c r="AU293" s="25" t="s">
        <v>82</v>
      </c>
      <c r="AY293" s="25" t="s">
        <v>215</v>
      </c>
      <c r="BE293" s="245">
        <f>IF(N293="základní",J293,0)</f>
        <v>0</v>
      </c>
      <c r="BF293" s="245">
        <f>IF(N293="snížená",J293,0)</f>
        <v>0</v>
      </c>
      <c r="BG293" s="245">
        <f>IF(N293="zákl. přenesená",J293,0)</f>
        <v>0</v>
      </c>
      <c r="BH293" s="245">
        <f>IF(N293="sníž. přenesená",J293,0)</f>
        <v>0</v>
      </c>
      <c r="BI293" s="245">
        <f>IF(N293="nulová",J293,0)</f>
        <v>0</v>
      </c>
      <c r="BJ293" s="25" t="s">
        <v>80</v>
      </c>
      <c r="BK293" s="245">
        <f>ROUND(I293*H293,2)</f>
        <v>0</v>
      </c>
      <c r="BL293" s="25" t="s">
        <v>286</v>
      </c>
      <c r="BM293" s="25" t="s">
        <v>2168</v>
      </c>
    </row>
    <row r="294" s="1" customFormat="1" ht="16.5" customHeight="1">
      <c r="B294" s="47"/>
      <c r="C294" s="234" t="s">
        <v>1692</v>
      </c>
      <c r="D294" s="234" t="s">
        <v>218</v>
      </c>
      <c r="E294" s="235" t="s">
        <v>4883</v>
      </c>
      <c r="F294" s="236" t="s">
        <v>4884</v>
      </c>
      <c r="G294" s="237" t="s">
        <v>298</v>
      </c>
      <c r="H294" s="238">
        <v>1</v>
      </c>
      <c r="I294" s="239"/>
      <c r="J294" s="240">
        <f>ROUND(I294*H294,2)</f>
        <v>0</v>
      </c>
      <c r="K294" s="236" t="s">
        <v>21</v>
      </c>
      <c r="L294" s="73"/>
      <c r="M294" s="241" t="s">
        <v>21</v>
      </c>
      <c r="N294" s="242" t="s">
        <v>43</v>
      </c>
      <c r="O294" s="48"/>
      <c r="P294" s="243">
        <f>O294*H294</f>
        <v>0</v>
      </c>
      <c r="Q294" s="243">
        <v>0</v>
      </c>
      <c r="R294" s="243">
        <f>Q294*H294</f>
        <v>0</v>
      </c>
      <c r="S294" s="243">
        <v>0</v>
      </c>
      <c r="T294" s="244">
        <f>S294*H294</f>
        <v>0</v>
      </c>
      <c r="AR294" s="25" t="s">
        <v>286</v>
      </c>
      <c r="AT294" s="25" t="s">
        <v>218</v>
      </c>
      <c r="AU294" s="25" t="s">
        <v>82</v>
      </c>
      <c r="AY294" s="25" t="s">
        <v>215</v>
      </c>
      <c r="BE294" s="245">
        <f>IF(N294="základní",J294,0)</f>
        <v>0</v>
      </c>
      <c r="BF294" s="245">
        <f>IF(N294="snížená",J294,0)</f>
        <v>0</v>
      </c>
      <c r="BG294" s="245">
        <f>IF(N294="zákl. přenesená",J294,0)</f>
        <v>0</v>
      </c>
      <c r="BH294" s="245">
        <f>IF(N294="sníž. přenesená",J294,0)</f>
        <v>0</v>
      </c>
      <c r="BI294" s="245">
        <f>IF(N294="nulová",J294,0)</f>
        <v>0</v>
      </c>
      <c r="BJ294" s="25" t="s">
        <v>80</v>
      </c>
      <c r="BK294" s="245">
        <f>ROUND(I294*H294,2)</f>
        <v>0</v>
      </c>
      <c r="BL294" s="25" t="s">
        <v>286</v>
      </c>
      <c r="BM294" s="25" t="s">
        <v>2180</v>
      </c>
    </row>
    <row r="295" s="1" customFormat="1" ht="16.5" customHeight="1">
      <c r="B295" s="47"/>
      <c r="C295" s="234" t="s">
        <v>1699</v>
      </c>
      <c r="D295" s="234" t="s">
        <v>218</v>
      </c>
      <c r="E295" s="235" t="s">
        <v>4885</v>
      </c>
      <c r="F295" s="236" t="s">
        <v>4886</v>
      </c>
      <c r="G295" s="237" t="s">
        <v>298</v>
      </c>
      <c r="H295" s="238">
        <v>1</v>
      </c>
      <c r="I295" s="239"/>
      <c r="J295" s="240">
        <f>ROUND(I295*H295,2)</f>
        <v>0</v>
      </c>
      <c r="K295" s="236" t="s">
        <v>21</v>
      </c>
      <c r="L295" s="73"/>
      <c r="M295" s="241" t="s">
        <v>21</v>
      </c>
      <c r="N295" s="242" t="s">
        <v>43</v>
      </c>
      <c r="O295" s="48"/>
      <c r="P295" s="243">
        <f>O295*H295</f>
        <v>0</v>
      </c>
      <c r="Q295" s="243">
        <v>0</v>
      </c>
      <c r="R295" s="243">
        <f>Q295*H295</f>
        <v>0</v>
      </c>
      <c r="S295" s="243">
        <v>0</v>
      </c>
      <c r="T295" s="244">
        <f>S295*H295</f>
        <v>0</v>
      </c>
      <c r="AR295" s="25" t="s">
        <v>286</v>
      </c>
      <c r="AT295" s="25" t="s">
        <v>218</v>
      </c>
      <c r="AU295" s="25" t="s">
        <v>82</v>
      </c>
      <c r="AY295" s="25" t="s">
        <v>215</v>
      </c>
      <c r="BE295" s="245">
        <f>IF(N295="základní",J295,0)</f>
        <v>0</v>
      </c>
      <c r="BF295" s="245">
        <f>IF(N295="snížená",J295,0)</f>
        <v>0</v>
      </c>
      <c r="BG295" s="245">
        <f>IF(N295="zákl. přenesená",J295,0)</f>
        <v>0</v>
      </c>
      <c r="BH295" s="245">
        <f>IF(N295="sníž. přenesená",J295,0)</f>
        <v>0</v>
      </c>
      <c r="BI295" s="245">
        <f>IF(N295="nulová",J295,0)</f>
        <v>0</v>
      </c>
      <c r="BJ295" s="25" t="s">
        <v>80</v>
      </c>
      <c r="BK295" s="245">
        <f>ROUND(I295*H295,2)</f>
        <v>0</v>
      </c>
      <c r="BL295" s="25" t="s">
        <v>286</v>
      </c>
      <c r="BM295" s="25" t="s">
        <v>2192</v>
      </c>
    </row>
    <row r="296" s="1" customFormat="1" ht="25.5" customHeight="1">
      <c r="B296" s="47"/>
      <c r="C296" s="234" t="s">
        <v>1705</v>
      </c>
      <c r="D296" s="234" t="s">
        <v>218</v>
      </c>
      <c r="E296" s="235" t="s">
        <v>4887</v>
      </c>
      <c r="F296" s="236" t="s">
        <v>4888</v>
      </c>
      <c r="G296" s="237" t="s">
        <v>298</v>
      </c>
      <c r="H296" s="238">
        <v>2</v>
      </c>
      <c r="I296" s="239"/>
      <c r="J296" s="240">
        <f>ROUND(I296*H296,2)</f>
        <v>0</v>
      </c>
      <c r="K296" s="236" t="s">
        <v>21</v>
      </c>
      <c r="L296" s="73"/>
      <c r="M296" s="241" t="s">
        <v>21</v>
      </c>
      <c r="N296" s="242" t="s">
        <v>43</v>
      </c>
      <c r="O296" s="48"/>
      <c r="P296" s="243">
        <f>O296*H296</f>
        <v>0</v>
      </c>
      <c r="Q296" s="243">
        <v>0</v>
      </c>
      <c r="R296" s="243">
        <f>Q296*H296</f>
        <v>0</v>
      </c>
      <c r="S296" s="243">
        <v>0</v>
      </c>
      <c r="T296" s="244">
        <f>S296*H296</f>
        <v>0</v>
      </c>
      <c r="AR296" s="25" t="s">
        <v>286</v>
      </c>
      <c r="AT296" s="25" t="s">
        <v>218</v>
      </c>
      <c r="AU296" s="25" t="s">
        <v>82</v>
      </c>
      <c r="AY296" s="25" t="s">
        <v>215</v>
      </c>
      <c r="BE296" s="245">
        <f>IF(N296="základní",J296,0)</f>
        <v>0</v>
      </c>
      <c r="BF296" s="245">
        <f>IF(N296="snížená",J296,0)</f>
        <v>0</v>
      </c>
      <c r="BG296" s="245">
        <f>IF(N296="zákl. přenesená",J296,0)</f>
        <v>0</v>
      </c>
      <c r="BH296" s="245">
        <f>IF(N296="sníž. přenesená",J296,0)</f>
        <v>0</v>
      </c>
      <c r="BI296" s="245">
        <f>IF(N296="nulová",J296,0)</f>
        <v>0</v>
      </c>
      <c r="BJ296" s="25" t="s">
        <v>80</v>
      </c>
      <c r="BK296" s="245">
        <f>ROUND(I296*H296,2)</f>
        <v>0</v>
      </c>
      <c r="BL296" s="25" t="s">
        <v>286</v>
      </c>
      <c r="BM296" s="25" t="s">
        <v>2203</v>
      </c>
    </row>
    <row r="297" s="1" customFormat="1" ht="16.5" customHeight="1">
      <c r="B297" s="47"/>
      <c r="C297" s="274" t="s">
        <v>1711</v>
      </c>
      <c r="D297" s="274" t="s">
        <v>470</v>
      </c>
      <c r="E297" s="275" t="s">
        <v>4889</v>
      </c>
      <c r="F297" s="276" t="s">
        <v>4890</v>
      </c>
      <c r="G297" s="277" t="s">
        <v>298</v>
      </c>
      <c r="H297" s="278">
        <v>2</v>
      </c>
      <c r="I297" s="279"/>
      <c r="J297" s="280">
        <f>ROUND(I297*H297,2)</f>
        <v>0</v>
      </c>
      <c r="K297" s="276" t="s">
        <v>21</v>
      </c>
      <c r="L297" s="281"/>
      <c r="M297" s="282" t="s">
        <v>21</v>
      </c>
      <c r="N297" s="283" t="s">
        <v>43</v>
      </c>
      <c r="O297" s="48"/>
      <c r="P297" s="243">
        <f>O297*H297</f>
        <v>0</v>
      </c>
      <c r="Q297" s="243">
        <v>0</v>
      </c>
      <c r="R297" s="243">
        <f>Q297*H297</f>
        <v>0</v>
      </c>
      <c r="S297" s="243">
        <v>0</v>
      </c>
      <c r="T297" s="244">
        <f>S297*H297</f>
        <v>0</v>
      </c>
      <c r="AR297" s="25" t="s">
        <v>358</v>
      </c>
      <c r="AT297" s="25" t="s">
        <v>470</v>
      </c>
      <c r="AU297" s="25" t="s">
        <v>82</v>
      </c>
      <c r="AY297" s="25" t="s">
        <v>215</v>
      </c>
      <c r="BE297" s="245">
        <f>IF(N297="základní",J297,0)</f>
        <v>0</v>
      </c>
      <c r="BF297" s="245">
        <f>IF(N297="snížená",J297,0)</f>
        <v>0</v>
      </c>
      <c r="BG297" s="245">
        <f>IF(N297="zákl. přenesená",J297,0)</f>
        <v>0</v>
      </c>
      <c r="BH297" s="245">
        <f>IF(N297="sníž. přenesená",J297,0)</f>
        <v>0</v>
      </c>
      <c r="BI297" s="245">
        <f>IF(N297="nulová",J297,0)</f>
        <v>0</v>
      </c>
      <c r="BJ297" s="25" t="s">
        <v>80</v>
      </c>
      <c r="BK297" s="245">
        <f>ROUND(I297*H297,2)</f>
        <v>0</v>
      </c>
      <c r="BL297" s="25" t="s">
        <v>286</v>
      </c>
      <c r="BM297" s="25" t="s">
        <v>1724</v>
      </c>
    </row>
    <row r="298" s="1" customFormat="1" ht="16.5" customHeight="1">
      <c r="B298" s="47"/>
      <c r="C298" s="234" t="s">
        <v>1716</v>
      </c>
      <c r="D298" s="234" t="s">
        <v>218</v>
      </c>
      <c r="E298" s="235" t="s">
        <v>4891</v>
      </c>
      <c r="F298" s="236" t="s">
        <v>4892</v>
      </c>
      <c r="G298" s="237" t="s">
        <v>452</v>
      </c>
      <c r="H298" s="238">
        <v>55</v>
      </c>
      <c r="I298" s="239"/>
      <c r="J298" s="240">
        <f>ROUND(I298*H298,2)</f>
        <v>0</v>
      </c>
      <c r="K298" s="236" t="s">
        <v>21</v>
      </c>
      <c r="L298" s="73"/>
      <c r="M298" s="241" t="s">
        <v>21</v>
      </c>
      <c r="N298" s="242" t="s">
        <v>43</v>
      </c>
      <c r="O298" s="48"/>
      <c r="P298" s="243">
        <f>O298*H298</f>
        <v>0</v>
      </c>
      <c r="Q298" s="243">
        <v>0</v>
      </c>
      <c r="R298" s="243">
        <f>Q298*H298</f>
        <v>0</v>
      </c>
      <c r="S298" s="243">
        <v>0</v>
      </c>
      <c r="T298" s="244">
        <f>S298*H298</f>
        <v>0</v>
      </c>
      <c r="AR298" s="25" t="s">
        <v>286</v>
      </c>
      <c r="AT298" s="25" t="s">
        <v>218</v>
      </c>
      <c r="AU298" s="25" t="s">
        <v>82</v>
      </c>
      <c r="AY298" s="25" t="s">
        <v>215</v>
      </c>
      <c r="BE298" s="245">
        <f>IF(N298="základní",J298,0)</f>
        <v>0</v>
      </c>
      <c r="BF298" s="245">
        <f>IF(N298="snížená",J298,0)</f>
        <v>0</v>
      </c>
      <c r="BG298" s="245">
        <f>IF(N298="zákl. přenesená",J298,0)</f>
        <v>0</v>
      </c>
      <c r="BH298" s="245">
        <f>IF(N298="sníž. přenesená",J298,0)</f>
        <v>0</v>
      </c>
      <c r="BI298" s="245">
        <f>IF(N298="nulová",J298,0)</f>
        <v>0</v>
      </c>
      <c r="BJ298" s="25" t="s">
        <v>80</v>
      </c>
      <c r="BK298" s="245">
        <f>ROUND(I298*H298,2)</f>
        <v>0</v>
      </c>
      <c r="BL298" s="25" t="s">
        <v>286</v>
      </c>
      <c r="BM298" s="25" t="s">
        <v>2017</v>
      </c>
    </row>
    <row r="299" s="1" customFormat="1" ht="16.5" customHeight="1">
      <c r="B299" s="47"/>
      <c r="C299" s="234" t="s">
        <v>1721</v>
      </c>
      <c r="D299" s="234" t="s">
        <v>218</v>
      </c>
      <c r="E299" s="235" t="s">
        <v>4893</v>
      </c>
      <c r="F299" s="236" t="s">
        <v>4894</v>
      </c>
      <c r="G299" s="237" t="s">
        <v>298</v>
      </c>
      <c r="H299" s="238">
        <v>1</v>
      </c>
      <c r="I299" s="239"/>
      <c r="J299" s="240">
        <f>ROUND(I299*H299,2)</f>
        <v>0</v>
      </c>
      <c r="K299" s="236" t="s">
        <v>21</v>
      </c>
      <c r="L299" s="73"/>
      <c r="M299" s="241" t="s">
        <v>21</v>
      </c>
      <c r="N299" s="242" t="s">
        <v>43</v>
      </c>
      <c r="O299" s="48"/>
      <c r="P299" s="243">
        <f>O299*H299</f>
        <v>0</v>
      </c>
      <c r="Q299" s="243">
        <v>0</v>
      </c>
      <c r="R299" s="243">
        <f>Q299*H299</f>
        <v>0</v>
      </c>
      <c r="S299" s="243">
        <v>0</v>
      </c>
      <c r="T299" s="244">
        <f>S299*H299</f>
        <v>0</v>
      </c>
      <c r="AR299" s="25" t="s">
        <v>286</v>
      </c>
      <c r="AT299" s="25" t="s">
        <v>218</v>
      </c>
      <c r="AU299" s="25" t="s">
        <v>82</v>
      </c>
      <c r="AY299" s="25" t="s">
        <v>215</v>
      </c>
      <c r="BE299" s="245">
        <f>IF(N299="základní",J299,0)</f>
        <v>0</v>
      </c>
      <c r="BF299" s="245">
        <f>IF(N299="snížená",J299,0)</f>
        <v>0</v>
      </c>
      <c r="BG299" s="245">
        <f>IF(N299="zákl. přenesená",J299,0)</f>
        <v>0</v>
      </c>
      <c r="BH299" s="245">
        <f>IF(N299="sníž. přenesená",J299,0)</f>
        <v>0</v>
      </c>
      <c r="BI299" s="245">
        <f>IF(N299="nulová",J299,0)</f>
        <v>0</v>
      </c>
      <c r="BJ299" s="25" t="s">
        <v>80</v>
      </c>
      <c r="BK299" s="245">
        <f>ROUND(I299*H299,2)</f>
        <v>0</v>
      </c>
      <c r="BL299" s="25" t="s">
        <v>286</v>
      </c>
      <c r="BM299" s="25" t="s">
        <v>4143</v>
      </c>
    </row>
    <row r="300" s="1" customFormat="1" ht="16.5" customHeight="1">
      <c r="B300" s="47"/>
      <c r="C300" s="234" t="s">
        <v>1728</v>
      </c>
      <c r="D300" s="234" t="s">
        <v>218</v>
      </c>
      <c r="E300" s="235" t="s">
        <v>4895</v>
      </c>
      <c r="F300" s="236" t="s">
        <v>4896</v>
      </c>
      <c r="G300" s="237" t="s">
        <v>4897</v>
      </c>
      <c r="H300" s="238">
        <v>1</v>
      </c>
      <c r="I300" s="239"/>
      <c r="J300" s="240">
        <f>ROUND(I300*H300,2)</f>
        <v>0</v>
      </c>
      <c r="K300" s="236" t="s">
        <v>21</v>
      </c>
      <c r="L300" s="73"/>
      <c r="M300" s="241" t="s">
        <v>21</v>
      </c>
      <c r="N300" s="242" t="s">
        <v>43</v>
      </c>
      <c r="O300" s="48"/>
      <c r="P300" s="243">
        <f>O300*H300</f>
        <v>0</v>
      </c>
      <c r="Q300" s="243">
        <v>0</v>
      </c>
      <c r="R300" s="243">
        <f>Q300*H300</f>
        <v>0</v>
      </c>
      <c r="S300" s="243">
        <v>0</v>
      </c>
      <c r="T300" s="244">
        <f>S300*H300</f>
        <v>0</v>
      </c>
      <c r="AR300" s="25" t="s">
        <v>286</v>
      </c>
      <c r="AT300" s="25" t="s">
        <v>218</v>
      </c>
      <c r="AU300" s="25" t="s">
        <v>82</v>
      </c>
      <c r="AY300" s="25" t="s">
        <v>215</v>
      </c>
      <c r="BE300" s="245">
        <f>IF(N300="základní",J300,0)</f>
        <v>0</v>
      </c>
      <c r="BF300" s="245">
        <f>IF(N300="snížená",J300,0)</f>
        <v>0</v>
      </c>
      <c r="BG300" s="245">
        <f>IF(N300="zákl. přenesená",J300,0)</f>
        <v>0</v>
      </c>
      <c r="BH300" s="245">
        <f>IF(N300="sníž. přenesená",J300,0)</f>
        <v>0</v>
      </c>
      <c r="BI300" s="245">
        <f>IF(N300="nulová",J300,0)</f>
        <v>0</v>
      </c>
      <c r="BJ300" s="25" t="s">
        <v>80</v>
      </c>
      <c r="BK300" s="245">
        <f>ROUND(I300*H300,2)</f>
        <v>0</v>
      </c>
      <c r="BL300" s="25" t="s">
        <v>286</v>
      </c>
      <c r="BM300" s="25" t="s">
        <v>4147</v>
      </c>
    </row>
    <row r="301" s="1" customFormat="1" ht="16.5" customHeight="1">
      <c r="B301" s="47"/>
      <c r="C301" s="234" t="s">
        <v>1730</v>
      </c>
      <c r="D301" s="234" t="s">
        <v>218</v>
      </c>
      <c r="E301" s="235" t="s">
        <v>4898</v>
      </c>
      <c r="F301" s="236" t="s">
        <v>4899</v>
      </c>
      <c r="G301" s="237" t="s">
        <v>4897</v>
      </c>
      <c r="H301" s="238">
        <v>1</v>
      </c>
      <c r="I301" s="239"/>
      <c r="J301" s="240">
        <f>ROUND(I301*H301,2)</f>
        <v>0</v>
      </c>
      <c r="K301" s="236" t="s">
        <v>21</v>
      </c>
      <c r="L301" s="73"/>
      <c r="M301" s="241" t="s">
        <v>21</v>
      </c>
      <c r="N301" s="242" t="s">
        <v>43</v>
      </c>
      <c r="O301" s="48"/>
      <c r="P301" s="243">
        <f>O301*H301</f>
        <v>0</v>
      </c>
      <c r="Q301" s="243">
        <v>0</v>
      </c>
      <c r="R301" s="243">
        <f>Q301*H301</f>
        <v>0</v>
      </c>
      <c r="S301" s="243">
        <v>0</v>
      </c>
      <c r="T301" s="244">
        <f>S301*H301</f>
        <v>0</v>
      </c>
      <c r="AR301" s="25" t="s">
        <v>286</v>
      </c>
      <c r="AT301" s="25" t="s">
        <v>218</v>
      </c>
      <c r="AU301" s="25" t="s">
        <v>82</v>
      </c>
      <c r="AY301" s="25" t="s">
        <v>215</v>
      </c>
      <c r="BE301" s="245">
        <f>IF(N301="základní",J301,0)</f>
        <v>0</v>
      </c>
      <c r="BF301" s="245">
        <f>IF(N301="snížená",J301,0)</f>
        <v>0</v>
      </c>
      <c r="BG301" s="245">
        <f>IF(N301="zákl. přenesená",J301,0)</f>
        <v>0</v>
      </c>
      <c r="BH301" s="245">
        <f>IF(N301="sníž. přenesená",J301,0)</f>
        <v>0</v>
      </c>
      <c r="BI301" s="245">
        <f>IF(N301="nulová",J301,0)</f>
        <v>0</v>
      </c>
      <c r="BJ301" s="25" t="s">
        <v>80</v>
      </c>
      <c r="BK301" s="245">
        <f>ROUND(I301*H301,2)</f>
        <v>0</v>
      </c>
      <c r="BL301" s="25" t="s">
        <v>286</v>
      </c>
      <c r="BM301" s="25" t="s">
        <v>4151</v>
      </c>
    </row>
    <row r="302" s="1" customFormat="1" ht="16.5" customHeight="1">
      <c r="B302" s="47"/>
      <c r="C302" s="234" t="s">
        <v>1735</v>
      </c>
      <c r="D302" s="234" t="s">
        <v>218</v>
      </c>
      <c r="E302" s="235" t="s">
        <v>4900</v>
      </c>
      <c r="F302" s="236" t="s">
        <v>4901</v>
      </c>
      <c r="G302" s="237" t="s">
        <v>4897</v>
      </c>
      <c r="H302" s="238">
        <v>1</v>
      </c>
      <c r="I302" s="239"/>
      <c r="J302" s="240">
        <f>ROUND(I302*H302,2)</f>
        <v>0</v>
      </c>
      <c r="K302" s="236" t="s">
        <v>21</v>
      </c>
      <c r="L302" s="73"/>
      <c r="M302" s="241" t="s">
        <v>21</v>
      </c>
      <c r="N302" s="242" t="s">
        <v>43</v>
      </c>
      <c r="O302" s="48"/>
      <c r="P302" s="243">
        <f>O302*H302</f>
        <v>0</v>
      </c>
      <c r="Q302" s="243">
        <v>0</v>
      </c>
      <c r="R302" s="243">
        <f>Q302*H302</f>
        <v>0</v>
      </c>
      <c r="S302" s="243">
        <v>0</v>
      </c>
      <c r="T302" s="244">
        <f>S302*H302</f>
        <v>0</v>
      </c>
      <c r="AR302" s="25" t="s">
        <v>286</v>
      </c>
      <c r="AT302" s="25" t="s">
        <v>218</v>
      </c>
      <c r="AU302" s="25" t="s">
        <v>82</v>
      </c>
      <c r="AY302" s="25" t="s">
        <v>215</v>
      </c>
      <c r="BE302" s="245">
        <f>IF(N302="základní",J302,0)</f>
        <v>0</v>
      </c>
      <c r="BF302" s="245">
        <f>IF(N302="snížená",J302,0)</f>
        <v>0</v>
      </c>
      <c r="BG302" s="245">
        <f>IF(N302="zákl. přenesená",J302,0)</f>
        <v>0</v>
      </c>
      <c r="BH302" s="245">
        <f>IF(N302="sníž. přenesená",J302,0)</f>
        <v>0</v>
      </c>
      <c r="BI302" s="245">
        <f>IF(N302="nulová",J302,0)</f>
        <v>0</v>
      </c>
      <c r="BJ302" s="25" t="s">
        <v>80</v>
      </c>
      <c r="BK302" s="245">
        <f>ROUND(I302*H302,2)</f>
        <v>0</v>
      </c>
      <c r="BL302" s="25" t="s">
        <v>286</v>
      </c>
      <c r="BM302" s="25" t="s">
        <v>4156</v>
      </c>
    </row>
    <row r="303" s="11" customFormat="1" ht="29.88" customHeight="1">
      <c r="B303" s="218"/>
      <c r="C303" s="219"/>
      <c r="D303" s="220" t="s">
        <v>71</v>
      </c>
      <c r="E303" s="232" t="s">
        <v>2097</v>
      </c>
      <c r="F303" s="232" t="s">
        <v>2098</v>
      </c>
      <c r="G303" s="219"/>
      <c r="H303" s="219"/>
      <c r="I303" s="222"/>
      <c r="J303" s="233">
        <f>BK303</f>
        <v>0</v>
      </c>
      <c r="K303" s="219"/>
      <c r="L303" s="224"/>
      <c r="M303" s="225"/>
      <c r="N303" s="226"/>
      <c r="O303" s="226"/>
      <c r="P303" s="227">
        <f>SUM(P304:P310)</f>
        <v>0</v>
      </c>
      <c r="Q303" s="226"/>
      <c r="R303" s="227">
        <f>SUM(R304:R310)</f>
        <v>0</v>
      </c>
      <c r="S303" s="226"/>
      <c r="T303" s="228">
        <f>SUM(T304:T310)</f>
        <v>0</v>
      </c>
      <c r="AR303" s="229" t="s">
        <v>82</v>
      </c>
      <c r="AT303" s="230" t="s">
        <v>71</v>
      </c>
      <c r="AU303" s="230" t="s">
        <v>80</v>
      </c>
      <c r="AY303" s="229" t="s">
        <v>215</v>
      </c>
      <c r="BK303" s="231">
        <f>SUM(BK304:BK310)</f>
        <v>0</v>
      </c>
    </row>
    <row r="304" s="1" customFormat="1" ht="38.25" customHeight="1">
      <c r="B304" s="47"/>
      <c r="C304" s="234" t="s">
        <v>1741</v>
      </c>
      <c r="D304" s="234" t="s">
        <v>218</v>
      </c>
      <c r="E304" s="235" t="s">
        <v>4902</v>
      </c>
      <c r="F304" s="236" t="s">
        <v>4903</v>
      </c>
      <c r="G304" s="237" t="s">
        <v>376</v>
      </c>
      <c r="H304" s="238">
        <v>122</v>
      </c>
      <c r="I304" s="239"/>
      <c r="J304" s="240">
        <f>ROUND(I304*H304,2)</f>
        <v>0</v>
      </c>
      <c r="K304" s="236" t="s">
        <v>21</v>
      </c>
      <c r="L304" s="73"/>
      <c r="M304" s="241" t="s">
        <v>21</v>
      </c>
      <c r="N304" s="242" t="s">
        <v>43</v>
      </c>
      <c r="O304" s="48"/>
      <c r="P304" s="243">
        <f>O304*H304</f>
        <v>0</v>
      </c>
      <c r="Q304" s="243">
        <v>0</v>
      </c>
      <c r="R304" s="243">
        <f>Q304*H304</f>
        <v>0</v>
      </c>
      <c r="S304" s="243">
        <v>0</v>
      </c>
      <c r="T304" s="244">
        <f>S304*H304</f>
        <v>0</v>
      </c>
      <c r="AR304" s="25" t="s">
        <v>286</v>
      </c>
      <c r="AT304" s="25" t="s">
        <v>218</v>
      </c>
      <c r="AU304" s="25" t="s">
        <v>82</v>
      </c>
      <c r="AY304" s="25" t="s">
        <v>215</v>
      </c>
      <c r="BE304" s="245">
        <f>IF(N304="základní",J304,0)</f>
        <v>0</v>
      </c>
      <c r="BF304" s="245">
        <f>IF(N304="snížená",J304,0)</f>
        <v>0</v>
      </c>
      <c r="BG304" s="245">
        <f>IF(N304="zákl. přenesená",J304,0)</f>
        <v>0</v>
      </c>
      <c r="BH304" s="245">
        <f>IF(N304="sníž. přenesená",J304,0)</f>
        <v>0</v>
      </c>
      <c r="BI304" s="245">
        <f>IF(N304="nulová",J304,0)</f>
        <v>0</v>
      </c>
      <c r="BJ304" s="25" t="s">
        <v>80</v>
      </c>
      <c r="BK304" s="245">
        <f>ROUND(I304*H304,2)</f>
        <v>0</v>
      </c>
      <c r="BL304" s="25" t="s">
        <v>286</v>
      </c>
      <c r="BM304" s="25" t="s">
        <v>4158</v>
      </c>
    </row>
    <row r="305" s="12" customFormat="1">
      <c r="B305" s="252"/>
      <c r="C305" s="253"/>
      <c r="D305" s="246" t="s">
        <v>422</v>
      </c>
      <c r="E305" s="254" t="s">
        <v>21</v>
      </c>
      <c r="F305" s="255" t="s">
        <v>4904</v>
      </c>
      <c r="G305" s="253"/>
      <c r="H305" s="256">
        <v>122</v>
      </c>
      <c r="I305" s="257"/>
      <c r="J305" s="253"/>
      <c r="K305" s="253"/>
      <c r="L305" s="258"/>
      <c r="M305" s="259"/>
      <c r="N305" s="260"/>
      <c r="O305" s="260"/>
      <c r="P305" s="260"/>
      <c r="Q305" s="260"/>
      <c r="R305" s="260"/>
      <c r="S305" s="260"/>
      <c r="T305" s="261"/>
      <c r="AT305" s="262" t="s">
        <v>422</v>
      </c>
      <c r="AU305" s="262" t="s">
        <v>82</v>
      </c>
      <c r="AV305" s="12" t="s">
        <v>82</v>
      </c>
      <c r="AW305" s="12" t="s">
        <v>35</v>
      </c>
      <c r="AX305" s="12" t="s">
        <v>72</v>
      </c>
      <c r="AY305" s="262" t="s">
        <v>215</v>
      </c>
    </row>
    <row r="306" s="13" customFormat="1">
      <c r="B306" s="263"/>
      <c r="C306" s="264"/>
      <c r="D306" s="246" t="s">
        <v>422</v>
      </c>
      <c r="E306" s="265" t="s">
        <v>21</v>
      </c>
      <c r="F306" s="266" t="s">
        <v>439</v>
      </c>
      <c r="G306" s="264"/>
      <c r="H306" s="267">
        <v>122</v>
      </c>
      <c r="I306" s="268"/>
      <c r="J306" s="264"/>
      <c r="K306" s="264"/>
      <c r="L306" s="269"/>
      <c r="M306" s="270"/>
      <c r="N306" s="271"/>
      <c r="O306" s="271"/>
      <c r="P306" s="271"/>
      <c r="Q306" s="271"/>
      <c r="R306" s="271"/>
      <c r="S306" s="271"/>
      <c r="T306" s="272"/>
      <c r="AT306" s="273" t="s">
        <v>422</v>
      </c>
      <c r="AU306" s="273" t="s">
        <v>82</v>
      </c>
      <c r="AV306" s="13" t="s">
        <v>232</v>
      </c>
      <c r="AW306" s="13" t="s">
        <v>35</v>
      </c>
      <c r="AX306" s="13" t="s">
        <v>80</v>
      </c>
      <c r="AY306" s="273" t="s">
        <v>215</v>
      </c>
    </row>
    <row r="307" s="1" customFormat="1" ht="25.5" customHeight="1">
      <c r="B307" s="47"/>
      <c r="C307" s="234" t="s">
        <v>1744</v>
      </c>
      <c r="D307" s="234" t="s">
        <v>218</v>
      </c>
      <c r="E307" s="235" t="s">
        <v>4905</v>
      </c>
      <c r="F307" s="236" t="s">
        <v>4906</v>
      </c>
      <c r="G307" s="237" t="s">
        <v>376</v>
      </c>
      <c r="H307" s="238">
        <v>33.799999999999997</v>
      </c>
      <c r="I307" s="239"/>
      <c r="J307" s="240">
        <f>ROUND(I307*H307,2)</f>
        <v>0</v>
      </c>
      <c r="K307" s="236" t="s">
        <v>21</v>
      </c>
      <c r="L307" s="73"/>
      <c r="M307" s="241" t="s">
        <v>21</v>
      </c>
      <c r="N307" s="242" t="s">
        <v>43</v>
      </c>
      <c r="O307" s="48"/>
      <c r="P307" s="243">
        <f>O307*H307</f>
        <v>0</v>
      </c>
      <c r="Q307" s="243">
        <v>0</v>
      </c>
      <c r="R307" s="243">
        <f>Q307*H307</f>
        <v>0</v>
      </c>
      <c r="S307" s="243">
        <v>0</v>
      </c>
      <c r="T307" s="244">
        <f>S307*H307</f>
        <v>0</v>
      </c>
      <c r="AR307" s="25" t="s">
        <v>286</v>
      </c>
      <c r="AT307" s="25" t="s">
        <v>218</v>
      </c>
      <c r="AU307" s="25" t="s">
        <v>82</v>
      </c>
      <c r="AY307" s="25" t="s">
        <v>215</v>
      </c>
      <c r="BE307" s="245">
        <f>IF(N307="základní",J307,0)</f>
        <v>0</v>
      </c>
      <c r="BF307" s="245">
        <f>IF(N307="snížená",J307,0)</f>
        <v>0</v>
      </c>
      <c r="BG307" s="245">
        <f>IF(N307="zákl. přenesená",J307,0)</f>
        <v>0</v>
      </c>
      <c r="BH307" s="245">
        <f>IF(N307="sníž. přenesená",J307,0)</f>
        <v>0</v>
      </c>
      <c r="BI307" s="245">
        <f>IF(N307="nulová",J307,0)</f>
        <v>0</v>
      </c>
      <c r="BJ307" s="25" t="s">
        <v>80</v>
      </c>
      <c r="BK307" s="245">
        <f>ROUND(I307*H307,2)</f>
        <v>0</v>
      </c>
      <c r="BL307" s="25" t="s">
        <v>286</v>
      </c>
      <c r="BM307" s="25" t="s">
        <v>4162</v>
      </c>
    </row>
    <row r="308" s="12" customFormat="1">
      <c r="B308" s="252"/>
      <c r="C308" s="253"/>
      <c r="D308" s="246" t="s">
        <v>422</v>
      </c>
      <c r="E308" s="254" t="s">
        <v>21</v>
      </c>
      <c r="F308" s="255" t="s">
        <v>4907</v>
      </c>
      <c r="G308" s="253"/>
      <c r="H308" s="256">
        <v>33.799999999999997</v>
      </c>
      <c r="I308" s="257"/>
      <c r="J308" s="253"/>
      <c r="K308" s="253"/>
      <c r="L308" s="258"/>
      <c r="M308" s="259"/>
      <c r="N308" s="260"/>
      <c r="O308" s="260"/>
      <c r="P308" s="260"/>
      <c r="Q308" s="260"/>
      <c r="R308" s="260"/>
      <c r="S308" s="260"/>
      <c r="T308" s="261"/>
      <c r="AT308" s="262" t="s">
        <v>422</v>
      </c>
      <c r="AU308" s="262" t="s">
        <v>82</v>
      </c>
      <c r="AV308" s="12" t="s">
        <v>82</v>
      </c>
      <c r="AW308" s="12" t="s">
        <v>35</v>
      </c>
      <c r="AX308" s="12" t="s">
        <v>72</v>
      </c>
      <c r="AY308" s="262" t="s">
        <v>215</v>
      </c>
    </row>
    <row r="309" s="13" customFormat="1">
      <c r="B309" s="263"/>
      <c r="C309" s="264"/>
      <c r="D309" s="246" t="s">
        <v>422</v>
      </c>
      <c r="E309" s="265" t="s">
        <v>21</v>
      </c>
      <c r="F309" s="266" t="s">
        <v>439</v>
      </c>
      <c r="G309" s="264"/>
      <c r="H309" s="267">
        <v>33.799999999999997</v>
      </c>
      <c r="I309" s="268"/>
      <c r="J309" s="264"/>
      <c r="K309" s="264"/>
      <c r="L309" s="269"/>
      <c r="M309" s="270"/>
      <c r="N309" s="271"/>
      <c r="O309" s="271"/>
      <c r="P309" s="271"/>
      <c r="Q309" s="271"/>
      <c r="R309" s="271"/>
      <c r="S309" s="271"/>
      <c r="T309" s="272"/>
      <c r="AT309" s="273" t="s">
        <v>422</v>
      </c>
      <c r="AU309" s="273" t="s">
        <v>82</v>
      </c>
      <c r="AV309" s="13" t="s">
        <v>232</v>
      </c>
      <c r="AW309" s="13" t="s">
        <v>35</v>
      </c>
      <c r="AX309" s="13" t="s">
        <v>80</v>
      </c>
      <c r="AY309" s="273" t="s">
        <v>215</v>
      </c>
    </row>
    <row r="310" s="1" customFormat="1" ht="38.25" customHeight="1">
      <c r="B310" s="47"/>
      <c r="C310" s="234" t="s">
        <v>1749</v>
      </c>
      <c r="D310" s="234" t="s">
        <v>218</v>
      </c>
      <c r="E310" s="235" t="s">
        <v>4695</v>
      </c>
      <c r="F310" s="236" t="s">
        <v>4696</v>
      </c>
      <c r="G310" s="237" t="s">
        <v>473</v>
      </c>
      <c r="H310" s="238">
        <v>2.1749999999999998</v>
      </c>
      <c r="I310" s="239"/>
      <c r="J310" s="240">
        <f>ROUND(I310*H310,2)</f>
        <v>0</v>
      </c>
      <c r="K310" s="236" t="s">
        <v>4521</v>
      </c>
      <c r="L310" s="73"/>
      <c r="M310" s="241" t="s">
        <v>21</v>
      </c>
      <c r="N310" s="242" t="s">
        <v>43</v>
      </c>
      <c r="O310" s="48"/>
      <c r="P310" s="243">
        <f>O310*H310</f>
        <v>0</v>
      </c>
      <c r="Q310" s="243">
        <v>0</v>
      </c>
      <c r="R310" s="243">
        <f>Q310*H310</f>
        <v>0</v>
      </c>
      <c r="S310" s="243">
        <v>0</v>
      </c>
      <c r="T310" s="244">
        <f>S310*H310</f>
        <v>0</v>
      </c>
      <c r="AR310" s="25" t="s">
        <v>286</v>
      </c>
      <c r="AT310" s="25" t="s">
        <v>218</v>
      </c>
      <c r="AU310" s="25" t="s">
        <v>82</v>
      </c>
      <c r="AY310" s="25" t="s">
        <v>215</v>
      </c>
      <c r="BE310" s="245">
        <f>IF(N310="základní",J310,0)</f>
        <v>0</v>
      </c>
      <c r="BF310" s="245">
        <f>IF(N310="snížená",J310,0)</f>
        <v>0</v>
      </c>
      <c r="BG310" s="245">
        <f>IF(N310="zákl. přenesená",J310,0)</f>
        <v>0</v>
      </c>
      <c r="BH310" s="245">
        <f>IF(N310="sníž. přenesená",J310,0)</f>
        <v>0</v>
      </c>
      <c r="BI310" s="245">
        <f>IF(N310="nulová",J310,0)</f>
        <v>0</v>
      </c>
      <c r="BJ310" s="25" t="s">
        <v>80</v>
      </c>
      <c r="BK310" s="245">
        <f>ROUND(I310*H310,2)</f>
        <v>0</v>
      </c>
      <c r="BL310" s="25" t="s">
        <v>286</v>
      </c>
      <c r="BM310" s="25" t="s">
        <v>4166</v>
      </c>
    </row>
    <row r="311" s="11" customFormat="1" ht="29.88" customHeight="1">
      <c r="B311" s="218"/>
      <c r="C311" s="219"/>
      <c r="D311" s="220" t="s">
        <v>71</v>
      </c>
      <c r="E311" s="232" t="s">
        <v>4908</v>
      </c>
      <c r="F311" s="232" t="s">
        <v>4909</v>
      </c>
      <c r="G311" s="219"/>
      <c r="H311" s="219"/>
      <c r="I311" s="222"/>
      <c r="J311" s="233">
        <f>BK311</f>
        <v>0</v>
      </c>
      <c r="K311" s="219"/>
      <c r="L311" s="224"/>
      <c r="M311" s="225"/>
      <c r="N311" s="226"/>
      <c r="O311" s="226"/>
      <c r="P311" s="227">
        <f>SUM(P312:P322)</f>
        <v>0</v>
      </c>
      <c r="Q311" s="226"/>
      <c r="R311" s="227">
        <f>SUM(R312:R322)</f>
        <v>0</v>
      </c>
      <c r="S311" s="226"/>
      <c r="T311" s="228">
        <f>SUM(T312:T322)</f>
        <v>0</v>
      </c>
      <c r="AR311" s="229" t="s">
        <v>82</v>
      </c>
      <c r="AT311" s="230" t="s">
        <v>71</v>
      </c>
      <c r="AU311" s="230" t="s">
        <v>80</v>
      </c>
      <c r="AY311" s="229" t="s">
        <v>215</v>
      </c>
      <c r="BK311" s="231">
        <f>SUM(BK312:BK322)</f>
        <v>0</v>
      </c>
    </row>
    <row r="312" s="1" customFormat="1" ht="25.5" customHeight="1">
      <c r="B312" s="47"/>
      <c r="C312" s="234" t="s">
        <v>1753</v>
      </c>
      <c r="D312" s="234" t="s">
        <v>218</v>
      </c>
      <c r="E312" s="235" t="s">
        <v>4910</v>
      </c>
      <c r="F312" s="236" t="s">
        <v>4911</v>
      </c>
      <c r="G312" s="237" t="s">
        <v>452</v>
      </c>
      <c r="H312" s="238">
        <v>65</v>
      </c>
      <c r="I312" s="239"/>
      <c r="J312" s="240">
        <f>ROUND(I312*H312,2)</f>
        <v>0</v>
      </c>
      <c r="K312" s="236" t="s">
        <v>4521</v>
      </c>
      <c r="L312" s="73"/>
      <c r="M312" s="241" t="s">
        <v>21</v>
      </c>
      <c r="N312" s="242" t="s">
        <v>43</v>
      </c>
      <c r="O312" s="48"/>
      <c r="P312" s="243">
        <f>O312*H312</f>
        <v>0</v>
      </c>
      <c r="Q312" s="243">
        <v>0</v>
      </c>
      <c r="R312" s="243">
        <f>Q312*H312</f>
        <v>0</v>
      </c>
      <c r="S312" s="243">
        <v>0</v>
      </c>
      <c r="T312" s="244">
        <f>S312*H312</f>
        <v>0</v>
      </c>
      <c r="AR312" s="25" t="s">
        <v>286</v>
      </c>
      <c r="AT312" s="25" t="s">
        <v>218</v>
      </c>
      <c r="AU312" s="25" t="s">
        <v>82</v>
      </c>
      <c r="AY312" s="25" t="s">
        <v>215</v>
      </c>
      <c r="BE312" s="245">
        <f>IF(N312="základní",J312,0)</f>
        <v>0</v>
      </c>
      <c r="BF312" s="245">
        <f>IF(N312="snížená",J312,0)</f>
        <v>0</v>
      </c>
      <c r="BG312" s="245">
        <f>IF(N312="zákl. přenesená",J312,0)</f>
        <v>0</v>
      </c>
      <c r="BH312" s="245">
        <f>IF(N312="sníž. přenesená",J312,0)</f>
        <v>0</v>
      </c>
      <c r="BI312" s="245">
        <f>IF(N312="nulová",J312,0)</f>
        <v>0</v>
      </c>
      <c r="BJ312" s="25" t="s">
        <v>80</v>
      </c>
      <c r="BK312" s="245">
        <f>ROUND(I312*H312,2)</f>
        <v>0</v>
      </c>
      <c r="BL312" s="25" t="s">
        <v>286</v>
      </c>
      <c r="BM312" s="25" t="s">
        <v>4170</v>
      </c>
    </row>
    <row r="313" s="1" customFormat="1" ht="25.5" customHeight="1">
      <c r="B313" s="47"/>
      <c r="C313" s="234" t="s">
        <v>1758</v>
      </c>
      <c r="D313" s="234" t="s">
        <v>218</v>
      </c>
      <c r="E313" s="235" t="s">
        <v>4912</v>
      </c>
      <c r="F313" s="236" t="s">
        <v>4913</v>
      </c>
      <c r="G313" s="237" t="s">
        <v>452</v>
      </c>
      <c r="H313" s="238">
        <v>65</v>
      </c>
      <c r="I313" s="239"/>
      <c r="J313" s="240">
        <f>ROUND(I313*H313,2)</f>
        <v>0</v>
      </c>
      <c r="K313" s="236" t="s">
        <v>4521</v>
      </c>
      <c r="L313" s="73"/>
      <c r="M313" s="241" t="s">
        <v>21</v>
      </c>
      <c r="N313" s="242" t="s">
        <v>43</v>
      </c>
      <c r="O313" s="48"/>
      <c r="P313" s="243">
        <f>O313*H313</f>
        <v>0</v>
      </c>
      <c r="Q313" s="243">
        <v>0</v>
      </c>
      <c r="R313" s="243">
        <f>Q313*H313</f>
        <v>0</v>
      </c>
      <c r="S313" s="243">
        <v>0</v>
      </c>
      <c r="T313" s="244">
        <f>S313*H313</f>
        <v>0</v>
      </c>
      <c r="AR313" s="25" t="s">
        <v>286</v>
      </c>
      <c r="AT313" s="25" t="s">
        <v>218</v>
      </c>
      <c r="AU313" s="25" t="s">
        <v>82</v>
      </c>
      <c r="AY313" s="25" t="s">
        <v>215</v>
      </c>
      <c r="BE313" s="245">
        <f>IF(N313="základní",J313,0)</f>
        <v>0</v>
      </c>
      <c r="BF313" s="245">
        <f>IF(N313="snížená",J313,0)</f>
        <v>0</v>
      </c>
      <c r="BG313" s="245">
        <f>IF(N313="zákl. přenesená",J313,0)</f>
        <v>0</v>
      </c>
      <c r="BH313" s="245">
        <f>IF(N313="sníž. přenesená",J313,0)</f>
        <v>0</v>
      </c>
      <c r="BI313" s="245">
        <f>IF(N313="nulová",J313,0)</f>
        <v>0</v>
      </c>
      <c r="BJ313" s="25" t="s">
        <v>80</v>
      </c>
      <c r="BK313" s="245">
        <f>ROUND(I313*H313,2)</f>
        <v>0</v>
      </c>
      <c r="BL313" s="25" t="s">
        <v>286</v>
      </c>
      <c r="BM313" s="25" t="s">
        <v>4174</v>
      </c>
    </row>
    <row r="314" s="12" customFormat="1">
      <c r="B314" s="252"/>
      <c r="C314" s="253"/>
      <c r="D314" s="246" t="s">
        <v>422</v>
      </c>
      <c r="E314" s="254" t="s">
        <v>21</v>
      </c>
      <c r="F314" s="255" t="s">
        <v>4914</v>
      </c>
      <c r="G314" s="253"/>
      <c r="H314" s="256">
        <v>65</v>
      </c>
      <c r="I314" s="257"/>
      <c r="J314" s="253"/>
      <c r="K314" s="253"/>
      <c r="L314" s="258"/>
      <c r="M314" s="259"/>
      <c r="N314" s="260"/>
      <c r="O314" s="260"/>
      <c r="P314" s="260"/>
      <c r="Q314" s="260"/>
      <c r="R314" s="260"/>
      <c r="S314" s="260"/>
      <c r="T314" s="261"/>
      <c r="AT314" s="262" t="s">
        <v>422</v>
      </c>
      <c r="AU314" s="262" t="s">
        <v>82</v>
      </c>
      <c r="AV314" s="12" t="s">
        <v>82</v>
      </c>
      <c r="AW314" s="12" t="s">
        <v>35</v>
      </c>
      <c r="AX314" s="12" t="s">
        <v>72</v>
      </c>
      <c r="AY314" s="262" t="s">
        <v>215</v>
      </c>
    </row>
    <row r="315" s="13" customFormat="1">
      <c r="B315" s="263"/>
      <c r="C315" s="264"/>
      <c r="D315" s="246" t="s">
        <v>422</v>
      </c>
      <c r="E315" s="265" t="s">
        <v>21</v>
      </c>
      <c r="F315" s="266" t="s">
        <v>439</v>
      </c>
      <c r="G315" s="264"/>
      <c r="H315" s="267">
        <v>65</v>
      </c>
      <c r="I315" s="268"/>
      <c r="J315" s="264"/>
      <c r="K315" s="264"/>
      <c r="L315" s="269"/>
      <c r="M315" s="270"/>
      <c r="N315" s="271"/>
      <c r="O315" s="271"/>
      <c r="P315" s="271"/>
      <c r="Q315" s="271"/>
      <c r="R315" s="271"/>
      <c r="S315" s="271"/>
      <c r="T315" s="272"/>
      <c r="AT315" s="273" t="s">
        <v>422</v>
      </c>
      <c r="AU315" s="273" t="s">
        <v>82</v>
      </c>
      <c r="AV315" s="13" t="s">
        <v>232</v>
      </c>
      <c r="AW315" s="13" t="s">
        <v>35</v>
      </c>
      <c r="AX315" s="13" t="s">
        <v>80</v>
      </c>
      <c r="AY315" s="273" t="s">
        <v>215</v>
      </c>
    </row>
    <row r="316" s="1" customFormat="1" ht="25.5" customHeight="1">
      <c r="B316" s="47"/>
      <c r="C316" s="234" t="s">
        <v>1763</v>
      </c>
      <c r="D316" s="234" t="s">
        <v>218</v>
      </c>
      <c r="E316" s="235" t="s">
        <v>4915</v>
      </c>
      <c r="F316" s="236" t="s">
        <v>4916</v>
      </c>
      <c r="G316" s="237" t="s">
        <v>452</v>
      </c>
      <c r="H316" s="238">
        <v>65</v>
      </c>
      <c r="I316" s="239"/>
      <c r="J316" s="240">
        <f>ROUND(I316*H316,2)</f>
        <v>0</v>
      </c>
      <c r="K316" s="236" t="s">
        <v>4521</v>
      </c>
      <c r="L316" s="73"/>
      <c r="M316" s="241" t="s">
        <v>21</v>
      </c>
      <c r="N316" s="242" t="s">
        <v>43</v>
      </c>
      <c r="O316" s="48"/>
      <c r="P316" s="243">
        <f>O316*H316</f>
        <v>0</v>
      </c>
      <c r="Q316" s="243">
        <v>0</v>
      </c>
      <c r="R316" s="243">
        <f>Q316*H316</f>
        <v>0</v>
      </c>
      <c r="S316" s="243">
        <v>0</v>
      </c>
      <c r="T316" s="244">
        <f>S316*H316</f>
        <v>0</v>
      </c>
      <c r="AR316" s="25" t="s">
        <v>286</v>
      </c>
      <c r="AT316" s="25" t="s">
        <v>218</v>
      </c>
      <c r="AU316" s="25" t="s">
        <v>82</v>
      </c>
      <c r="AY316" s="25" t="s">
        <v>215</v>
      </c>
      <c r="BE316" s="245">
        <f>IF(N316="základní",J316,0)</f>
        <v>0</v>
      </c>
      <c r="BF316" s="245">
        <f>IF(N316="snížená",J316,0)</f>
        <v>0</v>
      </c>
      <c r="BG316" s="245">
        <f>IF(N316="zákl. přenesená",J316,0)</f>
        <v>0</v>
      </c>
      <c r="BH316" s="245">
        <f>IF(N316="sníž. přenesená",J316,0)</f>
        <v>0</v>
      </c>
      <c r="BI316" s="245">
        <f>IF(N316="nulová",J316,0)</f>
        <v>0</v>
      </c>
      <c r="BJ316" s="25" t="s">
        <v>80</v>
      </c>
      <c r="BK316" s="245">
        <f>ROUND(I316*H316,2)</f>
        <v>0</v>
      </c>
      <c r="BL316" s="25" t="s">
        <v>286</v>
      </c>
      <c r="BM316" s="25" t="s">
        <v>4178</v>
      </c>
    </row>
    <row r="317" s="12" customFormat="1">
      <c r="B317" s="252"/>
      <c r="C317" s="253"/>
      <c r="D317" s="246" t="s">
        <v>422</v>
      </c>
      <c r="E317" s="254" t="s">
        <v>21</v>
      </c>
      <c r="F317" s="255" t="s">
        <v>4917</v>
      </c>
      <c r="G317" s="253"/>
      <c r="H317" s="256">
        <v>65</v>
      </c>
      <c r="I317" s="257"/>
      <c r="J317" s="253"/>
      <c r="K317" s="253"/>
      <c r="L317" s="258"/>
      <c r="M317" s="259"/>
      <c r="N317" s="260"/>
      <c r="O317" s="260"/>
      <c r="P317" s="260"/>
      <c r="Q317" s="260"/>
      <c r="R317" s="260"/>
      <c r="S317" s="260"/>
      <c r="T317" s="261"/>
      <c r="AT317" s="262" t="s">
        <v>422</v>
      </c>
      <c r="AU317" s="262" t="s">
        <v>82</v>
      </c>
      <c r="AV317" s="12" t="s">
        <v>82</v>
      </c>
      <c r="AW317" s="12" t="s">
        <v>35</v>
      </c>
      <c r="AX317" s="12" t="s">
        <v>72</v>
      </c>
      <c r="AY317" s="262" t="s">
        <v>215</v>
      </c>
    </row>
    <row r="318" s="13" customFormat="1">
      <c r="B318" s="263"/>
      <c r="C318" s="264"/>
      <c r="D318" s="246" t="s">
        <v>422</v>
      </c>
      <c r="E318" s="265" t="s">
        <v>21</v>
      </c>
      <c r="F318" s="266" t="s">
        <v>439</v>
      </c>
      <c r="G318" s="264"/>
      <c r="H318" s="267">
        <v>65</v>
      </c>
      <c r="I318" s="268"/>
      <c r="J318" s="264"/>
      <c r="K318" s="264"/>
      <c r="L318" s="269"/>
      <c r="M318" s="270"/>
      <c r="N318" s="271"/>
      <c r="O318" s="271"/>
      <c r="P318" s="271"/>
      <c r="Q318" s="271"/>
      <c r="R318" s="271"/>
      <c r="S318" s="271"/>
      <c r="T318" s="272"/>
      <c r="AT318" s="273" t="s">
        <v>422</v>
      </c>
      <c r="AU318" s="273" t="s">
        <v>82</v>
      </c>
      <c r="AV318" s="13" t="s">
        <v>232</v>
      </c>
      <c r="AW318" s="13" t="s">
        <v>35</v>
      </c>
      <c r="AX318" s="13" t="s">
        <v>80</v>
      </c>
      <c r="AY318" s="273" t="s">
        <v>215</v>
      </c>
    </row>
    <row r="319" s="1" customFormat="1" ht="38.25" customHeight="1">
      <c r="B319" s="47"/>
      <c r="C319" s="234" t="s">
        <v>1770</v>
      </c>
      <c r="D319" s="234" t="s">
        <v>218</v>
      </c>
      <c r="E319" s="235" t="s">
        <v>4918</v>
      </c>
      <c r="F319" s="236" t="s">
        <v>4919</v>
      </c>
      <c r="G319" s="237" t="s">
        <v>298</v>
      </c>
      <c r="H319" s="238">
        <v>3</v>
      </c>
      <c r="I319" s="239"/>
      <c r="J319" s="240">
        <f>ROUND(I319*H319,2)</f>
        <v>0</v>
      </c>
      <c r="K319" s="236" t="s">
        <v>4521</v>
      </c>
      <c r="L319" s="73"/>
      <c r="M319" s="241" t="s">
        <v>21</v>
      </c>
      <c r="N319" s="242" t="s">
        <v>43</v>
      </c>
      <c r="O319" s="48"/>
      <c r="P319" s="243">
        <f>O319*H319</f>
        <v>0</v>
      </c>
      <c r="Q319" s="243">
        <v>0</v>
      </c>
      <c r="R319" s="243">
        <f>Q319*H319</f>
        <v>0</v>
      </c>
      <c r="S319" s="243">
        <v>0</v>
      </c>
      <c r="T319" s="244">
        <f>S319*H319</f>
        <v>0</v>
      </c>
      <c r="AR319" s="25" t="s">
        <v>286</v>
      </c>
      <c r="AT319" s="25" t="s">
        <v>218</v>
      </c>
      <c r="AU319" s="25" t="s">
        <v>82</v>
      </c>
      <c r="AY319" s="25" t="s">
        <v>215</v>
      </c>
      <c r="BE319" s="245">
        <f>IF(N319="základní",J319,0)</f>
        <v>0</v>
      </c>
      <c r="BF319" s="245">
        <f>IF(N319="snížená",J319,0)</f>
        <v>0</v>
      </c>
      <c r="BG319" s="245">
        <f>IF(N319="zákl. přenesená",J319,0)</f>
        <v>0</v>
      </c>
      <c r="BH319" s="245">
        <f>IF(N319="sníž. přenesená",J319,0)</f>
        <v>0</v>
      </c>
      <c r="BI319" s="245">
        <f>IF(N319="nulová",J319,0)</f>
        <v>0</v>
      </c>
      <c r="BJ319" s="25" t="s">
        <v>80</v>
      </c>
      <c r="BK319" s="245">
        <f>ROUND(I319*H319,2)</f>
        <v>0</v>
      </c>
      <c r="BL319" s="25" t="s">
        <v>286</v>
      </c>
      <c r="BM319" s="25" t="s">
        <v>4182</v>
      </c>
    </row>
    <row r="320" s="12" customFormat="1">
      <c r="B320" s="252"/>
      <c r="C320" s="253"/>
      <c r="D320" s="246" t="s">
        <v>422</v>
      </c>
      <c r="E320" s="254" t="s">
        <v>21</v>
      </c>
      <c r="F320" s="255" t="s">
        <v>4920</v>
      </c>
      <c r="G320" s="253"/>
      <c r="H320" s="256">
        <v>3</v>
      </c>
      <c r="I320" s="257"/>
      <c r="J320" s="253"/>
      <c r="K320" s="253"/>
      <c r="L320" s="258"/>
      <c r="M320" s="259"/>
      <c r="N320" s="260"/>
      <c r="O320" s="260"/>
      <c r="P320" s="260"/>
      <c r="Q320" s="260"/>
      <c r="R320" s="260"/>
      <c r="S320" s="260"/>
      <c r="T320" s="261"/>
      <c r="AT320" s="262" t="s">
        <v>422</v>
      </c>
      <c r="AU320" s="262" t="s">
        <v>82</v>
      </c>
      <c r="AV320" s="12" t="s">
        <v>82</v>
      </c>
      <c r="AW320" s="12" t="s">
        <v>35</v>
      </c>
      <c r="AX320" s="12" t="s">
        <v>72</v>
      </c>
      <c r="AY320" s="262" t="s">
        <v>215</v>
      </c>
    </row>
    <row r="321" s="13" customFormat="1">
      <c r="B321" s="263"/>
      <c r="C321" s="264"/>
      <c r="D321" s="246" t="s">
        <v>422</v>
      </c>
      <c r="E321" s="265" t="s">
        <v>21</v>
      </c>
      <c r="F321" s="266" t="s">
        <v>439</v>
      </c>
      <c r="G321" s="264"/>
      <c r="H321" s="267">
        <v>3</v>
      </c>
      <c r="I321" s="268"/>
      <c r="J321" s="264"/>
      <c r="K321" s="264"/>
      <c r="L321" s="269"/>
      <c r="M321" s="270"/>
      <c r="N321" s="271"/>
      <c r="O321" s="271"/>
      <c r="P321" s="271"/>
      <c r="Q321" s="271"/>
      <c r="R321" s="271"/>
      <c r="S321" s="271"/>
      <c r="T321" s="272"/>
      <c r="AT321" s="273" t="s">
        <v>422</v>
      </c>
      <c r="AU321" s="273" t="s">
        <v>82</v>
      </c>
      <c r="AV321" s="13" t="s">
        <v>232</v>
      </c>
      <c r="AW321" s="13" t="s">
        <v>35</v>
      </c>
      <c r="AX321" s="13" t="s">
        <v>80</v>
      </c>
      <c r="AY321" s="273" t="s">
        <v>215</v>
      </c>
    </row>
    <row r="322" s="1" customFormat="1" ht="38.25" customHeight="1">
      <c r="B322" s="47"/>
      <c r="C322" s="234" t="s">
        <v>1775</v>
      </c>
      <c r="D322" s="234" t="s">
        <v>218</v>
      </c>
      <c r="E322" s="235" t="s">
        <v>4921</v>
      </c>
      <c r="F322" s="236" t="s">
        <v>4922</v>
      </c>
      <c r="G322" s="237" t="s">
        <v>473</v>
      </c>
      <c r="H322" s="238">
        <v>0.55100000000000005</v>
      </c>
      <c r="I322" s="239"/>
      <c r="J322" s="240">
        <f>ROUND(I322*H322,2)</f>
        <v>0</v>
      </c>
      <c r="K322" s="236" t="s">
        <v>4521</v>
      </c>
      <c r="L322" s="73"/>
      <c r="M322" s="241" t="s">
        <v>21</v>
      </c>
      <c r="N322" s="242" t="s">
        <v>43</v>
      </c>
      <c r="O322" s="48"/>
      <c r="P322" s="243">
        <f>O322*H322</f>
        <v>0</v>
      </c>
      <c r="Q322" s="243">
        <v>0</v>
      </c>
      <c r="R322" s="243">
        <f>Q322*H322</f>
        <v>0</v>
      </c>
      <c r="S322" s="243">
        <v>0</v>
      </c>
      <c r="T322" s="244">
        <f>S322*H322</f>
        <v>0</v>
      </c>
      <c r="AR322" s="25" t="s">
        <v>286</v>
      </c>
      <c r="AT322" s="25" t="s">
        <v>218</v>
      </c>
      <c r="AU322" s="25" t="s">
        <v>82</v>
      </c>
      <c r="AY322" s="25" t="s">
        <v>215</v>
      </c>
      <c r="BE322" s="245">
        <f>IF(N322="základní",J322,0)</f>
        <v>0</v>
      </c>
      <c r="BF322" s="245">
        <f>IF(N322="snížená",J322,0)</f>
        <v>0</v>
      </c>
      <c r="BG322" s="245">
        <f>IF(N322="zákl. přenesená",J322,0)</f>
        <v>0</v>
      </c>
      <c r="BH322" s="245">
        <f>IF(N322="sníž. přenesená",J322,0)</f>
        <v>0</v>
      </c>
      <c r="BI322" s="245">
        <f>IF(N322="nulová",J322,0)</f>
        <v>0</v>
      </c>
      <c r="BJ322" s="25" t="s">
        <v>80</v>
      </c>
      <c r="BK322" s="245">
        <f>ROUND(I322*H322,2)</f>
        <v>0</v>
      </c>
      <c r="BL322" s="25" t="s">
        <v>286</v>
      </c>
      <c r="BM322" s="25" t="s">
        <v>4186</v>
      </c>
    </row>
    <row r="323" s="11" customFormat="1" ht="29.88" customHeight="1">
      <c r="B323" s="218"/>
      <c r="C323" s="219"/>
      <c r="D323" s="220" t="s">
        <v>71</v>
      </c>
      <c r="E323" s="232" t="s">
        <v>2160</v>
      </c>
      <c r="F323" s="232" t="s">
        <v>2161</v>
      </c>
      <c r="G323" s="219"/>
      <c r="H323" s="219"/>
      <c r="I323" s="222"/>
      <c r="J323" s="233">
        <f>BK323</f>
        <v>0</v>
      </c>
      <c r="K323" s="219"/>
      <c r="L323" s="224"/>
      <c r="M323" s="225"/>
      <c r="N323" s="226"/>
      <c r="O323" s="226"/>
      <c r="P323" s="227">
        <f>SUM(P324:P334)</f>
        <v>0</v>
      </c>
      <c r="Q323" s="226"/>
      <c r="R323" s="227">
        <f>SUM(R324:R334)</f>
        <v>0</v>
      </c>
      <c r="S323" s="226"/>
      <c r="T323" s="228">
        <f>SUM(T324:T334)</f>
        <v>0</v>
      </c>
      <c r="AR323" s="229" t="s">
        <v>82</v>
      </c>
      <c r="AT323" s="230" t="s">
        <v>71</v>
      </c>
      <c r="AU323" s="230" t="s">
        <v>80</v>
      </c>
      <c r="AY323" s="229" t="s">
        <v>215</v>
      </c>
      <c r="BK323" s="231">
        <f>SUM(BK324:BK334)</f>
        <v>0</v>
      </c>
    </row>
    <row r="324" s="1" customFormat="1" ht="25.5" customHeight="1">
      <c r="B324" s="47"/>
      <c r="C324" s="234" t="s">
        <v>1780</v>
      </c>
      <c r="D324" s="234" t="s">
        <v>218</v>
      </c>
      <c r="E324" s="235" t="s">
        <v>4923</v>
      </c>
      <c r="F324" s="236" t="s">
        <v>4924</v>
      </c>
      <c r="G324" s="237" t="s">
        <v>298</v>
      </c>
      <c r="H324" s="238">
        <v>1</v>
      </c>
      <c r="I324" s="239"/>
      <c r="J324" s="240">
        <f>ROUND(I324*H324,2)</f>
        <v>0</v>
      </c>
      <c r="K324" s="236" t="s">
        <v>21</v>
      </c>
      <c r="L324" s="73"/>
      <c r="M324" s="241" t="s">
        <v>21</v>
      </c>
      <c r="N324" s="242" t="s">
        <v>43</v>
      </c>
      <c r="O324" s="48"/>
      <c r="P324" s="243">
        <f>O324*H324</f>
        <v>0</v>
      </c>
      <c r="Q324" s="243">
        <v>0</v>
      </c>
      <c r="R324" s="243">
        <f>Q324*H324</f>
        <v>0</v>
      </c>
      <c r="S324" s="243">
        <v>0</v>
      </c>
      <c r="T324" s="244">
        <f>S324*H324</f>
        <v>0</v>
      </c>
      <c r="AR324" s="25" t="s">
        <v>286</v>
      </c>
      <c r="AT324" s="25" t="s">
        <v>218</v>
      </c>
      <c r="AU324" s="25" t="s">
        <v>82</v>
      </c>
      <c r="AY324" s="25" t="s">
        <v>215</v>
      </c>
      <c r="BE324" s="245">
        <f>IF(N324="základní",J324,0)</f>
        <v>0</v>
      </c>
      <c r="BF324" s="245">
        <f>IF(N324="snížená",J324,0)</f>
        <v>0</v>
      </c>
      <c r="BG324" s="245">
        <f>IF(N324="zákl. přenesená",J324,0)</f>
        <v>0</v>
      </c>
      <c r="BH324" s="245">
        <f>IF(N324="sníž. přenesená",J324,0)</f>
        <v>0</v>
      </c>
      <c r="BI324" s="245">
        <f>IF(N324="nulová",J324,0)</f>
        <v>0</v>
      </c>
      <c r="BJ324" s="25" t="s">
        <v>80</v>
      </c>
      <c r="BK324" s="245">
        <f>ROUND(I324*H324,2)</f>
        <v>0</v>
      </c>
      <c r="BL324" s="25" t="s">
        <v>286</v>
      </c>
      <c r="BM324" s="25" t="s">
        <v>4190</v>
      </c>
    </row>
    <row r="325" s="1" customFormat="1" ht="38.25" customHeight="1">
      <c r="B325" s="47"/>
      <c r="C325" s="234" t="s">
        <v>1785</v>
      </c>
      <c r="D325" s="234" t="s">
        <v>218</v>
      </c>
      <c r="E325" s="235" t="s">
        <v>4925</v>
      </c>
      <c r="F325" s="236" t="s">
        <v>4926</v>
      </c>
      <c r="G325" s="237" t="s">
        <v>298</v>
      </c>
      <c r="H325" s="238">
        <v>1</v>
      </c>
      <c r="I325" s="239"/>
      <c r="J325" s="240">
        <f>ROUND(I325*H325,2)</f>
        <v>0</v>
      </c>
      <c r="K325" s="236" t="s">
        <v>21</v>
      </c>
      <c r="L325" s="73"/>
      <c r="M325" s="241" t="s">
        <v>21</v>
      </c>
      <c r="N325" s="242" t="s">
        <v>43</v>
      </c>
      <c r="O325" s="48"/>
      <c r="P325" s="243">
        <f>O325*H325</f>
        <v>0</v>
      </c>
      <c r="Q325" s="243">
        <v>0</v>
      </c>
      <c r="R325" s="243">
        <f>Q325*H325</f>
        <v>0</v>
      </c>
      <c r="S325" s="243">
        <v>0</v>
      </c>
      <c r="T325" s="244">
        <f>S325*H325</f>
        <v>0</v>
      </c>
      <c r="AR325" s="25" t="s">
        <v>286</v>
      </c>
      <c r="AT325" s="25" t="s">
        <v>218</v>
      </c>
      <c r="AU325" s="25" t="s">
        <v>82</v>
      </c>
      <c r="AY325" s="25" t="s">
        <v>215</v>
      </c>
      <c r="BE325" s="245">
        <f>IF(N325="základní",J325,0)</f>
        <v>0</v>
      </c>
      <c r="BF325" s="245">
        <f>IF(N325="snížená",J325,0)</f>
        <v>0</v>
      </c>
      <c r="BG325" s="245">
        <f>IF(N325="zákl. přenesená",J325,0)</f>
        <v>0</v>
      </c>
      <c r="BH325" s="245">
        <f>IF(N325="sníž. přenesená",J325,0)</f>
        <v>0</v>
      </c>
      <c r="BI325" s="245">
        <f>IF(N325="nulová",J325,0)</f>
        <v>0</v>
      </c>
      <c r="BJ325" s="25" t="s">
        <v>80</v>
      </c>
      <c r="BK325" s="245">
        <f>ROUND(I325*H325,2)</f>
        <v>0</v>
      </c>
      <c r="BL325" s="25" t="s">
        <v>286</v>
      </c>
      <c r="BM325" s="25" t="s">
        <v>4194</v>
      </c>
    </row>
    <row r="326" s="1" customFormat="1" ht="25.5" customHeight="1">
      <c r="B326" s="47"/>
      <c r="C326" s="234" t="s">
        <v>1790</v>
      </c>
      <c r="D326" s="234" t="s">
        <v>218</v>
      </c>
      <c r="E326" s="235" t="s">
        <v>4927</v>
      </c>
      <c r="F326" s="236" t="s">
        <v>4928</v>
      </c>
      <c r="G326" s="237" t="s">
        <v>298</v>
      </c>
      <c r="H326" s="238">
        <v>2</v>
      </c>
      <c r="I326" s="239"/>
      <c r="J326" s="240">
        <f>ROUND(I326*H326,2)</f>
        <v>0</v>
      </c>
      <c r="K326" s="236" t="s">
        <v>21</v>
      </c>
      <c r="L326" s="73"/>
      <c r="M326" s="241" t="s">
        <v>21</v>
      </c>
      <c r="N326" s="242" t="s">
        <v>43</v>
      </c>
      <c r="O326" s="48"/>
      <c r="P326" s="243">
        <f>O326*H326</f>
        <v>0</v>
      </c>
      <c r="Q326" s="243">
        <v>0</v>
      </c>
      <c r="R326" s="243">
        <f>Q326*H326</f>
        <v>0</v>
      </c>
      <c r="S326" s="243">
        <v>0</v>
      </c>
      <c r="T326" s="244">
        <f>S326*H326</f>
        <v>0</v>
      </c>
      <c r="AR326" s="25" t="s">
        <v>286</v>
      </c>
      <c r="AT326" s="25" t="s">
        <v>218</v>
      </c>
      <c r="AU326" s="25" t="s">
        <v>82</v>
      </c>
      <c r="AY326" s="25" t="s">
        <v>215</v>
      </c>
      <c r="BE326" s="245">
        <f>IF(N326="základní",J326,0)</f>
        <v>0</v>
      </c>
      <c r="BF326" s="245">
        <f>IF(N326="snížená",J326,0)</f>
        <v>0</v>
      </c>
      <c r="BG326" s="245">
        <f>IF(N326="zákl. přenesená",J326,0)</f>
        <v>0</v>
      </c>
      <c r="BH326" s="245">
        <f>IF(N326="sníž. přenesená",J326,0)</f>
        <v>0</v>
      </c>
      <c r="BI326" s="245">
        <f>IF(N326="nulová",J326,0)</f>
        <v>0</v>
      </c>
      <c r="BJ326" s="25" t="s">
        <v>80</v>
      </c>
      <c r="BK326" s="245">
        <f>ROUND(I326*H326,2)</f>
        <v>0</v>
      </c>
      <c r="BL326" s="25" t="s">
        <v>286</v>
      </c>
      <c r="BM326" s="25" t="s">
        <v>4198</v>
      </c>
    </row>
    <row r="327" s="1" customFormat="1" ht="25.5" customHeight="1">
      <c r="B327" s="47"/>
      <c r="C327" s="234" t="s">
        <v>1795</v>
      </c>
      <c r="D327" s="234" t="s">
        <v>218</v>
      </c>
      <c r="E327" s="235" t="s">
        <v>4697</v>
      </c>
      <c r="F327" s="236" t="s">
        <v>4929</v>
      </c>
      <c r="G327" s="237" t="s">
        <v>695</v>
      </c>
      <c r="H327" s="238">
        <v>101.12000000000001</v>
      </c>
      <c r="I327" s="239"/>
      <c r="J327" s="240">
        <f>ROUND(I327*H327,2)</f>
        <v>0</v>
      </c>
      <c r="K327" s="236" t="s">
        <v>21</v>
      </c>
      <c r="L327" s="73"/>
      <c r="M327" s="241" t="s">
        <v>21</v>
      </c>
      <c r="N327" s="242" t="s">
        <v>43</v>
      </c>
      <c r="O327" s="48"/>
      <c r="P327" s="243">
        <f>O327*H327</f>
        <v>0</v>
      </c>
      <c r="Q327" s="243">
        <v>0</v>
      </c>
      <c r="R327" s="243">
        <f>Q327*H327</f>
        <v>0</v>
      </c>
      <c r="S327" s="243">
        <v>0</v>
      </c>
      <c r="T327" s="244">
        <f>S327*H327</f>
        <v>0</v>
      </c>
      <c r="AR327" s="25" t="s">
        <v>286</v>
      </c>
      <c r="AT327" s="25" t="s">
        <v>218</v>
      </c>
      <c r="AU327" s="25" t="s">
        <v>82</v>
      </c>
      <c r="AY327" s="25" t="s">
        <v>215</v>
      </c>
      <c r="BE327" s="245">
        <f>IF(N327="základní",J327,0)</f>
        <v>0</v>
      </c>
      <c r="BF327" s="245">
        <f>IF(N327="snížená",J327,0)</f>
        <v>0</v>
      </c>
      <c r="BG327" s="245">
        <f>IF(N327="zákl. přenesená",J327,0)</f>
        <v>0</v>
      </c>
      <c r="BH327" s="245">
        <f>IF(N327="sníž. přenesená",J327,0)</f>
        <v>0</v>
      </c>
      <c r="BI327" s="245">
        <f>IF(N327="nulová",J327,0)</f>
        <v>0</v>
      </c>
      <c r="BJ327" s="25" t="s">
        <v>80</v>
      </c>
      <c r="BK327" s="245">
        <f>ROUND(I327*H327,2)</f>
        <v>0</v>
      </c>
      <c r="BL327" s="25" t="s">
        <v>286</v>
      </c>
      <c r="BM327" s="25" t="s">
        <v>4201</v>
      </c>
    </row>
    <row r="328" s="1" customFormat="1" ht="25.5" customHeight="1">
      <c r="B328" s="47"/>
      <c r="C328" s="234" t="s">
        <v>1799</v>
      </c>
      <c r="D328" s="234" t="s">
        <v>218</v>
      </c>
      <c r="E328" s="235" t="s">
        <v>4700</v>
      </c>
      <c r="F328" s="236" t="s">
        <v>4930</v>
      </c>
      <c r="G328" s="237" t="s">
        <v>695</v>
      </c>
      <c r="H328" s="238">
        <v>72.859999999999999</v>
      </c>
      <c r="I328" s="239"/>
      <c r="J328" s="240">
        <f>ROUND(I328*H328,2)</f>
        <v>0</v>
      </c>
      <c r="K328" s="236" t="s">
        <v>21</v>
      </c>
      <c r="L328" s="73"/>
      <c r="M328" s="241" t="s">
        <v>21</v>
      </c>
      <c r="N328" s="242" t="s">
        <v>43</v>
      </c>
      <c r="O328" s="48"/>
      <c r="P328" s="243">
        <f>O328*H328</f>
        <v>0</v>
      </c>
      <c r="Q328" s="243">
        <v>0</v>
      </c>
      <c r="R328" s="243">
        <f>Q328*H328</f>
        <v>0</v>
      </c>
      <c r="S328" s="243">
        <v>0</v>
      </c>
      <c r="T328" s="244">
        <f>S328*H328</f>
        <v>0</v>
      </c>
      <c r="AR328" s="25" t="s">
        <v>286</v>
      </c>
      <c r="AT328" s="25" t="s">
        <v>218</v>
      </c>
      <c r="AU328" s="25" t="s">
        <v>82</v>
      </c>
      <c r="AY328" s="25" t="s">
        <v>215</v>
      </c>
      <c r="BE328" s="245">
        <f>IF(N328="základní",J328,0)</f>
        <v>0</v>
      </c>
      <c r="BF328" s="245">
        <f>IF(N328="snížená",J328,0)</f>
        <v>0</v>
      </c>
      <c r="BG328" s="245">
        <f>IF(N328="zákl. přenesená",J328,0)</f>
        <v>0</v>
      </c>
      <c r="BH328" s="245">
        <f>IF(N328="sníž. přenesená",J328,0)</f>
        <v>0</v>
      </c>
      <c r="BI328" s="245">
        <f>IF(N328="nulová",J328,0)</f>
        <v>0</v>
      </c>
      <c r="BJ328" s="25" t="s">
        <v>80</v>
      </c>
      <c r="BK328" s="245">
        <f>ROUND(I328*H328,2)</f>
        <v>0</v>
      </c>
      <c r="BL328" s="25" t="s">
        <v>286</v>
      </c>
      <c r="BM328" s="25" t="s">
        <v>4931</v>
      </c>
    </row>
    <row r="329" s="1" customFormat="1" ht="25.5" customHeight="1">
      <c r="B329" s="47"/>
      <c r="C329" s="234" t="s">
        <v>1805</v>
      </c>
      <c r="D329" s="234" t="s">
        <v>218</v>
      </c>
      <c r="E329" s="235" t="s">
        <v>4932</v>
      </c>
      <c r="F329" s="236" t="s">
        <v>4933</v>
      </c>
      <c r="G329" s="237" t="s">
        <v>298</v>
      </c>
      <c r="H329" s="238">
        <v>1</v>
      </c>
      <c r="I329" s="239"/>
      <c r="J329" s="240">
        <f>ROUND(I329*H329,2)</f>
        <v>0</v>
      </c>
      <c r="K329" s="236" t="s">
        <v>21</v>
      </c>
      <c r="L329" s="73"/>
      <c r="M329" s="241" t="s">
        <v>21</v>
      </c>
      <c r="N329" s="242" t="s">
        <v>43</v>
      </c>
      <c r="O329" s="48"/>
      <c r="P329" s="243">
        <f>O329*H329</f>
        <v>0</v>
      </c>
      <c r="Q329" s="243">
        <v>0</v>
      </c>
      <c r="R329" s="243">
        <f>Q329*H329</f>
        <v>0</v>
      </c>
      <c r="S329" s="243">
        <v>0</v>
      </c>
      <c r="T329" s="244">
        <f>S329*H329</f>
        <v>0</v>
      </c>
      <c r="AR329" s="25" t="s">
        <v>286</v>
      </c>
      <c r="AT329" s="25" t="s">
        <v>218</v>
      </c>
      <c r="AU329" s="25" t="s">
        <v>82</v>
      </c>
      <c r="AY329" s="25" t="s">
        <v>215</v>
      </c>
      <c r="BE329" s="245">
        <f>IF(N329="základní",J329,0)</f>
        <v>0</v>
      </c>
      <c r="BF329" s="245">
        <f>IF(N329="snížená",J329,0)</f>
        <v>0</v>
      </c>
      <c r="BG329" s="245">
        <f>IF(N329="zákl. přenesená",J329,0)</f>
        <v>0</v>
      </c>
      <c r="BH329" s="245">
        <f>IF(N329="sníž. přenesená",J329,0)</f>
        <v>0</v>
      </c>
      <c r="BI329" s="245">
        <f>IF(N329="nulová",J329,0)</f>
        <v>0</v>
      </c>
      <c r="BJ329" s="25" t="s">
        <v>80</v>
      </c>
      <c r="BK329" s="245">
        <f>ROUND(I329*H329,2)</f>
        <v>0</v>
      </c>
      <c r="BL329" s="25" t="s">
        <v>286</v>
      </c>
      <c r="BM329" s="25" t="s">
        <v>4934</v>
      </c>
    </row>
    <row r="330" s="1" customFormat="1" ht="25.5" customHeight="1">
      <c r="B330" s="47"/>
      <c r="C330" s="234" t="s">
        <v>1813</v>
      </c>
      <c r="D330" s="234" t="s">
        <v>218</v>
      </c>
      <c r="E330" s="235" t="s">
        <v>4935</v>
      </c>
      <c r="F330" s="236" t="s">
        <v>4936</v>
      </c>
      <c r="G330" s="237" t="s">
        <v>695</v>
      </c>
      <c r="H330" s="238">
        <v>648.45000000000005</v>
      </c>
      <c r="I330" s="239"/>
      <c r="J330" s="240">
        <f>ROUND(I330*H330,2)</f>
        <v>0</v>
      </c>
      <c r="K330" s="236" t="s">
        <v>21</v>
      </c>
      <c r="L330" s="73"/>
      <c r="M330" s="241" t="s">
        <v>21</v>
      </c>
      <c r="N330" s="242" t="s">
        <v>43</v>
      </c>
      <c r="O330" s="48"/>
      <c r="P330" s="243">
        <f>O330*H330</f>
        <v>0</v>
      </c>
      <c r="Q330" s="243">
        <v>0</v>
      </c>
      <c r="R330" s="243">
        <f>Q330*H330</f>
        <v>0</v>
      </c>
      <c r="S330" s="243">
        <v>0</v>
      </c>
      <c r="T330" s="244">
        <f>S330*H330</f>
        <v>0</v>
      </c>
      <c r="AR330" s="25" t="s">
        <v>286</v>
      </c>
      <c r="AT330" s="25" t="s">
        <v>218</v>
      </c>
      <c r="AU330" s="25" t="s">
        <v>82</v>
      </c>
      <c r="AY330" s="25" t="s">
        <v>215</v>
      </c>
      <c r="BE330" s="245">
        <f>IF(N330="základní",J330,0)</f>
        <v>0</v>
      </c>
      <c r="BF330" s="245">
        <f>IF(N330="snížená",J330,0)</f>
        <v>0</v>
      </c>
      <c r="BG330" s="245">
        <f>IF(N330="zákl. přenesená",J330,0)</f>
        <v>0</v>
      </c>
      <c r="BH330" s="245">
        <f>IF(N330="sníž. přenesená",J330,0)</f>
        <v>0</v>
      </c>
      <c r="BI330" s="245">
        <f>IF(N330="nulová",J330,0)</f>
        <v>0</v>
      </c>
      <c r="BJ330" s="25" t="s">
        <v>80</v>
      </c>
      <c r="BK330" s="245">
        <f>ROUND(I330*H330,2)</f>
        <v>0</v>
      </c>
      <c r="BL330" s="25" t="s">
        <v>286</v>
      </c>
      <c r="BM330" s="25" t="s">
        <v>4937</v>
      </c>
    </row>
    <row r="331" s="1" customFormat="1" ht="38.25" customHeight="1">
      <c r="B331" s="47"/>
      <c r="C331" s="234" t="s">
        <v>1821</v>
      </c>
      <c r="D331" s="234" t="s">
        <v>218</v>
      </c>
      <c r="E331" s="235" t="s">
        <v>4938</v>
      </c>
      <c r="F331" s="236" t="s">
        <v>4939</v>
      </c>
      <c r="G331" s="237" t="s">
        <v>376</v>
      </c>
      <c r="H331" s="238">
        <v>122</v>
      </c>
      <c r="I331" s="239"/>
      <c r="J331" s="240">
        <f>ROUND(I331*H331,2)</f>
        <v>0</v>
      </c>
      <c r="K331" s="236" t="s">
        <v>21</v>
      </c>
      <c r="L331" s="73"/>
      <c r="M331" s="241" t="s">
        <v>21</v>
      </c>
      <c r="N331" s="242" t="s">
        <v>43</v>
      </c>
      <c r="O331" s="48"/>
      <c r="P331" s="243">
        <f>O331*H331</f>
        <v>0</v>
      </c>
      <c r="Q331" s="243">
        <v>0</v>
      </c>
      <c r="R331" s="243">
        <f>Q331*H331</f>
        <v>0</v>
      </c>
      <c r="S331" s="243">
        <v>0</v>
      </c>
      <c r="T331" s="244">
        <f>S331*H331</f>
        <v>0</v>
      </c>
      <c r="AR331" s="25" t="s">
        <v>286</v>
      </c>
      <c r="AT331" s="25" t="s">
        <v>218</v>
      </c>
      <c r="AU331" s="25" t="s">
        <v>82</v>
      </c>
      <c r="AY331" s="25" t="s">
        <v>215</v>
      </c>
      <c r="BE331" s="245">
        <f>IF(N331="základní",J331,0)</f>
        <v>0</v>
      </c>
      <c r="BF331" s="245">
        <f>IF(N331="snížená",J331,0)</f>
        <v>0</v>
      </c>
      <c r="BG331" s="245">
        <f>IF(N331="zákl. přenesená",J331,0)</f>
        <v>0</v>
      </c>
      <c r="BH331" s="245">
        <f>IF(N331="sníž. přenesená",J331,0)</f>
        <v>0</v>
      </c>
      <c r="BI331" s="245">
        <f>IF(N331="nulová",J331,0)</f>
        <v>0</v>
      </c>
      <c r="BJ331" s="25" t="s">
        <v>80</v>
      </c>
      <c r="BK331" s="245">
        <f>ROUND(I331*H331,2)</f>
        <v>0</v>
      </c>
      <c r="BL331" s="25" t="s">
        <v>286</v>
      </c>
      <c r="BM331" s="25" t="s">
        <v>4940</v>
      </c>
    </row>
    <row r="332" s="1" customFormat="1" ht="38.25" customHeight="1">
      <c r="B332" s="47"/>
      <c r="C332" s="234" t="s">
        <v>1826</v>
      </c>
      <c r="D332" s="234" t="s">
        <v>218</v>
      </c>
      <c r="E332" s="235" t="s">
        <v>4941</v>
      </c>
      <c r="F332" s="236" t="s">
        <v>4942</v>
      </c>
      <c r="G332" s="237" t="s">
        <v>376</v>
      </c>
      <c r="H332" s="238">
        <v>122</v>
      </c>
      <c r="I332" s="239"/>
      <c r="J332" s="240">
        <f>ROUND(I332*H332,2)</f>
        <v>0</v>
      </c>
      <c r="K332" s="236" t="s">
        <v>21</v>
      </c>
      <c r="L332" s="73"/>
      <c r="M332" s="241" t="s">
        <v>21</v>
      </c>
      <c r="N332" s="242" t="s">
        <v>43</v>
      </c>
      <c r="O332" s="48"/>
      <c r="P332" s="243">
        <f>O332*H332</f>
        <v>0</v>
      </c>
      <c r="Q332" s="243">
        <v>0</v>
      </c>
      <c r="R332" s="243">
        <f>Q332*H332</f>
        <v>0</v>
      </c>
      <c r="S332" s="243">
        <v>0</v>
      </c>
      <c r="T332" s="244">
        <f>S332*H332</f>
        <v>0</v>
      </c>
      <c r="AR332" s="25" t="s">
        <v>286</v>
      </c>
      <c r="AT332" s="25" t="s">
        <v>218</v>
      </c>
      <c r="AU332" s="25" t="s">
        <v>82</v>
      </c>
      <c r="AY332" s="25" t="s">
        <v>215</v>
      </c>
      <c r="BE332" s="245">
        <f>IF(N332="základní",J332,0)</f>
        <v>0</v>
      </c>
      <c r="BF332" s="245">
        <f>IF(N332="snížená",J332,0)</f>
        <v>0</v>
      </c>
      <c r="BG332" s="245">
        <f>IF(N332="zákl. přenesená",J332,0)</f>
        <v>0</v>
      </c>
      <c r="BH332" s="245">
        <f>IF(N332="sníž. přenesená",J332,0)</f>
        <v>0</v>
      </c>
      <c r="BI332" s="245">
        <f>IF(N332="nulová",J332,0)</f>
        <v>0</v>
      </c>
      <c r="BJ332" s="25" t="s">
        <v>80</v>
      </c>
      <c r="BK332" s="245">
        <f>ROUND(I332*H332,2)</f>
        <v>0</v>
      </c>
      <c r="BL332" s="25" t="s">
        <v>286</v>
      </c>
      <c r="BM332" s="25" t="s">
        <v>4943</v>
      </c>
    </row>
    <row r="333" s="1" customFormat="1" ht="38.25" customHeight="1">
      <c r="B333" s="47"/>
      <c r="C333" s="234" t="s">
        <v>1831</v>
      </c>
      <c r="D333" s="234" t="s">
        <v>218</v>
      </c>
      <c r="E333" s="235" t="s">
        <v>4944</v>
      </c>
      <c r="F333" s="236" t="s">
        <v>4945</v>
      </c>
      <c r="G333" s="237" t="s">
        <v>473</v>
      </c>
      <c r="H333" s="238">
        <v>0.75</v>
      </c>
      <c r="I333" s="239"/>
      <c r="J333" s="240">
        <f>ROUND(I333*H333,2)</f>
        <v>0</v>
      </c>
      <c r="K333" s="236" t="s">
        <v>4521</v>
      </c>
      <c r="L333" s="73"/>
      <c r="M333" s="241" t="s">
        <v>21</v>
      </c>
      <c r="N333" s="242" t="s">
        <v>43</v>
      </c>
      <c r="O333" s="48"/>
      <c r="P333" s="243">
        <f>O333*H333</f>
        <v>0</v>
      </c>
      <c r="Q333" s="243">
        <v>0</v>
      </c>
      <c r="R333" s="243">
        <f>Q333*H333</f>
        <v>0</v>
      </c>
      <c r="S333" s="243">
        <v>0</v>
      </c>
      <c r="T333" s="244">
        <f>S333*H333</f>
        <v>0</v>
      </c>
      <c r="AR333" s="25" t="s">
        <v>286</v>
      </c>
      <c r="AT333" s="25" t="s">
        <v>218</v>
      </c>
      <c r="AU333" s="25" t="s">
        <v>82</v>
      </c>
      <c r="AY333" s="25" t="s">
        <v>215</v>
      </c>
      <c r="BE333" s="245">
        <f>IF(N333="základní",J333,0)</f>
        <v>0</v>
      </c>
      <c r="BF333" s="245">
        <f>IF(N333="snížená",J333,0)</f>
        <v>0</v>
      </c>
      <c r="BG333" s="245">
        <f>IF(N333="zákl. přenesená",J333,0)</f>
        <v>0</v>
      </c>
      <c r="BH333" s="245">
        <f>IF(N333="sníž. přenesená",J333,0)</f>
        <v>0</v>
      </c>
      <c r="BI333" s="245">
        <f>IF(N333="nulová",J333,0)</f>
        <v>0</v>
      </c>
      <c r="BJ333" s="25" t="s">
        <v>80</v>
      </c>
      <c r="BK333" s="245">
        <f>ROUND(I333*H333,2)</f>
        <v>0</v>
      </c>
      <c r="BL333" s="25" t="s">
        <v>286</v>
      </c>
      <c r="BM333" s="25" t="s">
        <v>4946</v>
      </c>
    </row>
    <row r="334" s="1" customFormat="1" ht="38.25" customHeight="1">
      <c r="B334" s="47"/>
      <c r="C334" s="234" t="s">
        <v>1835</v>
      </c>
      <c r="D334" s="234" t="s">
        <v>218</v>
      </c>
      <c r="E334" s="235" t="s">
        <v>4947</v>
      </c>
      <c r="F334" s="236" t="s">
        <v>4948</v>
      </c>
      <c r="G334" s="237" t="s">
        <v>473</v>
      </c>
      <c r="H334" s="238">
        <v>0.75</v>
      </c>
      <c r="I334" s="239"/>
      <c r="J334" s="240">
        <f>ROUND(I334*H334,2)</f>
        <v>0</v>
      </c>
      <c r="K334" s="236" t="s">
        <v>4521</v>
      </c>
      <c r="L334" s="73"/>
      <c r="M334" s="241" t="s">
        <v>21</v>
      </c>
      <c r="N334" s="242" t="s">
        <v>43</v>
      </c>
      <c r="O334" s="48"/>
      <c r="P334" s="243">
        <f>O334*H334</f>
        <v>0</v>
      </c>
      <c r="Q334" s="243">
        <v>0</v>
      </c>
      <c r="R334" s="243">
        <f>Q334*H334</f>
        <v>0</v>
      </c>
      <c r="S334" s="243">
        <v>0</v>
      </c>
      <c r="T334" s="244">
        <f>S334*H334</f>
        <v>0</v>
      </c>
      <c r="AR334" s="25" t="s">
        <v>286</v>
      </c>
      <c r="AT334" s="25" t="s">
        <v>218</v>
      </c>
      <c r="AU334" s="25" t="s">
        <v>82</v>
      </c>
      <c r="AY334" s="25" t="s">
        <v>215</v>
      </c>
      <c r="BE334" s="245">
        <f>IF(N334="základní",J334,0)</f>
        <v>0</v>
      </c>
      <c r="BF334" s="245">
        <f>IF(N334="snížená",J334,0)</f>
        <v>0</v>
      </c>
      <c r="BG334" s="245">
        <f>IF(N334="zákl. přenesená",J334,0)</f>
        <v>0</v>
      </c>
      <c r="BH334" s="245">
        <f>IF(N334="sníž. přenesená",J334,0)</f>
        <v>0</v>
      </c>
      <c r="BI334" s="245">
        <f>IF(N334="nulová",J334,0)</f>
        <v>0</v>
      </c>
      <c r="BJ334" s="25" t="s">
        <v>80</v>
      </c>
      <c r="BK334" s="245">
        <f>ROUND(I334*H334,2)</f>
        <v>0</v>
      </c>
      <c r="BL334" s="25" t="s">
        <v>286</v>
      </c>
      <c r="BM334" s="25" t="s">
        <v>4949</v>
      </c>
    </row>
    <row r="335" s="11" customFormat="1" ht="29.88" customHeight="1">
      <c r="B335" s="218"/>
      <c r="C335" s="219"/>
      <c r="D335" s="220" t="s">
        <v>71</v>
      </c>
      <c r="E335" s="232" t="s">
        <v>4705</v>
      </c>
      <c r="F335" s="232" t="s">
        <v>4706</v>
      </c>
      <c r="G335" s="219"/>
      <c r="H335" s="219"/>
      <c r="I335" s="222"/>
      <c r="J335" s="233">
        <f>BK335</f>
        <v>0</v>
      </c>
      <c r="K335" s="219"/>
      <c r="L335" s="224"/>
      <c r="M335" s="225"/>
      <c r="N335" s="226"/>
      <c r="O335" s="226"/>
      <c r="P335" s="227">
        <f>SUM(P336:P339)</f>
        <v>0</v>
      </c>
      <c r="Q335" s="226"/>
      <c r="R335" s="227">
        <f>SUM(R336:R339)</f>
        <v>0</v>
      </c>
      <c r="S335" s="226"/>
      <c r="T335" s="228">
        <f>SUM(T336:T339)</f>
        <v>0</v>
      </c>
      <c r="AR335" s="229" t="s">
        <v>82</v>
      </c>
      <c r="AT335" s="230" t="s">
        <v>71</v>
      </c>
      <c r="AU335" s="230" t="s">
        <v>80</v>
      </c>
      <c r="AY335" s="229" t="s">
        <v>215</v>
      </c>
      <c r="BK335" s="231">
        <f>SUM(BK336:BK339)</f>
        <v>0</v>
      </c>
    </row>
    <row r="336" s="1" customFormat="1" ht="38.25" customHeight="1">
      <c r="B336" s="47"/>
      <c r="C336" s="234" t="s">
        <v>1839</v>
      </c>
      <c r="D336" s="234" t="s">
        <v>218</v>
      </c>
      <c r="E336" s="235" t="s">
        <v>4707</v>
      </c>
      <c r="F336" s="236" t="s">
        <v>4950</v>
      </c>
      <c r="G336" s="237" t="s">
        <v>376</v>
      </c>
      <c r="H336" s="238">
        <v>180.024</v>
      </c>
      <c r="I336" s="239"/>
      <c r="J336" s="240">
        <f>ROUND(I336*H336,2)</f>
        <v>0</v>
      </c>
      <c r="K336" s="236" t="s">
        <v>4521</v>
      </c>
      <c r="L336" s="73"/>
      <c r="M336" s="241" t="s">
        <v>21</v>
      </c>
      <c r="N336" s="242" t="s">
        <v>43</v>
      </c>
      <c r="O336" s="48"/>
      <c r="P336" s="243">
        <f>O336*H336</f>
        <v>0</v>
      </c>
      <c r="Q336" s="243">
        <v>0</v>
      </c>
      <c r="R336" s="243">
        <f>Q336*H336</f>
        <v>0</v>
      </c>
      <c r="S336" s="243">
        <v>0</v>
      </c>
      <c r="T336" s="244">
        <f>S336*H336</f>
        <v>0</v>
      </c>
      <c r="AR336" s="25" t="s">
        <v>286</v>
      </c>
      <c r="AT336" s="25" t="s">
        <v>218</v>
      </c>
      <c r="AU336" s="25" t="s">
        <v>82</v>
      </c>
      <c r="AY336" s="25" t="s">
        <v>215</v>
      </c>
      <c r="BE336" s="245">
        <f>IF(N336="základní",J336,0)</f>
        <v>0</v>
      </c>
      <c r="BF336" s="245">
        <f>IF(N336="snížená",J336,0)</f>
        <v>0</v>
      </c>
      <c r="BG336" s="245">
        <f>IF(N336="zákl. přenesená",J336,0)</f>
        <v>0</v>
      </c>
      <c r="BH336" s="245">
        <f>IF(N336="sníž. přenesená",J336,0)</f>
        <v>0</v>
      </c>
      <c r="BI336" s="245">
        <f>IF(N336="nulová",J336,0)</f>
        <v>0</v>
      </c>
      <c r="BJ336" s="25" t="s">
        <v>80</v>
      </c>
      <c r="BK336" s="245">
        <f>ROUND(I336*H336,2)</f>
        <v>0</v>
      </c>
      <c r="BL336" s="25" t="s">
        <v>286</v>
      </c>
      <c r="BM336" s="25" t="s">
        <v>4951</v>
      </c>
    </row>
    <row r="337" s="12" customFormat="1">
      <c r="B337" s="252"/>
      <c r="C337" s="253"/>
      <c r="D337" s="246" t="s">
        <v>422</v>
      </c>
      <c r="E337" s="254" t="s">
        <v>21</v>
      </c>
      <c r="F337" s="255" t="s">
        <v>4771</v>
      </c>
      <c r="G337" s="253"/>
      <c r="H337" s="256">
        <v>58.32</v>
      </c>
      <c r="I337" s="257"/>
      <c r="J337" s="253"/>
      <c r="K337" s="253"/>
      <c r="L337" s="258"/>
      <c r="M337" s="259"/>
      <c r="N337" s="260"/>
      <c r="O337" s="260"/>
      <c r="P337" s="260"/>
      <c r="Q337" s="260"/>
      <c r="R337" s="260"/>
      <c r="S337" s="260"/>
      <c r="T337" s="261"/>
      <c r="AT337" s="262" t="s">
        <v>422</v>
      </c>
      <c r="AU337" s="262" t="s">
        <v>82</v>
      </c>
      <c r="AV337" s="12" t="s">
        <v>82</v>
      </c>
      <c r="AW337" s="12" t="s">
        <v>35</v>
      </c>
      <c r="AX337" s="12" t="s">
        <v>72</v>
      </c>
      <c r="AY337" s="262" t="s">
        <v>215</v>
      </c>
    </row>
    <row r="338" s="12" customFormat="1">
      <c r="B338" s="252"/>
      <c r="C338" s="253"/>
      <c r="D338" s="246" t="s">
        <v>422</v>
      </c>
      <c r="E338" s="254" t="s">
        <v>21</v>
      </c>
      <c r="F338" s="255" t="s">
        <v>4773</v>
      </c>
      <c r="G338" s="253"/>
      <c r="H338" s="256">
        <v>121.70399999999999</v>
      </c>
      <c r="I338" s="257"/>
      <c r="J338" s="253"/>
      <c r="K338" s="253"/>
      <c r="L338" s="258"/>
      <c r="M338" s="259"/>
      <c r="N338" s="260"/>
      <c r="O338" s="260"/>
      <c r="P338" s="260"/>
      <c r="Q338" s="260"/>
      <c r="R338" s="260"/>
      <c r="S338" s="260"/>
      <c r="T338" s="261"/>
      <c r="AT338" s="262" t="s">
        <v>422</v>
      </c>
      <c r="AU338" s="262" t="s">
        <v>82</v>
      </c>
      <c r="AV338" s="12" t="s">
        <v>82</v>
      </c>
      <c r="AW338" s="12" t="s">
        <v>35</v>
      </c>
      <c r="AX338" s="12" t="s">
        <v>72</v>
      </c>
      <c r="AY338" s="262" t="s">
        <v>215</v>
      </c>
    </row>
    <row r="339" s="13" customFormat="1">
      <c r="B339" s="263"/>
      <c r="C339" s="264"/>
      <c r="D339" s="246" t="s">
        <v>422</v>
      </c>
      <c r="E339" s="265" t="s">
        <v>21</v>
      </c>
      <c r="F339" s="266" t="s">
        <v>439</v>
      </c>
      <c r="G339" s="264"/>
      <c r="H339" s="267">
        <v>180.024</v>
      </c>
      <c r="I339" s="268"/>
      <c r="J339" s="264"/>
      <c r="K339" s="264"/>
      <c r="L339" s="269"/>
      <c r="M339" s="298"/>
      <c r="N339" s="299"/>
      <c r="O339" s="299"/>
      <c r="P339" s="299"/>
      <c r="Q339" s="299"/>
      <c r="R339" s="299"/>
      <c r="S339" s="299"/>
      <c r="T339" s="300"/>
      <c r="AT339" s="273" t="s">
        <v>422</v>
      </c>
      <c r="AU339" s="273" t="s">
        <v>82</v>
      </c>
      <c r="AV339" s="13" t="s">
        <v>232</v>
      </c>
      <c r="AW339" s="13" t="s">
        <v>35</v>
      </c>
      <c r="AX339" s="13" t="s">
        <v>80</v>
      </c>
      <c r="AY339" s="273" t="s">
        <v>215</v>
      </c>
    </row>
    <row r="340" s="1" customFormat="1" ht="6.96" customHeight="1">
      <c r="B340" s="68"/>
      <c r="C340" s="69"/>
      <c r="D340" s="69"/>
      <c r="E340" s="69"/>
      <c r="F340" s="69"/>
      <c r="G340" s="69"/>
      <c r="H340" s="69"/>
      <c r="I340" s="179"/>
      <c r="J340" s="69"/>
      <c r="K340" s="69"/>
      <c r="L340" s="73"/>
    </row>
  </sheetData>
  <sheetProtection sheet="1" autoFilter="0" formatColumns="0" formatRows="0" objects="1" scenarios="1" spinCount="100000" saltValue="LoRl4nRkAkgrHilP5g/uHg8zkCgl58AwVqxIlmXztgSCUd16j0my1sxwoxevpIUYkVgOGiuj+Jgg2xcPLV7o8w==" hashValue="52yElqjzsVfsgr16wyj61JgnAR5cWyeLIRUK7iYmbcSR3kelJ2SvnIa8Nb4KZlMS5I39HnRci1OWvriIZWK5kA==" algorithmName="SHA-512" password="CC35"/>
  <autoFilter ref="C92:K339"/>
  <mergeCells count="10">
    <mergeCell ref="E7:H7"/>
    <mergeCell ref="E9:H9"/>
    <mergeCell ref="E24:H24"/>
    <mergeCell ref="E45:H45"/>
    <mergeCell ref="E47:H47"/>
    <mergeCell ref="J51:J52"/>
    <mergeCell ref="E83:H83"/>
    <mergeCell ref="E85:H85"/>
    <mergeCell ref="G1:H1"/>
    <mergeCell ref="L2:V2"/>
  </mergeCells>
  <hyperlinks>
    <hyperlink ref="F1:G1" location="C2" display="1) Krycí list soupisu"/>
    <hyperlink ref="G1:H1" location="C54" display="2) Rekapitulace"/>
    <hyperlink ref="J1" location="C9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165</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c r="B8" s="29"/>
      <c r="C8" s="30"/>
      <c r="D8" s="41" t="s">
        <v>186</v>
      </c>
      <c r="E8" s="30"/>
      <c r="F8" s="30"/>
      <c r="G8" s="30"/>
      <c r="H8" s="30"/>
      <c r="I8" s="155"/>
      <c r="J8" s="30"/>
      <c r="K8" s="32"/>
    </row>
    <row r="9" s="1" customFormat="1" ht="16.5" customHeight="1">
      <c r="B9" s="47"/>
      <c r="C9" s="48"/>
      <c r="D9" s="48"/>
      <c r="E9" s="156" t="s">
        <v>4738</v>
      </c>
      <c r="F9" s="48"/>
      <c r="G9" s="48"/>
      <c r="H9" s="48"/>
      <c r="I9" s="157"/>
      <c r="J9" s="48"/>
      <c r="K9" s="52"/>
    </row>
    <row r="10" s="1" customFormat="1">
      <c r="B10" s="47"/>
      <c r="C10" s="48"/>
      <c r="D10" s="41" t="s">
        <v>940</v>
      </c>
      <c r="E10" s="48"/>
      <c r="F10" s="48"/>
      <c r="G10" s="48"/>
      <c r="H10" s="48"/>
      <c r="I10" s="157"/>
      <c r="J10" s="48"/>
      <c r="K10" s="52"/>
    </row>
    <row r="11" s="1" customFormat="1" ht="36.96" customHeight="1">
      <c r="B11" s="47"/>
      <c r="C11" s="48"/>
      <c r="D11" s="48"/>
      <c r="E11" s="158" t="s">
        <v>4952</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21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14. 1. 2019</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tr">
        <f>IF('Rekapitulace stavby'!AN10="","",'Rekapitulace stavby'!AN10)</f>
        <v/>
      </c>
      <c r="K16" s="52"/>
    </row>
    <row r="17" s="1" customFormat="1" ht="18" customHeight="1">
      <c r="B17" s="47"/>
      <c r="C17" s="48"/>
      <c r="D17" s="48"/>
      <c r="E17" s="36" t="str">
        <f>IF('Rekapitulace stavby'!E11="","",'Rekapitulace stavby'!E11)</f>
        <v>Město Kopřivnice</v>
      </c>
      <c r="F17" s="48"/>
      <c r="G17" s="48"/>
      <c r="H17" s="48"/>
      <c r="I17" s="159" t="s">
        <v>30</v>
      </c>
      <c r="J17" s="36" t="str">
        <f>IF('Rekapitulace stavby'!AN11="","",'Rekapitulace stavby'!AN11)</f>
        <v/>
      </c>
      <c r="K17" s="52"/>
    </row>
    <row r="18" s="1" customFormat="1" ht="6.96" customHeight="1">
      <c r="B18" s="47"/>
      <c r="C18" s="48"/>
      <c r="D18" s="48"/>
      <c r="E18" s="48"/>
      <c r="F18" s="48"/>
      <c r="G18" s="48"/>
      <c r="H18" s="48"/>
      <c r="I18" s="157"/>
      <c r="J18" s="48"/>
      <c r="K18" s="52"/>
    </row>
    <row r="19" s="1" customFormat="1" ht="14.4" customHeight="1">
      <c r="B19" s="47"/>
      <c r="C19" s="48"/>
      <c r="D19" s="41" t="s">
        <v>31</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33</v>
      </c>
      <c r="E22" s="48"/>
      <c r="F22" s="48"/>
      <c r="G22" s="48"/>
      <c r="H22" s="48"/>
      <c r="I22" s="159" t="s">
        <v>28</v>
      </c>
      <c r="J22" s="36" t="str">
        <f>IF('Rekapitulace stavby'!AN16="","",'Rekapitulace stavby'!AN16)</f>
        <v/>
      </c>
      <c r="K22" s="52"/>
    </row>
    <row r="23" s="1" customFormat="1" ht="18" customHeight="1">
      <c r="B23" s="47"/>
      <c r="C23" s="48"/>
      <c r="D23" s="48"/>
      <c r="E23" s="36" t="str">
        <f>IF('Rekapitulace stavby'!E17="","",'Rekapitulace stavby'!E17)</f>
        <v>Dopravoprojekt Ostrava a.s.</v>
      </c>
      <c r="F23" s="48"/>
      <c r="G23" s="48"/>
      <c r="H23" s="48"/>
      <c r="I23" s="159" t="s">
        <v>30</v>
      </c>
      <c r="J23" s="36" t="str">
        <f>IF('Rekapitulace stavby'!AN17="","",'Rekapitulace stavby'!AN17)</f>
        <v/>
      </c>
      <c r="K23" s="52"/>
    </row>
    <row r="24" s="1" customFormat="1" ht="6.96" customHeight="1">
      <c r="B24" s="47"/>
      <c r="C24" s="48"/>
      <c r="D24" s="48"/>
      <c r="E24" s="48"/>
      <c r="F24" s="48"/>
      <c r="G24" s="48"/>
      <c r="H24" s="48"/>
      <c r="I24" s="157"/>
      <c r="J24" s="48"/>
      <c r="K24" s="52"/>
    </row>
    <row r="25" s="1" customFormat="1" ht="14.4" customHeight="1">
      <c r="B25" s="47"/>
      <c r="C25" s="48"/>
      <c r="D25" s="41" t="s">
        <v>36</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38</v>
      </c>
      <c r="E29" s="48"/>
      <c r="F29" s="48"/>
      <c r="G29" s="48"/>
      <c r="H29" s="48"/>
      <c r="I29" s="157"/>
      <c r="J29" s="168">
        <f>ROUND(J87,2)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40</v>
      </c>
      <c r="G31" s="48"/>
      <c r="H31" s="48"/>
      <c r="I31" s="169" t="s">
        <v>39</v>
      </c>
      <c r="J31" s="53" t="s">
        <v>41</v>
      </c>
      <c r="K31" s="52"/>
    </row>
    <row r="32" s="1" customFormat="1" ht="14.4" customHeight="1">
      <c r="B32" s="47"/>
      <c r="C32" s="48"/>
      <c r="D32" s="56" t="s">
        <v>42</v>
      </c>
      <c r="E32" s="56" t="s">
        <v>43</v>
      </c>
      <c r="F32" s="170">
        <f>ROUND(SUM(BE87:BE147), 2)</f>
        <v>0</v>
      </c>
      <c r="G32" s="48"/>
      <c r="H32" s="48"/>
      <c r="I32" s="171">
        <v>0.20999999999999999</v>
      </c>
      <c r="J32" s="170">
        <f>ROUND(ROUND((SUM(BE87:BE147)), 2)*I32, 2)</f>
        <v>0</v>
      </c>
      <c r="K32" s="52"/>
    </row>
    <row r="33" s="1" customFormat="1" ht="14.4" customHeight="1">
      <c r="B33" s="47"/>
      <c r="C33" s="48"/>
      <c r="D33" s="48"/>
      <c r="E33" s="56" t="s">
        <v>44</v>
      </c>
      <c r="F33" s="170">
        <f>ROUND(SUM(BF87:BF147), 2)</f>
        <v>0</v>
      </c>
      <c r="G33" s="48"/>
      <c r="H33" s="48"/>
      <c r="I33" s="171">
        <v>0.14999999999999999</v>
      </c>
      <c r="J33" s="170">
        <f>ROUND(ROUND((SUM(BF87:BF147)), 2)*I33, 2)</f>
        <v>0</v>
      </c>
      <c r="K33" s="52"/>
    </row>
    <row r="34" hidden="1" s="1" customFormat="1" ht="14.4" customHeight="1">
      <c r="B34" s="47"/>
      <c r="C34" s="48"/>
      <c r="D34" s="48"/>
      <c r="E34" s="56" t="s">
        <v>45</v>
      </c>
      <c r="F34" s="170">
        <f>ROUND(SUM(BG87:BG147), 2)</f>
        <v>0</v>
      </c>
      <c r="G34" s="48"/>
      <c r="H34" s="48"/>
      <c r="I34" s="171">
        <v>0.20999999999999999</v>
      </c>
      <c r="J34" s="170">
        <v>0</v>
      </c>
      <c r="K34" s="52"/>
    </row>
    <row r="35" hidden="1" s="1" customFormat="1" ht="14.4" customHeight="1">
      <c r="B35" s="47"/>
      <c r="C35" s="48"/>
      <c r="D35" s="48"/>
      <c r="E35" s="56" t="s">
        <v>46</v>
      </c>
      <c r="F35" s="170">
        <f>ROUND(SUM(BH87:BH147), 2)</f>
        <v>0</v>
      </c>
      <c r="G35" s="48"/>
      <c r="H35" s="48"/>
      <c r="I35" s="171">
        <v>0.14999999999999999</v>
      </c>
      <c r="J35" s="170">
        <v>0</v>
      </c>
      <c r="K35" s="52"/>
    </row>
    <row r="36" hidden="1" s="1" customFormat="1" ht="14.4" customHeight="1">
      <c r="B36" s="47"/>
      <c r="C36" s="48"/>
      <c r="D36" s="48"/>
      <c r="E36" s="56" t="s">
        <v>47</v>
      </c>
      <c r="F36" s="170">
        <f>ROUND(SUM(BI87:BI147),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48</v>
      </c>
      <c r="E38" s="99"/>
      <c r="F38" s="99"/>
      <c r="G38" s="174" t="s">
        <v>49</v>
      </c>
      <c r="H38" s="175" t="s">
        <v>50</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189</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Revitalizace centra města Kopřivnice - projektová dokumentace II.</v>
      </c>
      <c r="F47" s="41"/>
      <c r="G47" s="41"/>
      <c r="H47" s="41"/>
      <c r="I47" s="157"/>
      <c r="J47" s="48"/>
      <c r="K47" s="52"/>
    </row>
    <row r="48">
      <c r="B48" s="29"/>
      <c r="C48" s="41" t="s">
        <v>186</v>
      </c>
      <c r="D48" s="30"/>
      <c r="E48" s="30"/>
      <c r="F48" s="30"/>
      <c r="G48" s="30"/>
      <c r="H48" s="30"/>
      <c r="I48" s="155"/>
      <c r="J48" s="30"/>
      <c r="K48" s="32"/>
    </row>
    <row r="49" s="1" customFormat="1" ht="16.5" customHeight="1">
      <c r="B49" s="47"/>
      <c r="C49" s="48"/>
      <c r="D49" s="48"/>
      <c r="E49" s="156" t="s">
        <v>4738</v>
      </c>
      <c r="F49" s="48"/>
      <c r="G49" s="48"/>
      <c r="H49" s="48"/>
      <c r="I49" s="157"/>
      <c r="J49" s="48"/>
      <c r="K49" s="52"/>
    </row>
    <row r="50" s="1" customFormat="1" ht="14.4" customHeight="1">
      <c r="B50" s="47"/>
      <c r="C50" s="41" t="s">
        <v>940</v>
      </c>
      <c r="D50" s="48"/>
      <c r="E50" s="48"/>
      <c r="F50" s="48"/>
      <c r="G50" s="48"/>
      <c r="H50" s="48"/>
      <c r="I50" s="157"/>
      <c r="J50" s="48"/>
      <c r="K50" s="52"/>
    </row>
    <row r="51" s="1" customFormat="1" ht="17.25" customHeight="1">
      <c r="B51" s="47"/>
      <c r="C51" s="48"/>
      <c r="D51" s="48"/>
      <c r="E51" s="158" t="str">
        <f>E11</f>
        <v>SO 902_1 - Prosklený pavilon - dešťová kanalizace</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 </v>
      </c>
      <c r="G53" s="48"/>
      <c r="H53" s="48"/>
      <c r="I53" s="159" t="s">
        <v>25</v>
      </c>
      <c r="J53" s="160" t="str">
        <f>IF(J14="","",J14)</f>
        <v>14. 1. 2019</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Kopřivnice</v>
      </c>
      <c r="G55" s="48"/>
      <c r="H55" s="48"/>
      <c r="I55" s="159" t="s">
        <v>33</v>
      </c>
      <c r="J55" s="45" t="str">
        <f>E23</f>
        <v>Dopravoprojekt Ostrava a.s.</v>
      </c>
      <c r="K55" s="52"/>
    </row>
    <row r="56" s="1" customFormat="1" ht="14.4" customHeight="1">
      <c r="B56" s="47"/>
      <c r="C56" s="41" t="s">
        <v>31</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190</v>
      </c>
      <c r="D58" s="172"/>
      <c r="E58" s="172"/>
      <c r="F58" s="172"/>
      <c r="G58" s="172"/>
      <c r="H58" s="172"/>
      <c r="I58" s="186"/>
      <c r="J58" s="187" t="s">
        <v>191</v>
      </c>
      <c r="K58" s="188"/>
    </row>
    <row r="59" s="1" customFormat="1" ht="10.32" customHeight="1">
      <c r="B59" s="47"/>
      <c r="C59" s="48"/>
      <c r="D59" s="48"/>
      <c r="E59" s="48"/>
      <c r="F59" s="48"/>
      <c r="G59" s="48"/>
      <c r="H59" s="48"/>
      <c r="I59" s="157"/>
      <c r="J59" s="48"/>
      <c r="K59" s="52"/>
    </row>
    <row r="60" s="1" customFormat="1" ht="29.28" customHeight="1">
      <c r="B60" s="47"/>
      <c r="C60" s="189" t="s">
        <v>192</v>
      </c>
      <c r="D60" s="48"/>
      <c r="E60" s="48"/>
      <c r="F60" s="48"/>
      <c r="G60" s="48"/>
      <c r="H60" s="48"/>
      <c r="I60" s="157"/>
      <c r="J60" s="168">
        <f>J87</f>
        <v>0</v>
      </c>
      <c r="K60" s="52"/>
      <c r="AU60" s="25" t="s">
        <v>193</v>
      </c>
    </row>
    <row r="61" s="8" customFormat="1" ht="24.96" customHeight="1">
      <c r="B61" s="190"/>
      <c r="C61" s="191"/>
      <c r="D61" s="192" t="s">
        <v>364</v>
      </c>
      <c r="E61" s="193"/>
      <c r="F61" s="193"/>
      <c r="G61" s="193"/>
      <c r="H61" s="193"/>
      <c r="I61" s="194"/>
      <c r="J61" s="195">
        <f>J88</f>
        <v>0</v>
      </c>
      <c r="K61" s="196"/>
    </row>
    <row r="62" s="9" customFormat="1" ht="19.92" customHeight="1">
      <c r="B62" s="197"/>
      <c r="C62" s="198"/>
      <c r="D62" s="199" t="s">
        <v>365</v>
      </c>
      <c r="E62" s="200"/>
      <c r="F62" s="200"/>
      <c r="G62" s="200"/>
      <c r="H62" s="200"/>
      <c r="I62" s="201"/>
      <c r="J62" s="202">
        <f>J89</f>
        <v>0</v>
      </c>
      <c r="K62" s="203"/>
    </row>
    <row r="63" s="9" customFormat="1" ht="19.92" customHeight="1">
      <c r="B63" s="197"/>
      <c r="C63" s="198"/>
      <c r="D63" s="199" t="s">
        <v>1244</v>
      </c>
      <c r="E63" s="200"/>
      <c r="F63" s="200"/>
      <c r="G63" s="200"/>
      <c r="H63" s="200"/>
      <c r="I63" s="201"/>
      <c r="J63" s="202">
        <f>J111</f>
        <v>0</v>
      </c>
      <c r="K63" s="203"/>
    </row>
    <row r="64" s="9" customFormat="1" ht="19.92" customHeight="1">
      <c r="B64" s="197"/>
      <c r="C64" s="198"/>
      <c r="D64" s="199" t="s">
        <v>853</v>
      </c>
      <c r="E64" s="200"/>
      <c r="F64" s="200"/>
      <c r="G64" s="200"/>
      <c r="H64" s="200"/>
      <c r="I64" s="201"/>
      <c r="J64" s="202">
        <f>J115</f>
        <v>0</v>
      </c>
      <c r="K64" s="203"/>
    </row>
    <row r="65" s="9" customFormat="1" ht="19.92" customHeight="1">
      <c r="B65" s="197"/>
      <c r="C65" s="198"/>
      <c r="D65" s="199" t="s">
        <v>943</v>
      </c>
      <c r="E65" s="200"/>
      <c r="F65" s="200"/>
      <c r="G65" s="200"/>
      <c r="H65" s="200"/>
      <c r="I65" s="201"/>
      <c r="J65" s="202">
        <f>J146</f>
        <v>0</v>
      </c>
      <c r="K65" s="203"/>
    </row>
    <row r="66" s="1" customFormat="1" ht="21.84" customHeight="1">
      <c r="B66" s="47"/>
      <c r="C66" s="48"/>
      <c r="D66" s="48"/>
      <c r="E66" s="48"/>
      <c r="F66" s="48"/>
      <c r="G66" s="48"/>
      <c r="H66" s="48"/>
      <c r="I66" s="157"/>
      <c r="J66" s="48"/>
      <c r="K66" s="52"/>
    </row>
    <row r="67" s="1" customFormat="1" ht="6.96" customHeight="1">
      <c r="B67" s="68"/>
      <c r="C67" s="69"/>
      <c r="D67" s="69"/>
      <c r="E67" s="69"/>
      <c r="F67" s="69"/>
      <c r="G67" s="69"/>
      <c r="H67" s="69"/>
      <c r="I67" s="179"/>
      <c r="J67" s="69"/>
      <c r="K67" s="70"/>
    </row>
    <row r="71" s="1" customFormat="1" ht="6.96" customHeight="1">
      <c r="B71" s="71"/>
      <c r="C71" s="72"/>
      <c r="D71" s="72"/>
      <c r="E71" s="72"/>
      <c r="F71" s="72"/>
      <c r="G71" s="72"/>
      <c r="H71" s="72"/>
      <c r="I71" s="182"/>
      <c r="J71" s="72"/>
      <c r="K71" s="72"/>
      <c r="L71" s="73"/>
    </row>
    <row r="72" s="1" customFormat="1" ht="36.96" customHeight="1">
      <c r="B72" s="47"/>
      <c r="C72" s="74" t="s">
        <v>199</v>
      </c>
      <c r="D72" s="75"/>
      <c r="E72" s="75"/>
      <c r="F72" s="75"/>
      <c r="G72" s="75"/>
      <c r="H72" s="75"/>
      <c r="I72" s="204"/>
      <c r="J72" s="75"/>
      <c r="K72" s="75"/>
      <c r="L72" s="73"/>
    </row>
    <row r="73" s="1" customFormat="1" ht="6.96" customHeight="1">
      <c r="B73" s="47"/>
      <c r="C73" s="75"/>
      <c r="D73" s="75"/>
      <c r="E73" s="75"/>
      <c r="F73" s="75"/>
      <c r="G73" s="75"/>
      <c r="H73" s="75"/>
      <c r="I73" s="204"/>
      <c r="J73" s="75"/>
      <c r="K73" s="75"/>
      <c r="L73" s="73"/>
    </row>
    <row r="74" s="1" customFormat="1" ht="14.4" customHeight="1">
      <c r="B74" s="47"/>
      <c r="C74" s="77" t="s">
        <v>18</v>
      </c>
      <c r="D74" s="75"/>
      <c r="E74" s="75"/>
      <c r="F74" s="75"/>
      <c r="G74" s="75"/>
      <c r="H74" s="75"/>
      <c r="I74" s="204"/>
      <c r="J74" s="75"/>
      <c r="K74" s="75"/>
      <c r="L74" s="73"/>
    </row>
    <row r="75" s="1" customFormat="1" ht="16.5" customHeight="1">
      <c r="B75" s="47"/>
      <c r="C75" s="75"/>
      <c r="D75" s="75"/>
      <c r="E75" s="205" t="str">
        <f>E7</f>
        <v>Revitalizace centra města Kopřivnice - projektová dokumentace II.</v>
      </c>
      <c r="F75" s="77"/>
      <c r="G75" s="77"/>
      <c r="H75" s="77"/>
      <c r="I75" s="204"/>
      <c r="J75" s="75"/>
      <c r="K75" s="75"/>
      <c r="L75" s="73"/>
    </row>
    <row r="76">
      <c r="B76" s="29"/>
      <c r="C76" s="77" t="s">
        <v>186</v>
      </c>
      <c r="D76" s="304"/>
      <c r="E76" s="304"/>
      <c r="F76" s="304"/>
      <c r="G76" s="304"/>
      <c r="H76" s="304"/>
      <c r="I76" s="149"/>
      <c r="J76" s="304"/>
      <c r="K76" s="304"/>
      <c r="L76" s="305"/>
    </row>
    <row r="77" s="1" customFormat="1" ht="16.5" customHeight="1">
      <c r="B77" s="47"/>
      <c r="C77" s="75"/>
      <c r="D77" s="75"/>
      <c r="E77" s="205" t="s">
        <v>4738</v>
      </c>
      <c r="F77" s="75"/>
      <c r="G77" s="75"/>
      <c r="H77" s="75"/>
      <c r="I77" s="204"/>
      <c r="J77" s="75"/>
      <c r="K77" s="75"/>
      <c r="L77" s="73"/>
    </row>
    <row r="78" s="1" customFormat="1" ht="14.4" customHeight="1">
      <c r="B78" s="47"/>
      <c r="C78" s="77" t="s">
        <v>940</v>
      </c>
      <c r="D78" s="75"/>
      <c r="E78" s="75"/>
      <c r="F78" s="75"/>
      <c r="G78" s="75"/>
      <c r="H78" s="75"/>
      <c r="I78" s="204"/>
      <c r="J78" s="75"/>
      <c r="K78" s="75"/>
      <c r="L78" s="73"/>
    </row>
    <row r="79" s="1" customFormat="1" ht="17.25" customHeight="1">
      <c r="B79" s="47"/>
      <c r="C79" s="75"/>
      <c r="D79" s="75"/>
      <c r="E79" s="83" t="str">
        <f>E11</f>
        <v>SO 902_1 - Prosklený pavilon - dešťová kanalizace</v>
      </c>
      <c r="F79" s="75"/>
      <c r="G79" s="75"/>
      <c r="H79" s="75"/>
      <c r="I79" s="204"/>
      <c r="J79" s="75"/>
      <c r="K79" s="75"/>
      <c r="L79" s="73"/>
    </row>
    <row r="80" s="1" customFormat="1" ht="6.96" customHeight="1">
      <c r="B80" s="47"/>
      <c r="C80" s="75"/>
      <c r="D80" s="75"/>
      <c r="E80" s="75"/>
      <c r="F80" s="75"/>
      <c r="G80" s="75"/>
      <c r="H80" s="75"/>
      <c r="I80" s="204"/>
      <c r="J80" s="75"/>
      <c r="K80" s="75"/>
      <c r="L80" s="73"/>
    </row>
    <row r="81" s="1" customFormat="1" ht="18" customHeight="1">
      <c r="B81" s="47"/>
      <c r="C81" s="77" t="s">
        <v>23</v>
      </c>
      <c r="D81" s="75"/>
      <c r="E81" s="75"/>
      <c r="F81" s="206" t="str">
        <f>F14</f>
        <v xml:space="preserve"> </v>
      </c>
      <c r="G81" s="75"/>
      <c r="H81" s="75"/>
      <c r="I81" s="207" t="s">
        <v>25</v>
      </c>
      <c r="J81" s="86" t="str">
        <f>IF(J14="","",J14)</f>
        <v>14. 1. 2019</v>
      </c>
      <c r="K81" s="75"/>
      <c r="L81" s="73"/>
    </row>
    <row r="82" s="1" customFormat="1" ht="6.96" customHeight="1">
      <c r="B82" s="47"/>
      <c r="C82" s="75"/>
      <c r="D82" s="75"/>
      <c r="E82" s="75"/>
      <c r="F82" s="75"/>
      <c r="G82" s="75"/>
      <c r="H82" s="75"/>
      <c r="I82" s="204"/>
      <c r="J82" s="75"/>
      <c r="K82" s="75"/>
      <c r="L82" s="73"/>
    </row>
    <row r="83" s="1" customFormat="1">
      <c r="B83" s="47"/>
      <c r="C83" s="77" t="s">
        <v>27</v>
      </c>
      <c r="D83" s="75"/>
      <c r="E83" s="75"/>
      <c r="F83" s="206" t="str">
        <f>E17</f>
        <v>Město Kopřivnice</v>
      </c>
      <c r="G83" s="75"/>
      <c r="H83" s="75"/>
      <c r="I83" s="207" t="s">
        <v>33</v>
      </c>
      <c r="J83" s="206" t="str">
        <f>E23</f>
        <v>Dopravoprojekt Ostrava a.s.</v>
      </c>
      <c r="K83" s="75"/>
      <c r="L83" s="73"/>
    </row>
    <row r="84" s="1" customFormat="1" ht="14.4" customHeight="1">
      <c r="B84" s="47"/>
      <c r="C84" s="77" t="s">
        <v>31</v>
      </c>
      <c r="D84" s="75"/>
      <c r="E84" s="75"/>
      <c r="F84" s="206" t="str">
        <f>IF(E20="","",E20)</f>
        <v/>
      </c>
      <c r="G84" s="75"/>
      <c r="H84" s="75"/>
      <c r="I84" s="204"/>
      <c r="J84" s="75"/>
      <c r="K84" s="75"/>
      <c r="L84" s="73"/>
    </row>
    <row r="85" s="1" customFormat="1" ht="10.32" customHeight="1">
      <c r="B85" s="47"/>
      <c r="C85" s="75"/>
      <c r="D85" s="75"/>
      <c r="E85" s="75"/>
      <c r="F85" s="75"/>
      <c r="G85" s="75"/>
      <c r="H85" s="75"/>
      <c r="I85" s="204"/>
      <c r="J85" s="75"/>
      <c r="K85" s="75"/>
      <c r="L85" s="73"/>
    </row>
    <row r="86" s="10" customFormat="1" ht="29.28" customHeight="1">
      <c r="B86" s="208"/>
      <c r="C86" s="209" t="s">
        <v>200</v>
      </c>
      <c r="D86" s="210" t="s">
        <v>57</v>
      </c>
      <c r="E86" s="210" t="s">
        <v>53</v>
      </c>
      <c r="F86" s="210" t="s">
        <v>201</v>
      </c>
      <c r="G86" s="210" t="s">
        <v>202</v>
      </c>
      <c r="H86" s="210" t="s">
        <v>203</v>
      </c>
      <c r="I86" s="211" t="s">
        <v>204</v>
      </c>
      <c r="J86" s="210" t="s">
        <v>191</v>
      </c>
      <c r="K86" s="212" t="s">
        <v>205</v>
      </c>
      <c r="L86" s="213"/>
      <c r="M86" s="103" t="s">
        <v>206</v>
      </c>
      <c r="N86" s="104" t="s">
        <v>42</v>
      </c>
      <c r="O86" s="104" t="s">
        <v>207</v>
      </c>
      <c r="P86" s="104" t="s">
        <v>208</v>
      </c>
      <c r="Q86" s="104" t="s">
        <v>209</v>
      </c>
      <c r="R86" s="104" t="s">
        <v>210</v>
      </c>
      <c r="S86" s="104" t="s">
        <v>211</v>
      </c>
      <c r="T86" s="105" t="s">
        <v>212</v>
      </c>
    </row>
    <row r="87" s="1" customFormat="1" ht="29.28" customHeight="1">
      <c r="B87" s="47"/>
      <c r="C87" s="109" t="s">
        <v>192</v>
      </c>
      <c r="D87" s="75"/>
      <c r="E87" s="75"/>
      <c r="F87" s="75"/>
      <c r="G87" s="75"/>
      <c r="H87" s="75"/>
      <c r="I87" s="204"/>
      <c r="J87" s="214">
        <f>BK87</f>
        <v>0</v>
      </c>
      <c r="K87" s="75"/>
      <c r="L87" s="73"/>
      <c r="M87" s="106"/>
      <c r="N87" s="107"/>
      <c r="O87" s="107"/>
      <c r="P87" s="215">
        <f>P88</f>
        <v>0</v>
      </c>
      <c r="Q87" s="107"/>
      <c r="R87" s="215">
        <f>R88</f>
        <v>0</v>
      </c>
      <c r="S87" s="107"/>
      <c r="T87" s="216">
        <f>T88</f>
        <v>0</v>
      </c>
      <c r="AT87" s="25" t="s">
        <v>71</v>
      </c>
      <c r="AU87" s="25" t="s">
        <v>193</v>
      </c>
      <c r="BK87" s="217">
        <f>BK88</f>
        <v>0</v>
      </c>
    </row>
    <row r="88" s="11" customFormat="1" ht="37.44" customHeight="1">
      <c r="B88" s="218"/>
      <c r="C88" s="219"/>
      <c r="D88" s="220" t="s">
        <v>71</v>
      </c>
      <c r="E88" s="221" t="s">
        <v>371</v>
      </c>
      <c r="F88" s="221" t="s">
        <v>372</v>
      </c>
      <c r="G88" s="219"/>
      <c r="H88" s="219"/>
      <c r="I88" s="222"/>
      <c r="J88" s="223">
        <f>BK88</f>
        <v>0</v>
      </c>
      <c r="K88" s="219"/>
      <c r="L88" s="224"/>
      <c r="M88" s="225"/>
      <c r="N88" s="226"/>
      <c r="O88" s="226"/>
      <c r="P88" s="227">
        <f>P89+P111+P115+P146</f>
        <v>0</v>
      </c>
      <c r="Q88" s="226"/>
      <c r="R88" s="227">
        <f>R89+R111+R115+R146</f>
        <v>0</v>
      </c>
      <c r="S88" s="226"/>
      <c r="T88" s="228">
        <f>T89+T111+T115+T146</f>
        <v>0</v>
      </c>
      <c r="AR88" s="229" t="s">
        <v>80</v>
      </c>
      <c r="AT88" s="230" t="s">
        <v>71</v>
      </c>
      <c r="AU88" s="230" t="s">
        <v>72</v>
      </c>
      <c r="AY88" s="229" t="s">
        <v>215</v>
      </c>
      <c r="BK88" s="231">
        <f>BK89+BK111+BK115+BK146</f>
        <v>0</v>
      </c>
    </row>
    <row r="89" s="11" customFormat="1" ht="19.92" customHeight="1">
      <c r="B89" s="218"/>
      <c r="C89" s="219"/>
      <c r="D89" s="220" t="s">
        <v>71</v>
      </c>
      <c r="E89" s="232" t="s">
        <v>80</v>
      </c>
      <c r="F89" s="232" t="s">
        <v>373</v>
      </c>
      <c r="G89" s="219"/>
      <c r="H89" s="219"/>
      <c r="I89" s="222"/>
      <c r="J89" s="233">
        <f>BK89</f>
        <v>0</v>
      </c>
      <c r="K89" s="219"/>
      <c r="L89" s="224"/>
      <c r="M89" s="225"/>
      <c r="N89" s="226"/>
      <c r="O89" s="226"/>
      <c r="P89" s="227">
        <f>SUM(P90:P110)</f>
        <v>0</v>
      </c>
      <c r="Q89" s="226"/>
      <c r="R89" s="227">
        <f>SUM(R90:R110)</f>
        <v>0</v>
      </c>
      <c r="S89" s="226"/>
      <c r="T89" s="228">
        <f>SUM(T90:T110)</f>
        <v>0</v>
      </c>
      <c r="AR89" s="229" t="s">
        <v>80</v>
      </c>
      <c r="AT89" s="230" t="s">
        <v>71</v>
      </c>
      <c r="AU89" s="230" t="s">
        <v>80</v>
      </c>
      <c r="AY89" s="229" t="s">
        <v>215</v>
      </c>
      <c r="BK89" s="231">
        <f>SUM(BK90:BK110)</f>
        <v>0</v>
      </c>
    </row>
    <row r="90" s="1" customFormat="1" ht="25.5" customHeight="1">
      <c r="B90" s="47"/>
      <c r="C90" s="234" t="s">
        <v>80</v>
      </c>
      <c r="D90" s="234" t="s">
        <v>218</v>
      </c>
      <c r="E90" s="235" t="s">
        <v>973</v>
      </c>
      <c r="F90" s="236" t="s">
        <v>4953</v>
      </c>
      <c r="G90" s="237" t="s">
        <v>381</v>
      </c>
      <c r="H90" s="238">
        <v>45.600000000000001</v>
      </c>
      <c r="I90" s="239"/>
      <c r="J90" s="240">
        <f>ROUND(I90*H90,2)</f>
        <v>0</v>
      </c>
      <c r="K90" s="236" t="s">
        <v>4521</v>
      </c>
      <c r="L90" s="73"/>
      <c r="M90" s="241" t="s">
        <v>21</v>
      </c>
      <c r="N90" s="242" t="s">
        <v>43</v>
      </c>
      <c r="O90" s="48"/>
      <c r="P90" s="243">
        <f>O90*H90</f>
        <v>0</v>
      </c>
      <c r="Q90" s="243">
        <v>0</v>
      </c>
      <c r="R90" s="243">
        <f>Q90*H90</f>
        <v>0</v>
      </c>
      <c r="S90" s="243">
        <v>0</v>
      </c>
      <c r="T90" s="244">
        <f>S90*H90</f>
        <v>0</v>
      </c>
      <c r="AR90" s="25" t="s">
        <v>232</v>
      </c>
      <c r="AT90" s="25" t="s">
        <v>218</v>
      </c>
      <c r="AU90" s="25" t="s">
        <v>82</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82</v>
      </c>
    </row>
    <row r="91" s="12" customFormat="1">
      <c r="B91" s="252"/>
      <c r="C91" s="253"/>
      <c r="D91" s="246" t="s">
        <v>422</v>
      </c>
      <c r="E91" s="254" t="s">
        <v>21</v>
      </c>
      <c r="F91" s="255" t="s">
        <v>4954</v>
      </c>
      <c r="G91" s="253"/>
      <c r="H91" s="256">
        <v>45.600000000000001</v>
      </c>
      <c r="I91" s="257"/>
      <c r="J91" s="253"/>
      <c r="K91" s="253"/>
      <c r="L91" s="258"/>
      <c r="M91" s="259"/>
      <c r="N91" s="260"/>
      <c r="O91" s="260"/>
      <c r="P91" s="260"/>
      <c r="Q91" s="260"/>
      <c r="R91" s="260"/>
      <c r="S91" s="260"/>
      <c r="T91" s="261"/>
      <c r="AT91" s="262" t="s">
        <v>422</v>
      </c>
      <c r="AU91" s="262" t="s">
        <v>82</v>
      </c>
      <c r="AV91" s="12" t="s">
        <v>82</v>
      </c>
      <c r="AW91" s="12" t="s">
        <v>35</v>
      </c>
      <c r="AX91" s="12" t="s">
        <v>72</v>
      </c>
      <c r="AY91" s="262" t="s">
        <v>215</v>
      </c>
    </row>
    <row r="92" s="13" customFormat="1">
      <c r="B92" s="263"/>
      <c r="C92" s="264"/>
      <c r="D92" s="246" t="s">
        <v>422</v>
      </c>
      <c r="E92" s="265" t="s">
        <v>21</v>
      </c>
      <c r="F92" s="266" t="s">
        <v>439</v>
      </c>
      <c r="G92" s="264"/>
      <c r="H92" s="267">
        <v>45.600000000000001</v>
      </c>
      <c r="I92" s="268"/>
      <c r="J92" s="264"/>
      <c r="K92" s="264"/>
      <c r="L92" s="269"/>
      <c r="M92" s="270"/>
      <c r="N92" s="271"/>
      <c r="O92" s="271"/>
      <c r="P92" s="271"/>
      <c r="Q92" s="271"/>
      <c r="R92" s="271"/>
      <c r="S92" s="271"/>
      <c r="T92" s="272"/>
      <c r="AT92" s="273" t="s">
        <v>422</v>
      </c>
      <c r="AU92" s="273" t="s">
        <v>82</v>
      </c>
      <c r="AV92" s="13" t="s">
        <v>232</v>
      </c>
      <c r="AW92" s="13" t="s">
        <v>35</v>
      </c>
      <c r="AX92" s="13" t="s">
        <v>80</v>
      </c>
      <c r="AY92" s="273" t="s">
        <v>215</v>
      </c>
    </row>
    <row r="93" s="1" customFormat="1" ht="38.25" customHeight="1">
      <c r="B93" s="47"/>
      <c r="C93" s="234" t="s">
        <v>82</v>
      </c>
      <c r="D93" s="234" t="s">
        <v>218</v>
      </c>
      <c r="E93" s="235" t="s">
        <v>977</v>
      </c>
      <c r="F93" s="236" t="s">
        <v>4955</v>
      </c>
      <c r="G93" s="237" t="s">
        <v>381</v>
      </c>
      <c r="H93" s="238">
        <v>45.600000000000001</v>
      </c>
      <c r="I93" s="239"/>
      <c r="J93" s="240">
        <f>ROUND(I93*H93,2)</f>
        <v>0</v>
      </c>
      <c r="K93" s="236" t="s">
        <v>4521</v>
      </c>
      <c r="L93" s="73"/>
      <c r="M93" s="241" t="s">
        <v>21</v>
      </c>
      <c r="N93" s="242" t="s">
        <v>43</v>
      </c>
      <c r="O93" s="48"/>
      <c r="P93" s="243">
        <f>O93*H93</f>
        <v>0</v>
      </c>
      <c r="Q93" s="243">
        <v>0</v>
      </c>
      <c r="R93" s="243">
        <f>Q93*H93</f>
        <v>0</v>
      </c>
      <c r="S93" s="243">
        <v>0</v>
      </c>
      <c r="T93" s="244">
        <f>S93*H93</f>
        <v>0</v>
      </c>
      <c r="AR93" s="25" t="s">
        <v>232</v>
      </c>
      <c r="AT93" s="25" t="s">
        <v>218</v>
      </c>
      <c r="AU93" s="25" t="s">
        <v>82</v>
      </c>
      <c r="AY93" s="25" t="s">
        <v>215</v>
      </c>
      <c r="BE93" s="245">
        <f>IF(N93="základní",J93,0)</f>
        <v>0</v>
      </c>
      <c r="BF93" s="245">
        <f>IF(N93="snížená",J93,0)</f>
        <v>0</v>
      </c>
      <c r="BG93" s="245">
        <f>IF(N93="zákl. přenesená",J93,0)</f>
        <v>0</v>
      </c>
      <c r="BH93" s="245">
        <f>IF(N93="sníž. přenesená",J93,0)</f>
        <v>0</v>
      </c>
      <c r="BI93" s="245">
        <f>IF(N93="nulová",J93,0)</f>
        <v>0</v>
      </c>
      <c r="BJ93" s="25" t="s">
        <v>80</v>
      </c>
      <c r="BK93" s="245">
        <f>ROUND(I93*H93,2)</f>
        <v>0</v>
      </c>
      <c r="BL93" s="25" t="s">
        <v>232</v>
      </c>
      <c r="BM93" s="25" t="s">
        <v>232</v>
      </c>
    </row>
    <row r="94" s="1" customFormat="1" ht="38.25" customHeight="1">
      <c r="B94" s="47"/>
      <c r="C94" s="234" t="s">
        <v>227</v>
      </c>
      <c r="D94" s="234" t="s">
        <v>218</v>
      </c>
      <c r="E94" s="235" t="s">
        <v>4956</v>
      </c>
      <c r="F94" s="236" t="s">
        <v>4957</v>
      </c>
      <c r="G94" s="237" t="s">
        <v>381</v>
      </c>
      <c r="H94" s="238">
        <v>23.789999999999999</v>
      </c>
      <c r="I94" s="239"/>
      <c r="J94" s="240">
        <f>ROUND(I94*H94,2)</f>
        <v>0</v>
      </c>
      <c r="K94" s="236" t="s">
        <v>4521</v>
      </c>
      <c r="L94" s="73"/>
      <c r="M94" s="241" t="s">
        <v>21</v>
      </c>
      <c r="N94" s="242" t="s">
        <v>43</v>
      </c>
      <c r="O94" s="48"/>
      <c r="P94" s="243">
        <f>O94*H94</f>
        <v>0</v>
      </c>
      <c r="Q94" s="243">
        <v>0</v>
      </c>
      <c r="R94" s="243">
        <f>Q94*H94</f>
        <v>0</v>
      </c>
      <c r="S94" s="243">
        <v>0</v>
      </c>
      <c r="T94" s="244">
        <f>S94*H94</f>
        <v>0</v>
      </c>
      <c r="AR94" s="25" t="s">
        <v>232</v>
      </c>
      <c r="AT94" s="25" t="s">
        <v>218</v>
      </c>
      <c r="AU94" s="25" t="s">
        <v>82</v>
      </c>
      <c r="AY94" s="25" t="s">
        <v>215</v>
      </c>
      <c r="BE94" s="245">
        <f>IF(N94="základní",J94,0)</f>
        <v>0</v>
      </c>
      <c r="BF94" s="245">
        <f>IF(N94="snížená",J94,0)</f>
        <v>0</v>
      </c>
      <c r="BG94" s="245">
        <f>IF(N94="zákl. přenesená",J94,0)</f>
        <v>0</v>
      </c>
      <c r="BH94" s="245">
        <f>IF(N94="sníž. přenesená",J94,0)</f>
        <v>0</v>
      </c>
      <c r="BI94" s="245">
        <f>IF(N94="nulová",J94,0)</f>
        <v>0</v>
      </c>
      <c r="BJ94" s="25" t="s">
        <v>80</v>
      </c>
      <c r="BK94" s="245">
        <f>ROUND(I94*H94,2)</f>
        <v>0</v>
      </c>
      <c r="BL94" s="25" t="s">
        <v>232</v>
      </c>
      <c r="BM94" s="25" t="s">
        <v>241</v>
      </c>
    </row>
    <row r="95" s="12" customFormat="1">
      <c r="B95" s="252"/>
      <c r="C95" s="253"/>
      <c r="D95" s="246" t="s">
        <v>422</v>
      </c>
      <c r="E95" s="254" t="s">
        <v>21</v>
      </c>
      <c r="F95" s="255" t="s">
        <v>4958</v>
      </c>
      <c r="G95" s="253"/>
      <c r="H95" s="256">
        <v>23.789999999999999</v>
      </c>
      <c r="I95" s="257"/>
      <c r="J95" s="253"/>
      <c r="K95" s="253"/>
      <c r="L95" s="258"/>
      <c r="M95" s="259"/>
      <c r="N95" s="260"/>
      <c r="O95" s="260"/>
      <c r="P95" s="260"/>
      <c r="Q95" s="260"/>
      <c r="R95" s="260"/>
      <c r="S95" s="260"/>
      <c r="T95" s="261"/>
      <c r="AT95" s="262" t="s">
        <v>422</v>
      </c>
      <c r="AU95" s="262" t="s">
        <v>82</v>
      </c>
      <c r="AV95" s="12" t="s">
        <v>82</v>
      </c>
      <c r="AW95" s="12" t="s">
        <v>35</v>
      </c>
      <c r="AX95" s="12" t="s">
        <v>72</v>
      </c>
      <c r="AY95" s="262" t="s">
        <v>215</v>
      </c>
    </row>
    <row r="96" s="13" customFormat="1">
      <c r="B96" s="263"/>
      <c r="C96" s="264"/>
      <c r="D96" s="246" t="s">
        <v>422</v>
      </c>
      <c r="E96" s="265" t="s">
        <v>21</v>
      </c>
      <c r="F96" s="266" t="s">
        <v>439</v>
      </c>
      <c r="G96" s="264"/>
      <c r="H96" s="267">
        <v>23.789999999999999</v>
      </c>
      <c r="I96" s="268"/>
      <c r="J96" s="264"/>
      <c r="K96" s="264"/>
      <c r="L96" s="269"/>
      <c r="M96" s="270"/>
      <c r="N96" s="271"/>
      <c r="O96" s="271"/>
      <c r="P96" s="271"/>
      <c r="Q96" s="271"/>
      <c r="R96" s="271"/>
      <c r="S96" s="271"/>
      <c r="T96" s="272"/>
      <c r="AT96" s="273" t="s">
        <v>422</v>
      </c>
      <c r="AU96" s="273" t="s">
        <v>82</v>
      </c>
      <c r="AV96" s="13" t="s">
        <v>232</v>
      </c>
      <c r="AW96" s="13" t="s">
        <v>35</v>
      </c>
      <c r="AX96" s="13" t="s">
        <v>80</v>
      </c>
      <c r="AY96" s="273" t="s">
        <v>215</v>
      </c>
    </row>
    <row r="97" s="1" customFormat="1" ht="16.5" customHeight="1">
      <c r="B97" s="47"/>
      <c r="C97" s="234" t="s">
        <v>232</v>
      </c>
      <c r="D97" s="234" t="s">
        <v>218</v>
      </c>
      <c r="E97" s="235" t="s">
        <v>988</v>
      </c>
      <c r="F97" s="236" t="s">
        <v>4530</v>
      </c>
      <c r="G97" s="237" t="s">
        <v>381</v>
      </c>
      <c r="H97" s="238">
        <v>23.789999999999999</v>
      </c>
      <c r="I97" s="239"/>
      <c r="J97" s="240">
        <f>ROUND(I97*H97,2)</f>
        <v>0</v>
      </c>
      <c r="K97" s="236" t="s">
        <v>4521</v>
      </c>
      <c r="L97" s="73"/>
      <c r="M97" s="241" t="s">
        <v>21</v>
      </c>
      <c r="N97" s="242" t="s">
        <v>43</v>
      </c>
      <c r="O97" s="48"/>
      <c r="P97" s="243">
        <f>O97*H97</f>
        <v>0</v>
      </c>
      <c r="Q97" s="243">
        <v>0</v>
      </c>
      <c r="R97" s="243">
        <f>Q97*H97</f>
        <v>0</v>
      </c>
      <c r="S97" s="243">
        <v>0</v>
      </c>
      <c r="T97" s="244">
        <f>S97*H97</f>
        <v>0</v>
      </c>
      <c r="AR97" s="25" t="s">
        <v>232</v>
      </c>
      <c r="AT97" s="25" t="s">
        <v>218</v>
      </c>
      <c r="AU97" s="25" t="s">
        <v>82</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405</v>
      </c>
    </row>
    <row r="98" s="1" customFormat="1" ht="25.5" customHeight="1">
      <c r="B98" s="47"/>
      <c r="C98" s="234" t="s">
        <v>214</v>
      </c>
      <c r="D98" s="234" t="s">
        <v>218</v>
      </c>
      <c r="E98" s="235" t="s">
        <v>993</v>
      </c>
      <c r="F98" s="236" t="s">
        <v>4531</v>
      </c>
      <c r="G98" s="237" t="s">
        <v>473</v>
      </c>
      <c r="H98" s="238">
        <v>38.064</v>
      </c>
      <c r="I98" s="239"/>
      <c r="J98" s="240">
        <f>ROUND(I98*H98,2)</f>
        <v>0</v>
      </c>
      <c r="K98" s="236" t="s">
        <v>4521</v>
      </c>
      <c r="L98" s="73"/>
      <c r="M98" s="241" t="s">
        <v>21</v>
      </c>
      <c r="N98" s="242" t="s">
        <v>43</v>
      </c>
      <c r="O98" s="48"/>
      <c r="P98" s="243">
        <f>O98*H98</f>
        <v>0</v>
      </c>
      <c r="Q98" s="243">
        <v>0</v>
      </c>
      <c r="R98" s="243">
        <f>Q98*H98</f>
        <v>0</v>
      </c>
      <c r="S98" s="243">
        <v>0</v>
      </c>
      <c r="T98" s="244">
        <f>S98*H98</f>
        <v>0</v>
      </c>
      <c r="AR98" s="25" t="s">
        <v>232</v>
      </c>
      <c r="AT98" s="25" t="s">
        <v>218</v>
      </c>
      <c r="AU98" s="25" t="s">
        <v>82</v>
      </c>
      <c r="AY98" s="25" t="s">
        <v>215</v>
      </c>
      <c r="BE98" s="245">
        <f>IF(N98="základní",J98,0)</f>
        <v>0</v>
      </c>
      <c r="BF98" s="245">
        <f>IF(N98="snížená",J98,0)</f>
        <v>0</v>
      </c>
      <c r="BG98" s="245">
        <f>IF(N98="zákl. přenesená",J98,0)</f>
        <v>0</v>
      </c>
      <c r="BH98" s="245">
        <f>IF(N98="sníž. přenesená",J98,0)</f>
        <v>0</v>
      </c>
      <c r="BI98" s="245">
        <f>IF(N98="nulová",J98,0)</f>
        <v>0</v>
      </c>
      <c r="BJ98" s="25" t="s">
        <v>80</v>
      </c>
      <c r="BK98" s="245">
        <f>ROUND(I98*H98,2)</f>
        <v>0</v>
      </c>
      <c r="BL98" s="25" t="s">
        <v>232</v>
      </c>
      <c r="BM98" s="25" t="s">
        <v>256</v>
      </c>
    </row>
    <row r="99" s="1" customFormat="1">
      <c r="B99" s="47"/>
      <c r="C99" s="75"/>
      <c r="D99" s="246" t="s">
        <v>225</v>
      </c>
      <c r="E99" s="75"/>
      <c r="F99" s="247" t="s">
        <v>4532</v>
      </c>
      <c r="G99" s="75"/>
      <c r="H99" s="75"/>
      <c r="I99" s="204"/>
      <c r="J99" s="75"/>
      <c r="K99" s="75"/>
      <c r="L99" s="73"/>
      <c r="M99" s="248"/>
      <c r="N99" s="48"/>
      <c r="O99" s="48"/>
      <c r="P99" s="48"/>
      <c r="Q99" s="48"/>
      <c r="R99" s="48"/>
      <c r="S99" s="48"/>
      <c r="T99" s="96"/>
      <c r="AT99" s="25" t="s">
        <v>225</v>
      </c>
      <c r="AU99" s="25" t="s">
        <v>82</v>
      </c>
    </row>
    <row r="100" s="12" customFormat="1">
      <c r="B100" s="252"/>
      <c r="C100" s="253"/>
      <c r="D100" s="246" t="s">
        <v>422</v>
      </c>
      <c r="E100" s="254" t="s">
        <v>21</v>
      </c>
      <c r="F100" s="255" t="s">
        <v>4959</v>
      </c>
      <c r="G100" s="253"/>
      <c r="H100" s="256">
        <v>38.064</v>
      </c>
      <c r="I100" s="257"/>
      <c r="J100" s="253"/>
      <c r="K100" s="253"/>
      <c r="L100" s="258"/>
      <c r="M100" s="259"/>
      <c r="N100" s="260"/>
      <c r="O100" s="260"/>
      <c r="P100" s="260"/>
      <c r="Q100" s="260"/>
      <c r="R100" s="260"/>
      <c r="S100" s="260"/>
      <c r="T100" s="261"/>
      <c r="AT100" s="262" t="s">
        <v>422</v>
      </c>
      <c r="AU100" s="262" t="s">
        <v>82</v>
      </c>
      <c r="AV100" s="12" t="s">
        <v>82</v>
      </c>
      <c r="AW100" s="12" t="s">
        <v>35</v>
      </c>
      <c r="AX100" s="12" t="s">
        <v>72</v>
      </c>
      <c r="AY100" s="262" t="s">
        <v>215</v>
      </c>
    </row>
    <row r="101" s="13" customFormat="1">
      <c r="B101" s="263"/>
      <c r="C101" s="264"/>
      <c r="D101" s="246" t="s">
        <v>422</v>
      </c>
      <c r="E101" s="265" t="s">
        <v>21</v>
      </c>
      <c r="F101" s="266" t="s">
        <v>439</v>
      </c>
      <c r="G101" s="264"/>
      <c r="H101" s="267">
        <v>38.064</v>
      </c>
      <c r="I101" s="268"/>
      <c r="J101" s="264"/>
      <c r="K101" s="264"/>
      <c r="L101" s="269"/>
      <c r="M101" s="270"/>
      <c r="N101" s="271"/>
      <c r="O101" s="271"/>
      <c r="P101" s="271"/>
      <c r="Q101" s="271"/>
      <c r="R101" s="271"/>
      <c r="S101" s="271"/>
      <c r="T101" s="272"/>
      <c r="AT101" s="273" t="s">
        <v>422</v>
      </c>
      <c r="AU101" s="273" t="s">
        <v>82</v>
      </c>
      <c r="AV101" s="13" t="s">
        <v>232</v>
      </c>
      <c r="AW101" s="13" t="s">
        <v>35</v>
      </c>
      <c r="AX101" s="13" t="s">
        <v>80</v>
      </c>
      <c r="AY101" s="273" t="s">
        <v>215</v>
      </c>
    </row>
    <row r="102" s="1" customFormat="1" ht="25.5" customHeight="1">
      <c r="B102" s="47"/>
      <c r="C102" s="234" t="s">
        <v>241</v>
      </c>
      <c r="D102" s="234" t="s">
        <v>218</v>
      </c>
      <c r="E102" s="235" t="s">
        <v>890</v>
      </c>
      <c r="F102" s="236" t="s">
        <v>4960</v>
      </c>
      <c r="G102" s="237" t="s">
        <v>381</v>
      </c>
      <c r="H102" s="238">
        <v>21.809999999999999</v>
      </c>
      <c r="I102" s="239"/>
      <c r="J102" s="240">
        <f>ROUND(I102*H102,2)</f>
        <v>0</v>
      </c>
      <c r="K102" s="236" t="s">
        <v>4521</v>
      </c>
      <c r="L102" s="73"/>
      <c r="M102" s="241" t="s">
        <v>21</v>
      </c>
      <c r="N102" s="242" t="s">
        <v>43</v>
      </c>
      <c r="O102" s="48"/>
      <c r="P102" s="243">
        <f>O102*H102</f>
        <v>0</v>
      </c>
      <c r="Q102" s="243">
        <v>0</v>
      </c>
      <c r="R102" s="243">
        <f>Q102*H102</f>
        <v>0</v>
      </c>
      <c r="S102" s="243">
        <v>0</v>
      </c>
      <c r="T102" s="244">
        <f>S102*H102</f>
        <v>0</v>
      </c>
      <c r="AR102" s="25" t="s">
        <v>232</v>
      </c>
      <c r="AT102" s="25" t="s">
        <v>218</v>
      </c>
      <c r="AU102" s="25" t="s">
        <v>82</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267</v>
      </c>
    </row>
    <row r="103" s="12" customFormat="1">
      <c r="B103" s="252"/>
      <c r="C103" s="253"/>
      <c r="D103" s="246" t="s">
        <v>422</v>
      </c>
      <c r="E103" s="254" t="s">
        <v>21</v>
      </c>
      <c r="F103" s="255" t="s">
        <v>4961</v>
      </c>
      <c r="G103" s="253"/>
      <c r="H103" s="256">
        <v>21.809999999999999</v>
      </c>
      <c r="I103" s="257"/>
      <c r="J103" s="253"/>
      <c r="K103" s="253"/>
      <c r="L103" s="258"/>
      <c r="M103" s="259"/>
      <c r="N103" s="260"/>
      <c r="O103" s="260"/>
      <c r="P103" s="260"/>
      <c r="Q103" s="260"/>
      <c r="R103" s="260"/>
      <c r="S103" s="260"/>
      <c r="T103" s="261"/>
      <c r="AT103" s="262" t="s">
        <v>422</v>
      </c>
      <c r="AU103" s="262" t="s">
        <v>82</v>
      </c>
      <c r="AV103" s="12" t="s">
        <v>82</v>
      </c>
      <c r="AW103" s="12" t="s">
        <v>35</v>
      </c>
      <c r="AX103" s="12" t="s">
        <v>72</v>
      </c>
      <c r="AY103" s="262" t="s">
        <v>215</v>
      </c>
    </row>
    <row r="104" s="13" customFormat="1">
      <c r="B104" s="263"/>
      <c r="C104" s="264"/>
      <c r="D104" s="246" t="s">
        <v>422</v>
      </c>
      <c r="E104" s="265" t="s">
        <v>21</v>
      </c>
      <c r="F104" s="266" t="s">
        <v>439</v>
      </c>
      <c r="G104" s="264"/>
      <c r="H104" s="267">
        <v>21.809999999999999</v>
      </c>
      <c r="I104" s="268"/>
      <c r="J104" s="264"/>
      <c r="K104" s="264"/>
      <c r="L104" s="269"/>
      <c r="M104" s="270"/>
      <c r="N104" s="271"/>
      <c r="O104" s="271"/>
      <c r="P104" s="271"/>
      <c r="Q104" s="271"/>
      <c r="R104" s="271"/>
      <c r="S104" s="271"/>
      <c r="T104" s="272"/>
      <c r="AT104" s="273" t="s">
        <v>422</v>
      </c>
      <c r="AU104" s="273" t="s">
        <v>82</v>
      </c>
      <c r="AV104" s="13" t="s">
        <v>232</v>
      </c>
      <c r="AW104" s="13" t="s">
        <v>35</v>
      </c>
      <c r="AX104" s="13" t="s">
        <v>80</v>
      </c>
      <c r="AY104" s="273" t="s">
        <v>215</v>
      </c>
    </row>
    <row r="105" s="1" customFormat="1" ht="38.25" customHeight="1">
      <c r="B105" s="47"/>
      <c r="C105" s="234" t="s">
        <v>246</v>
      </c>
      <c r="D105" s="234" t="s">
        <v>218</v>
      </c>
      <c r="E105" s="235" t="s">
        <v>4962</v>
      </c>
      <c r="F105" s="236" t="s">
        <v>4963</v>
      </c>
      <c r="G105" s="237" t="s">
        <v>381</v>
      </c>
      <c r="H105" s="238">
        <v>19.23</v>
      </c>
      <c r="I105" s="239"/>
      <c r="J105" s="240">
        <f>ROUND(I105*H105,2)</f>
        <v>0</v>
      </c>
      <c r="K105" s="236" t="s">
        <v>4521</v>
      </c>
      <c r="L105" s="73"/>
      <c r="M105" s="241" t="s">
        <v>21</v>
      </c>
      <c r="N105" s="242" t="s">
        <v>43</v>
      </c>
      <c r="O105" s="48"/>
      <c r="P105" s="243">
        <f>O105*H105</f>
        <v>0</v>
      </c>
      <c r="Q105" s="243">
        <v>0</v>
      </c>
      <c r="R105" s="243">
        <f>Q105*H105</f>
        <v>0</v>
      </c>
      <c r="S105" s="243">
        <v>0</v>
      </c>
      <c r="T105" s="244">
        <f>S105*H105</f>
        <v>0</v>
      </c>
      <c r="AR105" s="25" t="s">
        <v>232</v>
      </c>
      <c r="AT105" s="25" t="s">
        <v>218</v>
      </c>
      <c r="AU105" s="25" t="s">
        <v>82</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277</v>
      </c>
    </row>
    <row r="106" s="12" customFormat="1">
      <c r="B106" s="252"/>
      <c r="C106" s="253"/>
      <c r="D106" s="246" t="s">
        <v>422</v>
      </c>
      <c r="E106" s="254" t="s">
        <v>21</v>
      </c>
      <c r="F106" s="255" t="s">
        <v>4964</v>
      </c>
      <c r="G106" s="253"/>
      <c r="H106" s="256">
        <v>19.23</v>
      </c>
      <c r="I106" s="257"/>
      <c r="J106" s="253"/>
      <c r="K106" s="253"/>
      <c r="L106" s="258"/>
      <c r="M106" s="259"/>
      <c r="N106" s="260"/>
      <c r="O106" s="260"/>
      <c r="P106" s="260"/>
      <c r="Q106" s="260"/>
      <c r="R106" s="260"/>
      <c r="S106" s="260"/>
      <c r="T106" s="261"/>
      <c r="AT106" s="262" t="s">
        <v>422</v>
      </c>
      <c r="AU106" s="262" t="s">
        <v>82</v>
      </c>
      <c r="AV106" s="12" t="s">
        <v>82</v>
      </c>
      <c r="AW106" s="12" t="s">
        <v>35</v>
      </c>
      <c r="AX106" s="12" t="s">
        <v>72</v>
      </c>
      <c r="AY106" s="262" t="s">
        <v>215</v>
      </c>
    </row>
    <row r="107" s="13" customFormat="1">
      <c r="B107" s="263"/>
      <c r="C107" s="264"/>
      <c r="D107" s="246" t="s">
        <v>422</v>
      </c>
      <c r="E107" s="265" t="s">
        <v>21</v>
      </c>
      <c r="F107" s="266" t="s">
        <v>439</v>
      </c>
      <c r="G107" s="264"/>
      <c r="H107" s="267">
        <v>19.23</v>
      </c>
      <c r="I107" s="268"/>
      <c r="J107" s="264"/>
      <c r="K107" s="264"/>
      <c r="L107" s="269"/>
      <c r="M107" s="270"/>
      <c r="N107" s="271"/>
      <c r="O107" s="271"/>
      <c r="P107" s="271"/>
      <c r="Q107" s="271"/>
      <c r="R107" s="271"/>
      <c r="S107" s="271"/>
      <c r="T107" s="272"/>
      <c r="AT107" s="273" t="s">
        <v>422</v>
      </c>
      <c r="AU107" s="273" t="s">
        <v>82</v>
      </c>
      <c r="AV107" s="13" t="s">
        <v>232</v>
      </c>
      <c r="AW107" s="13" t="s">
        <v>35</v>
      </c>
      <c r="AX107" s="13" t="s">
        <v>80</v>
      </c>
      <c r="AY107" s="273" t="s">
        <v>215</v>
      </c>
    </row>
    <row r="108" s="1" customFormat="1" ht="16.5" customHeight="1">
      <c r="B108" s="47"/>
      <c r="C108" s="274" t="s">
        <v>405</v>
      </c>
      <c r="D108" s="274" t="s">
        <v>470</v>
      </c>
      <c r="E108" s="275" t="s">
        <v>2728</v>
      </c>
      <c r="F108" s="276" t="s">
        <v>2729</v>
      </c>
      <c r="G108" s="277" t="s">
        <v>473</v>
      </c>
      <c r="H108" s="278">
        <v>38.460000000000001</v>
      </c>
      <c r="I108" s="279"/>
      <c r="J108" s="280">
        <f>ROUND(I108*H108,2)</f>
        <v>0</v>
      </c>
      <c r="K108" s="276" t="s">
        <v>4521</v>
      </c>
      <c r="L108" s="281"/>
      <c r="M108" s="282" t="s">
        <v>21</v>
      </c>
      <c r="N108" s="283" t="s">
        <v>43</v>
      </c>
      <c r="O108" s="48"/>
      <c r="P108" s="243">
        <f>O108*H108</f>
        <v>0</v>
      </c>
      <c r="Q108" s="243">
        <v>0</v>
      </c>
      <c r="R108" s="243">
        <f>Q108*H108</f>
        <v>0</v>
      </c>
      <c r="S108" s="243">
        <v>0</v>
      </c>
      <c r="T108" s="244">
        <f>S108*H108</f>
        <v>0</v>
      </c>
      <c r="AR108" s="25" t="s">
        <v>405</v>
      </c>
      <c r="AT108" s="25" t="s">
        <v>470</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286</v>
      </c>
    </row>
    <row r="109" s="12" customFormat="1">
      <c r="B109" s="252"/>
      <c r="C109" s="253"/>
      <c r="D109" s="246" t="s">
        <v>422</v>
      </c>
      <c r="E109" s="254" t="s">
        <v>21</v>
      </c>
      <c r="F109" s="255" t="s">
        <v>4965</v>
      </c>
      <c r="G109" s="253"/>
      <c r="H109" s="256">
        <v>38.460000000000001</v>
      </c>
      <c r="I109" s="257"/>
      <c r="J109" s="253"/>
      <c r="K109" s="253"/>
      <c r="L109" s="258"/>
      <c r="M109" s="259"/>
      <c r="N109" s="260"/>
      <c r="O109" s="260"/>
      <c r="P109" s="260"/>
      <c r="Q109" s="260"/>
      <c r="R109" s="260"/>
      <c r="S109" s="260"/>
      <c r="T109" s="261"/>
      <c r="AT109" s="262" t="s">
        <v>422</v>
      </c>
      <c r="AU109" s="262" t="s">
        <v>82</v>
      </c>
      <c r="AV109" s="12" t="s">
        <v>82</v>
      </c>
      <c r="AW109" s="12" t="s">
        <v>35</v>
      </c>
      <c r="AX109" s="12" t="s">
        <v>72</v>
      </c>
      <c r="AY109" s="262" t="s">
        <v>215</v>
      </c>
    </row>
    <row r="110" s="13" customFormat="1">
      <c r="B110" s="263"/>
      <c r="C110" s="264"/>
      <c r="D110" s="246" t="s">
        <v>422</v>
      </c>
      <c r="E110" s="265" t="s">
        <v>21</v>
      </c>
      <c r="F110" s="266" t="s">
        <v>439</v>
      </c>
      <c r="G110" s="264"/>
      <c r="H110" s="267">
        <v>38.460000000000001</v>
      </c>
      <c r="I110" s="268"/>
      <c r="J110" s="264"/>
      <c r="K110" s="264"/>
      <c r="L110" s="269"/>
      <c r="M110" s="270"/>
      <c r="N110" s="271"/>
      <c r="O110" s="271"/>
      <c r="P110" s="271"/>
      <c r="Q110" s="271"/>
      <c r="R110" s="271"/>
      <c r="S110" s="271"/>
      <c r="T110" s="272"/>
      <c r="AT110" s="273" t="s">
        <v>422</v>
      </c>
      <c r="AU110" s="273" t="s">
        <v>82</v>
      </c>
      <c r="AV110" s="13" t="s">
        <v>232</v>
      </c>
      <c r="AW110" s="13" t="s">
        <v>35</v>
      </c>
      <c r="AX110" s="13" t="s">
        <v>80</v>
      </c>
      <c r="AY110" s="273" t="s">
        <v>215</v>
      </c>
    </row>
    <row r="111" s="11" customFormat="1" ht="29.88" customHeight="1">
      <c r="B111" s="218"/>
      <c r="C111" s="219"/>
      <c r="D111" s="220" t="s">
        <v>71</v>
      </c>
      <c r="E111" s="232" t="s">
        <v>232</v>
      </c>
      <c r="F111" s="232" t="s">
        <v>1592</v>
      </c>
      <c r="G111" s="219"/>
      <c r="H111" s="219"/>
      <c r="I111" s="222"/>
      <c r="J111" s="233">
        <f>BK111</f>
        <v>0</v>
      </c>
      <c r="K111" s="219"/>
      <c r="L111" s="224"/>
      <c r="M111" s="225"/>
      <c r="N111" s="226"/>
      <c r="O111" s="226"/>
      <c r="P111" s="227">
        <f>SUM(P112:P114)</f>
        <v>0</v>
      </c>
      <c r="Q111" s="226"/>
      <c r="R111" s="227">
        <f>SUM(R112:R114)</f>
        <v>0</v>
      </c>
      <c r="S111" s="226"/>
      <c r="T111" s="228">
        <f>SUM(T112:T114)</f>
        <v>0</v>
      </c>
      <c r="AR111" s="229" t="s">
        <v>80</v>
      </c>
      <c r="AT111" s="230" t="s">
        <v>71</v>
      </c>
      <c r="AU111" s="230" t="s">
        <v>80</v>
      </c>
      <c r="AY111" s="229" t="s">
        <v>215</v>
      </c>
      <c r="BK111" s="231">
        <f>SUM(BK112:BK114)</f>
        <v>0</v>
      </c>
    </row>
    <row r="112" s="1" customFormat="1" ht="25.5" customHeight="1">
      <c r="B112" s="47"/>
      <c r="C112" s="234" t="s">
        <v>251</v>
      </c>
      <c r="D112" s="234" t="s">
        <v>218</v>
      </c>
      <c r="E112" s="235" t="s">
        <v>4966</v>
      </c>
      <c r="F112" s="236" t="s">
        <v>4967</v>
      </c>
      <c r="G112" s="237" t="s">
        <v>381</v>
      </c>
      <c r="H112" s="238">
        <v>4.5599999999999996</v>
      </c>
      <c r="I112" s="239"/>
      <c r="J112" s="240">
        <f>ROUND(I112*H112,2)</f>
        <v>0</v>
      </c>
      <c r="K112" s="236" t="s">
        <v>4521</v>
      </c>
      <c r="L112" s="73"/>
      <c r="M112" s="241" t="s">
        <v>21</v>
      </c>
      <c r="N112" s="242" t="s">
        <v>43</v>
      </c>
      <c r="O112" s="48"/>
      <c r="P112" s="243">
        <f>O112*H112</f>
        <v>0</v>
      </c>
      <c r="Q112" s="243">
        <v>0</v>
      </c>
      <c r="R112" s="243">
        <f>Q112*H112</f>
        <v>0</v>
      </c>
      <c r="S112" s="243">
        <v>0</v>
      </c>
      <c r="T112" s="244">
        <f>S112*H112</f>
        <v>0</v>
      </c>
      <c r="AR112" s="25" t="s">
        <v>232</v>
      </c>
      <c r="AT112" s="25" t="s">
        <v>218</v>
      </c>
      <c r="AU112" s="25" t="s">
        <v>82</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295</v>
      </c>
    </row>
    <row r="113" s="12" customFormat="1">
      <c r="B113" s="252"/>
      <c r="C113" s="253"/>
      <c r="D113" s="246" t="s">
        <v>422</v>
      </c>
      <c r="E113" s="254" t="s">
        <v>21</v>
      </c>
      <c r="F113" s="255" t="s">
        <v>4968</v>
      </c>
      <c r="G113" s="253"/>
      <c r="H113" s="256">
        <v>4.5599999999999996</v>
      </c>
      <c r="I113" s="257"/>
      <c r="J113" s="253"/>
      <c r="K113" s="253"/>
      <c r="L113" s="258"/>
      <c r="M113" s="259"/>
      <c r="N113" s="260"/>
      <c r="O113" s="260"/>
      <c r="P113" s="260"/>
      <c r="Q113" s="260"/>
      <c r="R113" s="260"/>
      <c r="S113" s="260"/>
      <c r="T113" s="261"/>
      <c r="AT113" s="262" t="s">
        <v>422</v>
      </c>
      <c r="AU113" s="262" t="s">
        <v>82</v>
      </c>
      <c r="AV113" s="12" t="s">
        <v>82</v>
      </c>
      <c r="AW113" s="12" t="s">
        <v>35</v>
      </c>
      <c r="AX113" s="12" t="s">
        <v>72</v>
      </c>
      <c r="AY113" s="262" t="s">
        <v>215</v>
      </c>
    </row>
    <row r="114" s="13" customFormat="1">
      <c r="B114" s="263"/>
      <c r="C114" s="264"/>
      <c r="D114" s="246" t="s">
        <v>422</v>
      </c>
      <c r="E114" s="265" t="s">
        <v>21</v>
      </c>
      <c r="F114" s="266" t="s">
        <v>439</v>
      </c>
      <c r="G114" s="264"/>
      <c r="H114" s="267">
        <v>4.5599999999999996</v>
      </c>
      <c r="I114" s="268"/>
      <c r="J114" s="264"/>
      <c r="K114" s="264"/>
      <c r="L114" s="269"/>
      <c r="M114" s="270"/>
      <c r="N114" s="271"/>
      <c r="O114" s="271"/>
      <c r="P114" s="271"/>
      <c r="Q114" s="271"/>
      <c r="R114" s="271"/>
      <c r="S114" s="271"/>
      <c r="T114" s="272"/>
      <c r="AT114" s="273" t="s">
        <v>422</v>
      </c>
      <c r="AU114" s="273" t="s">
        <v>82</v>
      </c>
      <c r="AV114" s="13" t="s">
        <v>232</v>
      </c>
      <c r="AW114" s="13" t="s">
        <v>35</v>
      </c>
      <c r="AX114" s="13" t="s">
        <v>80</v>
      </c>
      <c r="AY114" s="273" t="s">
        <v>215</v>
      </c>
    </row>
    <row r="115" s="11" customFormat="1" ht="29.88" customHeight="1">
      <c r="B115" s="218"/>
      <c r="C115" s="219"/>
      <c r="D115" s="220" t="s">
        <v>71</v>
      </c>
      <c r="E115" s="232" t="s">
        <v>405</v>
      </c>
      <c r="F115" s="232" t="s">
        <v>894</v>
      </c>
      <c r="G115" s="219"/>
      <c r="H115" s="219"/>
      <c r="I115" s="222"/>
      <c r="J115" s="233">
        <f>BK115</f>
        <v>0</v>
      </c>
      <c r="K115" s="219"/>
      <c r="L115" s="224"/>
      <c r="M115" s="225"/>
      <c r="N115" s="226"/>
      <c r="O115" s="226"/>
      <c r="P115" s="227">
        <f>SUM(P116:P145)</f>
        <v>0</v>
      </c>
      <c r="Q115" s="226"/>
      <c r="R115" s="227">
        <f>SUM(R116:R145)</f>
        <v>0</v>
      </c>
      <c r="S115" s="226"/>
      <c r="T115" s="228">
        <f>SUM(T116:T145)</f>
        <v>0</v>
      </c>
      <c r="AR115" s="229" t="s">
        <v>80</v>
      </c>
      <c r="AT115" s="230" t="s">
        <v>71</v>
      </c>
      <c r="AU115" s="230" t="s">
        <v>80</v>
      </c>
      <c r="AY115" s="229" t="s">
        <v>215</v>
      </c>
      <c r="BK115" s="231">
        <f>SUM(BK116:BK145)</f>
        <v>0</v>
      </c>
    </row>
    <row r="116" s="1" customFormat="1" ht="25.5" customHeight="1">
      <c r="B116" s="47"/>
      <c r="C116" s="234" t="s">
        <v>256</v>
      </c>
      <c r="D116" s="234" t="s">
        <v>218</v>
      </c>
      <c r="E116" s="235" t="s">
        <v>4969</v>
      </c>
      <c r="F116" s="236" t="s">
        <v>4970</v>
      </c>
      <c r="G116" s="237" t="s">
        <v>452</v>
      </c>
      <c r="H116" s="238">
        <v>10</v>
      </c>
      <c r="I116" s="239"/>
      <c r="J116" s="240">
        <f>ROUND(I116*H116,2)</f>
        <v>0</v>
      </c>
      <c r="K116" s="236" t="s">
        <v>4521</v>
      </c>
      <c r="L116" s="73"/>
      <c r="M116" s="241" t="s">
        <v>21</v>
      </c>
      <c r="N116" s="242" t="s">
        <v>43</v>
      </c>
      <c r="O116" s="48"/>
      <c r="P116" s="243">
        <f>O116*H116</f>
        <v>0</v>
      </c>
      <c r="Q116" s="243">
        <v>0</v>
      </c>
      <c r="R116" s="243">
        <f>Q116*H116</f>
        <v>0</v>
      </c>
      <c r="S116" s="243">
        <v>0</v>
      </c>
      <c r="T116" s="244">
        <f>S116*H116</f>
        <v>0</v>
      </c>
      <c r="AR116" s="25" t="s">
        <v>232</v>
      </c>
      <c r="AT116" s="25" t="s">
        <v>218</v>
      </c>
      <c r="AU116" s="25" t="s">
        <v>82</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305</v>
      </c>
    </row>
    <row r="117" s="12" customFormat="1">
      <c r="B117" s="252"/>
      <c r="C117" s="253"/>
      <c r="D117" s="246" t="s">
        <v>422</v>
      </c>
      <c r="E117" s="254" t="s">
        <v>21</v>
      </c>
      <c r="F117" s="255" t="s">
        <v>4971</v>
      </c>
      <c r="G117" s="253"/>
      <c r="H117" s="256">
        <v>10</v>
      </c>
      <c r="I117" s="257"/>
      <c r="J117" s="253"/>
      <c r="K117" s="253"/>
      <c r="L117" s="258"/>
      <c r="M117" s="259"/>
      <c r="N117" s="260"/>
      <c r="O117" s="260"/>
      <c r="P117" s="260"/>
      <c r="Q117" s="260"/>
      <c r="R117" s="260"/>
      <c r="S117" s="260"/>
      <c r="T117" s="261"/>
      <c r="AT117" s="262" t="s">
        <v>422</v>
      </c>
      <c r="AU117" s="262" t="s">
        <v>82</v>
      </c>
      <c r="AV117" s="12" t="s">
        <v>82</v>
      </c>
      <c r="AW117" s="12" t="s">
        <v>35</v>
      </c>
      <c r="AX117" s="12" t="s">
        <v>72</v>
      </c>
      <c r="AY117" s="262" t="s">
        <v>215</v>
      </c>
    </row>
    <row r="118" s="13" customFormat="1">
      <c r="B118" s="263"/>
      <c r="C118" s="264"/>
      <c r="D118" s="246" t="s">
        <v>422</v>
      </c>
      <c r="E118" s="265" t="s">
        <v>21</v>
      </c>
      <c r="F118" s="266" t="s">
        <v>439</v>
      </c>
      <c r="G118" s="264"/>
      <c r="H118" s="267">
        <v>10</v>
      </c>
      <c r="I118" s="268"/>
      <c r="J118" s="264"/>
      <c r="K118" s="264"/>
      <c r="L118" s="269"/>
      <c r="M118" s="270"/>
      <c r="N118" s="271"/>
      <c r="O118" s="271"/>
      <c r="P118" s="271"/>
      <c r="Q118" s="271"/>
      <c r="R118" s="271"/>
      <c r="S118" s="271"/>
      <c r="T118" s="272"/>
      <c r="AT118" s="273" t="s">
        <v>422</v>
      </c>
      <c r="AU118" s="273" t="s">
        <v>82</v>
      </c>
      <c r="AV118" s="13" t="s">
        <v>232</v>
      </c>
      <c r="AW118" s="13" t="s">
        <v>35</v>
      </c>
      <c r="AX118" s="13" t="s">
        <v>80</v>
      </c>
      <c r="AY118" s="273" t="s">
        <v>215</v>
      </c>
    </row>
    <row r="119" s="1" customFormat="1" ht="16.5" customHeight="1">
      <c r="B119" s="47"/>
      <c r="C119" s="274" t="s">
        <v>260</v>
      </c>
      <c r="D119" s="274" t="s">
        <v>470</v>
      </c>
      <c r="E119" s="275" t="s">
        <v>4972</v>
      </c>
      <c r="F119" s="276" t="s">
        <v>4973</v>
      </c>
      <c r="G119" s="277" t="s">
        <v>452</v>
      </c>
      <c r="H119" s="278">
        <v>10.199999999999999</v>
      </c>
      <c r="I119" s="279"/>
      <c r="J119" s="280">
        <f>ROUND(I119*H119,2)</f>
        <v>0</v>
      </c>
      <c r="K119" s="276" t="s">
        <v>4521</v>
      </c>
      <c r="L119" s="281"/>
      <c r="M119" s="282" t="s">
        <v>21</v>
      </c>
      <c r="N119" s="283" t="s">
        <v>43</v>
      </c>
      <c r="O119" s="48"/>
      <c r="P119" s="243">
        <f>O119*H119</f>
        <v>0</v>
      </c>
      <c r="Q119" s="243">
        <v>0</v>
      </c>
      <c r="R119" s="243">
        <f>Q119*H119</f>
        <v>0</v>
      </c>
      <c r="S119" s="243">
        <v>0</v>
      </c>
      <c r="T119" s="244">
        <f>S119*H119</f>
        <v>0</v>
      </c>
      <c r="AR119" s="25" t="s">
        <v>405</v>
      </c>
      <c r="AT119" s="25" t="s">
        <v>470</v>
      </c>
      <c r="AU119" s="25" t="s">
        <v>82</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232</v>
      </c>
      <c r="BM119" s="25" t="s">
        <v>316</v>
      </c>
    </row>
    <row r="120" s="12" customFormat="1">
      <c r="B120" s="252"/>
      <c r="C120" s="253"/>
      <c r="D120" s="246" t="s">
        <v>422</v>
      </c>
      <c r="E120" s="254" t="s">
        <v>21</v>
      </c>
      <c r="F120" s="255" t="s">
        <v>4974</v>
      </c>
      <c r="G120" s="253"/>
      <c r="H120" s="256">
        <v>10.199999999999999</v>
      </c>
      <c r="I120" s="257"/>
      <c r="J120" s="253"/>
      <c r="K120" s="253"/>
      <c r="L120" s="258"/>
      <c r="M120" s="259"/>
      <c r="N120" s="260"/>
      <c r="O120" s="260"/>
      <c r="P120" s="260"/>
      <c r="Q120" s="260"/>
      <c r="R120" s="260"/>
      <c r="S120" s="260"/>
      <c r="T120" s="261"/>
      <c r="AT120" s="262" t="s">
        <v>422</v>
      </c>
      <c r="AU120" s="262" t="s">
        <v>82</v>
      </c>
      <c r="AV120" s="12" t="s">
        <v>82</v>
      </c>
      <c r="AW120" s="12" t="s">
        <v>35</v>
      </c>
      <c r="AX120" s="12" t="s">
        <v>72</v>
      </c>
      <c r="AY120" s="262" t="s">
        <v>215</v>
      </c>
    </row>
    <row r="121" s="13" customFormat="1">
      <c r="B121" s="263"/>
      <c r="C121" s="264"/>
      <c r="D121" s="246" t="s">
        <v>422</v>
      </c>
      <c r="E121" s="265" t="s">
        <v>21</v>
      </c>
      <c r="F121" s="266" t="s">
        <v>439</v>
      </c>
      <c r="G121" s="264"/>
      <c r="H121" s="267">
        <v>10.199999999999999</v>
      </c>
      <c r="I121" s="268"/>
      <c r="J121" s="264"/>
      <c r="K121" s="264"/>
      <c r="L121" s="269"/>
      <c r="M121" s="270"/>
      <c r="N121" s="271"/>
      <c r="O121" s="271"/>
      <c r="P121" s="271"/>
      <c r="Q121" s="271"/>
      <c r="R121" s="271"/>
      <c r="S121" s="271"/>
      <c r="T121" s="272"/>
      <c r="AT121" s="273" t="s">
        <v>422</v>
      </c>
      <c r="AU121" s="273" t="s">
        <v>82</v>
      </c>
      <c r="AV121" s="13" t="s">
        <v>232</v>
      </c>
      <c r="AW121" s="13" t="s">
        <v>35</v>
      </c>
      <c r="AX121" s="13" t="s">
        <v>80</v>
      </c>
      <c r="AY121" s="273" t="s">
        <v>215</v>
      </c>
    </row>
    <row r="122" s="1" customFormat="1" ht="25.5" customHeight="1">
      <c r="B122" s="47"/>
      <c r="C122" s="234" t="s">
        <v>267</v>
      </c>
      <c r="D122" s="234" t="s">
        <v>218</v>
      </c>
      <c r="E122" s="235" t="s">
        <v>4975</v>
      </c>
      <c r="F122" s="236" t="s">
        <v>4976</v>
      </c>
      <c r="G122" s="237" t="s">
        <v>452</v>
      </c>
      <c r="H122" s="238">
        <v>66</v>
      </c>
      <c r="I122" s="239"/>
      <c r="J122" s="240">
        <f>ROUND(I122*H122,2)</f>
        <v>0</v>
      </c>
      <c r="K122" s="236" t="s">
        <v>4521</v>
      </c>
      <c r="L122" s="73"/>
      <c r="M122" s="241" t="s">
        <v>21</v>
      </c>
      <c r="N122" s="242" t="s">
        <v>43</v>
      </c>
      <c r="O122" s="48"/>
      <c r="P122" s="243">
        <f>O122*H122</f>
        <v>0</v>
      </c>
      <c r="Q122" s="243">
        <v>0</v>
      </c>
      <c r="R122" s="243">
        <f>Q122*H122</f>
        <v>0</v>
      </c>
      <c r="S122" s="243">
        <v>0</v>
      </c>
      <c r="T122" s="244">
        <f>S122*H122</f>
        <v>0</v>
      </c>
      <c r="AR122" s="25" t="s">
        <v>232</v>
      </c>
      <c r="AT122" s="25" t="s">
        <v>218</v>
      </c>
      <c r="AU122" s="25" t="s">
        <v>82</v>
      </c>
      <c r="AY122" s="25" t="s">
        <v>215</v>
      </c>
      <c r="BE122" s="245">
        <f>IF(N122="základní",J122,0)</f>
        <v>0</v>
      </c>
      <c r="BF122" s="245">
        <f>IF(N122="snížená",J122,0)</f>
        <v>0</v>
      </c>
      <c r="BG122" s="245">
        <f>IF(N122="zákl. přenesená",J122,0)</f>
        <v>0</v>
      </c>
      <c r="BH122" s="245">
        <f>IF(N122="sníž. přenesená",J122,0)</f>
        <v>0</v>
      </c>
      <c r="BI122" s="245">
        <f>IF(N122="nulová",J122,0)</f>
        <v>0</v>
      </c>
      <c r="BJ122" s="25" t="s">
        <v>80</v>
      </c>
      <c r="BK122" s="245">
        <f>ROUND(I122*H122,2)</f>
        <v>0</v>
      </c>
      <c r="BL122" s="25" t="s">
        <v>232</v>
      </c>
      <c r="BM122" s="25" t="s">
        <v>326</v>
      </c>
    </row>
    <row r="123" s="12" customFormat="1">
      <c r="B123" s="252"/>
      <c r="C123" s="253"/>
      <c r="D123" s="246" t="s">
        <v>422</v>
      </c>
      <c r="E123" s="254" t="s">
        <v>21</v>
      </c>
      <c r="F123" s="255" t="s">
        <v>4977</v>
      </c>
      <c r="G123" s="253"/>
      <c r="H123" s="256">
        <v>66</v>
      </c>
      <c r="I123" s="257"/>
      <c r="J123" s="253"/>
      <c r="K123" s="253"/>
      <c r="L123" s="258"/>
      <c r="M123" s="259"/>
      <c r="N123" s="260"/>
      <c r="O123" s="260"/>
      <c r="P123" s="260"/>
      <c r="Q123" s="260"/>
      <c r="R123" s="260"/>
      <c r="S123" s="260"/>
      <c r="T123" s="261"/>
      <c r="AT123" s="262" t="s">
        <v>422</v>
      </c>
      <c r="AU123" s="262" t="s">
        <v>82</v>
      </c>
      <c r="AV123" s="12" t="s">
        <v>82</v>
      </c>
      <c r="AW123" s="12" t="s">
        <v>35</v>
      </c>
      <c r="AX123" s="12" t="s">
        <v>72</v>
      </c>
      <c r="AY123" s="262" t="s">
        <v>215</v>
      </c>
    </row>
    <row r="124" s="13" customFormat="1">
      <c r="B124" s="263"/>
      <c r="C124" s="264"/>
      <c r="D124" s="246" t="s">
        <v>422</v>
      </c>
      <c r="E124" s="265" t="s">
        <v>21</v>
      </c>
      <c r="F124" s="266" t="s">
        <v>439</v>
      </c>
      <c r="G124" s="264"/>
      <c r="H124" s="267">
        <v>66</v>
      </c>
      <c r="I124" s="268"/>
      <c r="J124" s="264"/>
      <c r="K124" s="264"/>
      <c r="L124" s="269"/>
      <c r="M124" s="270"/>
      <c r="N124" s="271"/>
      <c r="O124" s="271"/>
      <c r="P124" s="271"/>
      <c r="Q124" s="271"/>
      <c r="R124" s="271"/>
      <c r="S124" s="271"/>
      <c r="T124" s="272"/>
      <c r="AT124" s="273" t="s">
        <v>422</v>
      </c>
      <c r="AU124" s="273" t="s">
        <v>82</v>
      </c>
      <c r="AV124" s="13" t="s">
        <v>232</v>
      </c>
      <c r="AW124" s="13" t="s">
        <v>35</v>
      </c>
      <c r="AX124" s="13" t="s">
        <v>80</v>
      </c>
      <c r="AY124" s="273" t="s">
        <v>215</v>
      </c>
    </row>
    <row r="125" s="1" customFormat="1" ht="16.5" customHeight="1">
      <c r="B125" s="47"/>
      <c r="C125" s="274" t="s">
        <v>272</v>
      </c>
      <c r="D125" s="274" t="s">
        <v>470</v>
      </c>
      <c r="E125" s="275" t="s">
        <v>4978</v>
      </c>
      <c r="F125" s="276" t="s">
        <v>4979</v>
      </c>
      <c r="G125" s="277" t="s">
        <v>452</v>
      </c>
      <c r="H125" s="278">
        <v>67.319999999999993</v>
      </c>
      <c r="I125" s="279"/>
      <c r="J125" s="280">
        <f>ROUND(I125*H125,2)</f>
        <v>0</v>
      </c>
      <c r="K125" s="276" t="s">
        <v>4521</v>
      </c>
      <c r="L125" s="281"/>
      <c r="M125" s="282" t="s">
        <v>21</v>
      </c>
      <c r="N125" s="283" t="s">
        <v>43</v>
      </c>
      <c r="O125" s="48"/>
      <c r="P125" s="243">
        <f>O125*H125</f>
        <v>0</v>
      </c>
      <c r="Q125" s="243">
        <v>0</v>
      </c>
      <c r="R125" s="243">
        <f>Q125*H125</f>
        <v>0</v>
      </c>
      <c r="S125" s="243">
        <v>0</v>
      </c>
      <c r="T125" s="244">
        <f>S125*H125</f>
        <v>0</v>
      </c>
      <c r="AR125" s="25" t="s">
        <v>405</v>
      </c>
      <c r="AT125" s="25" t="s">
        <v>470</v>
      </c>
      <c r="AU125" s="25" t="s">
        <v>82</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232</v>
      </c>
      <c r="BM125" s="25" t="s">
        <v>499</v>
      </c>
    </row>
    <row r="126" s="12" customFormat="1">
      <c r="B126" s="252"/>
      <c r="C126" s="253"/>
      <c r="D126" s="246" t="s">
        <v>422</v>
      </c>
      <c r="E126" s="254" t="s">
        <v>21</v>
      </c>
      <c r="F126" s="255" t="s">
        <v>4980</v>
      </c>
      <c r="G126" s="253"/>
      <c r="H126" s="256">
        <v>67.319999999999993</v>
      </c>
      <c r="I126" s="257"/>
      <c r="J126" s="253"/>
      <c r="K126" s="253"/>
      <c r="L126" s="258"/>
      <c r="M126" s="259"/>
      <c r="N126" s="260"/>
      <c r="O126" s="260"/>
      <c r="P126" s="260"/>
      <c r="Q126" s="260"/>
      <c r="R126" s="260"/>
      <c r="S126" s="260"/>
      <c r="T126" s="261"/>
      <c r="AT126" s="262" t="s">
        <v>422</v>
      </c>
      <c r="AU126" s="262" t="s">
        <v>82</v>
      </c>
      <c r="AV126" s="12" t="s">
        <v>82</v>
      </c>
      <c r="AW126" s="12" t="s">
        <v>35</v>
      </c>
      <c r="AX126" s="12" t="s">
        <v>72</v>
      </c>
      <c r="AY126" s="262" t="s">
        <v>215</v>
      </c>
    </row>
    <row r="127" s="13" customFormat="1">
      <c r="B127" s="263"/>
      <c r="C127" s="264"/>
      <c r="D127" s="246" t="s">
        <v>422</v>
      </c>
      <c r="E127" s="265" t="s">
        <v>21</v>
      </c>
      <c r="F127" s="266" t="s">
        <v>439</v>
      </c>
      <c r="G127" s="264"/>
      <c r="H127" s="267">
        <v>67.319999999999993</v>
      </c>
      <c r="I127" s="268"/>
      <c r="J127" s="264"/>
      <c r="K127" s="264"/>
      <c r="L127" s="269"/>
      <c r="M127" s="270"/>
      <c r="N127" s="271"/>
      <c r="O127" s="271"/>
      <c r="P127" s="271"/>
      <c r="Q127" s="271"/>
      <c r="R127" s="271"/>
      <c r="S127" s="271"/>
      <c r="T127" s="272"/>
      <c r="AT127" s="273" t="s">
        <v>422</v>
      </c>
      <c r="AU127" s="273" t="s">
        <v>82</v>
      </c>
      <c r="AV127" s="13" t="s">
        <v>232</v>
      </c>
      <c r="AW127" s="13" t="s">
        <v>35</v>
      </c>
      <c r="AX127" s="13" t="s">
        <v>80</v>
      </c>
      <c r="AY127" s="273" t="s">
        <v>215</v>
      </c>
    </row>
    <row r="128" s="1" customFormat="1" ht="25.5" customHeight="1">
      <c r="B128" s="47"/>
      <c r="C128" s="234" t="s">
        <v>277</v>
      </c>
      <c r="D128" s="234" t="s">
        <v>218</v>
      </c>
      <c r="E128" s="235" t="s">
        <v>4981</v>
      </c>
      <c r="F128" s="236" t="s">
        <v>4982</v>
      </c>
      <c r="G128" s="237" t="s">
        <v>298</v>
      </c>
      <c r="H128" s="238">
        <v>26</v>
      </c>
      <c r="I128" s="239"/>
      <c r="J128" s="240">
        <f>ROUND(I128*H128,2)</f>
        <v>0</v>
      </c>
      <c r="K128" s="236" t="s">
        <v>4521</v>
      </c>
      <c r="L128" s="73"/>
      <c r="M128" s="241" t="s">
        <v>21</v>
      </c>
      <c r="N128" s="242" t="s">
        <v>43</v>
      </c>
      <c r="O128" s="48"/>
      <c r="P128" s="243">
        <f>O128*H128</f>
        <v>0</v>
      </c>
      <c r="Q128" s="243">
        <v>0</v>
      </c>
      <c r="R128" s="243">
        <f>Q128*H128</f>
        <v>0</v>
      </c>
      <c r="S128" s="243">
        <v>0</v>
      </c>
      <c r="T128" s="244">
        <f>S128*H128</f>
        <v>0</v>
      </c>
      <c r="AR128" s="25" t="s">
        <v>232</v>
      </c>
      <c r="AT128" s="25" t="s">
        <v>218</v>
      </c>
      <c r="AU128" s="25" t="s">
        <v>82</v>
      </c>
      <c r="AY128" s="25" t="s">
        <v>215</v>
      </c>
      <c r="BE128" s="245">
        <f>IF(N128="základní",J128,0)</f>
        <v>0</v>
      </c>
      <c r="BF128" s="245">
        <f>IF(N128="snížená",J128,0)</f>
        <v>0</v>
      </c>
      <c r="BG128" s="245">
        <f>IF(N128="zákl. přenesená",J128,0)</f>
        <v>0</v>
      </c>
      <c r="BH128" s="245">
        <f>IF(N128="sníž. přenesená",J128,0)</f>
        <v>0</v>
      </c>
      <c r="BI128" s="245">
        <f>IF(N128="nulová",J128,0)</f>
        <v>0</v>
      </c>
      <c r="BJ128" s="25" t="s">
        <v>80</v>
      </c>
      <c r="BK128" s="245">
        <f>ROUND(I128*H128,2)</f>
        <v>0</v>
      </c>
      <c r="BL128" s="25" t="s">
        <v>232</v>
      </c>
      <c r="BM128" s="25" t="s">
        <v>338</v>
      </c>
    </row>
    <row r="129" s="12" customFormat="1">
      <c r="B129" s="252"/>
      <c r="C129" s="253"/>
      <c r="D129" s="246" t="s">
        <v>422</v>
      </c>
      <c r="E129" s="254" t="s">
        <v>21</v>
      </c>
      <c r="F129" s="255" t="s">
        <v>326</v>
      </c>
      <c r="G129" s="253"/>
      <c r="H129" s="256">
        <v>24</v>
      </c>
      <c r="I129" s="257"/>
      <c r="J129" s="253"/>
      <c r="K129" s="253"/>
      <c r="L129" s="258"/>
      <c r="M129" s="259"/>
      <c r="N129" s="260"/>
      <c r="O129" s="260"/>
      <c r="P129" s="260"/>
      <c r="Q129" s="260"/>
      <c r="R129" s="260"/>
      <c r="S129" s="260"/>
      <c r="T129" s="261"/>
      <c r="AT129" s="262" t="s">
        <v>422</v>
      </c>
      <c r="AU129" s="262" t="s">
        <v>82</v>
      </c>
      <c r="AV129" s="12" t="s">
        <v>82</v>
      </c>
      <c r="AW129" s="12" t="s">
        <v>35</v>
      </c>
      <c r="AX129" s="12" t="s">
        <v>72</v>
      </c>
      <c r="AY129" s="262" t="s">
        <v>215</v>
      </c>
    </row>
    <row r="130" s="12" customFormat="1">
      <c r="B130" s="252"/>
      <c r="C130" s="253"/>
      <c r="D130" s="246" t="s">
        <v>422</v>
      </c>
      <c r="E130" s="254" t="s">
        <v>21</v>
      </c>
      <c r="F130" s="255" t="s">
        <v>82</v>
      </c>
      <c r="G130" s="253"/>
      <c r="H130" s="256">
        <v>2</v>
      </c>
      <c r="I130" s="257"/>
      <c r="J130" s="253"/>
      <c r="K130" s="253"/>
      <c r="L130" s="258"/>
      <c r="M130" s="259"/>
      <c r="N130" s="260"/>
      <c r="O130" s="260"/>
      <c r="P130" s="260"/>
      <c r="Q130" s="260"/>
      <c r="R130" s="260"/>
      <c r="S130" s="260"/>
      <c r="T130" s="261"/>
      <c r="AT130" s="262" t="s">
        <v>422</v>
      </c>
      <c r="AU130" s="262" t="s">
        <v>82</v>
      </c>
      <c r="AV130" s="12" t="s">
        <v>82</v>
      </c>
      <c r="AW130" s="12" t="s">
        <v>35</v>
      </c>
      <c r="AX130" s="12" t="s">
        <v>72</v>
      </c>
      <c r="AY130" s="262" t="s">
        <v>215</v>
      </c>
    </row>
    <row r="131" s="13" customFormat="1">
      <c r="B131" s="263"/>
      <c r="C131" s="264"/>
      <c r="D131" s="246" t="s">
        <v>422</v>
      </c>
      <c r="E131" s="265" t="s">
        <v>21</v>
      </c>
      <c r="F131" s="266" t="s">
        <v>439</v>
      </c>
      <c r="G131" s="264"/>
      <c r="H131" s="267">
        <v>26</v>
      </c>
      <c r="I131" s="268"/>
      <c r="J131" s="264"/>
      <c r="K131" s="264"/>
      <c r="L131" s="269"/>
      <c r="M131" s="270"/>
      <c r="N131" s="271"/>
      <c r="O131" s="271"/>
      <c r="P131" s="271"/>
      <c r="Q131" s="271"/>
      <c r="R131" s="271"/>
      <c r="S131" s="271"/>
      <c r="T131" s="272"/>
      <c r="AT131" s="273" t="s">
        <v>422</v>
      </c>
      <c r="AU131" s="273" t="s">
        <v>82</v>
      </c>
      <c r="AV131" s="13" t="s">
        <v>232</v>
      </c>
      <c r="AW131" s="13" t="s">
        <v>35</v>
      </c>
      <c r="AX131" s="13" t="s">
        <v>80</v>
      </c>
      <c r="AY131" s="273" t="s">
        <v>215</v>
      </c>
    </row>
    <row r="132" s="1" customFormat="1" ht="16.5" customHeight="1">
      <c r="B132" s="47"/>
      <c r="C132" s="274" t="s">
        <v>10</v>
      </c>
      <c r="D132" s="274" t="s">
        <v>470</v>
      </c>
      <c r="E132" s="275" t="s">
        <v>4983</v>
      </c>
      <c r="F132" s="276" t="s">
        <v>4984</v>
      </c>
      <c r="G132" s="277" t="s">
        <v>298</v>
      </c>
      <c r="H132" s="278">
        <v>24</v>
      </c>
      <c r="I132" s="279"/>
      <c r="J132" s="280">
        <f>ROUND(I132*H132,2)</f>
        <v>0</v>
      </c>
      <c r="K132" s="276" t="s">
        <v>4521</v>
      </c>
      <c r="L132" s="281"/>
      <c r="M132" s="282" t="s">
        <v>21</v>
      </c>
      <c r="N132" s="283" t="s">
        <v>43</v>
      </c>
      <c r="O132" s="48"/>
      <c r="P132" s="243">
        <f>O132*H132</f>
        <v>0</v>
      </c>
      <c r="Q132" s="243">
        <v>0</v>
      </c>
      <c r="R132" s="243">
        <f>Q132*H132</f>
        <v>0</v>
      </c>
      <c r="S132" s="243">
        <v>0</v>
      </c>
      <c r="T132" s="244">
        <f>S132*H132</f>
        <v>0</v>
      </c>
      <c r="AR132" s="25" t="s">
        <v>405</v>
      </c>
      <c r="AT132" s="25" t="s">
        <v>470</v>
      </c>
      <c r="AU132" s="25" t="s">
        <v>82</v>
      </c>
      <c r="AY132" s="25" t="s">
        <v>215</v>
      </c>
      <c r="BE132" s="245">
        <f>IF(N132="základní",J132,0)</f>
        <v>0</v>
      </c>
      <c r="BF132" s="245">
        <f>IF(N132="snížená",J132,0)</f>
        <v>0</v>
      </c>
      <c r="BG132" s="245">
        <f>IF(N132="zákl. přenesená",J132,0)</f>
        <v>0</v>
      </c>
      <c r="BH132" s="245">
        <f>IF(N132="sníž. přenesená",J132,0)</f>
        <v>0</v>
      </c>
      <c r="BI132" s="245">
        <f>IF(N132="nulová",J132,0)</f>
        <v>0</v>
      </c>
      <c r="BJ132" s="25" t="s">
        <v>80</v>
      </c>
      <c r="BK132" s="245">
        <f>ROUND(I132*H132,2)</f>
        <v>0</v>
      </c>
      <c r="BL132" s="25" t="s">
        <v>232</v>
      </c>
      <c r="BM132" s="25" t="s">
        <v>348</v>
      </c>
    </row>
    <row r="133" s="1" customFormat="1" ht="16.5" customHeight="1">
      <c r="B133" s="47"/>
      <c r="C133" s="274" t="s">
        <v>286</v>
      </c>
      <c r="D133" s="274" t="s">
        <v>470</v>
      </c>
      <c r="E133" s="275" t="s">
        <v>4985</v>
      </c>
      <c r="F133" s="276" t="s">
        <v>4986</v>
      </c>
      <c r="G133" s="277" t="s">
        <v>298</v>
      </c>
      <c r="H133" s="278">
        <v>2</v>
      </c>
      <c r="I133" s="279"/>
      <c r="J133" s="280">
        <f>ROUND(I133*H133,2)</f>
        <v>0</v>
      </c>
      <c r="K133" s="276" t="s">
        <v>4521</v>
      </c>
      <c r="L133" s="281"/>
      <c r="M133" s="282" t="s">
        <v>21</v>
      </c>
      <c r="N133" s="283" t="s">
        <v>43</v>
      </c>
      <c r="O133" s="48"/>
      <c r="P133" s="243">
        <f>O133*H133</f>
        <v>0</v>
      </c>
      <c r="Q133" s="243">
        <v>0</v>
      </c>
      <c r="R133" s="243">
        <f>Q133*H133</f>
        <v>0</v>
      </c>
      <c r="S133" s="243">
        <v>0</v>
      </c>
      <c r="T133" s="244">
        <f>S133*H133</f>
        <v>0</v>
      </c>
      <c r="AR133" s="25" t="s">
        <v>405</v>
      </c>
      <c r="AT133" s="25" t="s">
        <v>470</v>
      </c>
      <c r="AU133" s="25" t="s">
        <v>82</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232</v>
      </c>
      <c r="BM133" s="25" t="s">
        <v>358</v>
      </c>
    </row>
    <row r="134" s="1" customFormat="1" ht="25.5" customHeight="1">
      <c r="B134" s="47"/>
      <c r="C134" s="234" t="s">
        <v>290</v>
      </c>
      <c r="D134" s="234" t="s">
        <v>218</v>
      </c>
      <c r="E134" s="235" t="s">
        <v>4987</v>
      </c>
      <c r="F134" s="236" t="s">
        <v>4988</v>
      </c>
      <c r="G134" s="237" t="s">
        <v>298</v>
      </c>
      <c r="H134" s="238">
        <v>4</v>
      </c>
      <c r="I134" s="239"/>
      <c r="J134" s="240">
        <f>ROUND(I134*H134,2)</f>
        <v>0</v>
      </c>
      <c r="K134" s="236" t="s">
        <v>4521</v>
      </c>
      <c r="L134" s="73"/>
      <c r="M134" s="241" t="s">
        <v>21</v>
      </c>
      <c r="N134" s="242" t="s">
        <v>43</v>
      </c>
      <c r="O134" s="48"/>
      <c r="P134" s="243">
        <f>O134*H134</f>
        <v>0</v>
      </c>
      <c r="Q134" s="243">
        <v>0</v>
      </c>
      <c r="R134" s="243">
        <f>Q134*H134</f>
        <v>0</v>
      </c>
      <c r="S134" s="243">
        <v>0</v>
      </c>
      <c r="T134" s="244">
        <f>S134*H134</f>
        <v>0</v>
      </c>
      <c r="AR134" s="25" t="s">
        <v>232</v>
      </c>
      <c r="AT134" s="25" t="s">
        <v>218</v>
      </c>
      <c r="AU134" s="25" t="s">
        <v>82</v>
      </c>
      <c r="AY134" s="25" t="s">
        <v>215</v>
      </c>
      <c r="BE134" s="245">
        <f>IF(N134="základní",J134,0)</f>
        <v>0</v>
      </c>
      <c r="BF134" s="245">
        <f>IF(N134="snížená",J134,0)</f>
        <v>0</v>
      </c>
      <c r="BG134" s="245">
        <f>IF(N134="zákl. přenesená",J134,0)</f>
        <v>0</v>
      </c>
      <c r="BH134" s="245">
        <f>IF(N134="sníž. přenesená",J134,0)</f>
        <v>0</v>
      </c>
      <c r="BI134" s="245">
        <f>IF(N134="nulová",J134,0)</f>
        <v>0</v>
      </c>
      <c r="BJ134" s="25" t="s">
        <v>80</v>
      </c>
      <c r="BK134" s="245">
        <f>ROUND(I134*H134,2)</f>
        <v>0</v>
      </c>
      <c r="BL134" s="25" t="s">
        <v>232</v>
      </c>
      <c r="BM134" s="25" t="s">
        <v>532</v>
      </c>
    </row>
    <row r="135" s="1" customFormat="1" ht="16.5" customHeight="1">
      <c r="B135" s="47"/>
      <c r="C135" s="274" t="s">
        <v>295</v>
      </c>
      <c r="D135" s="274" t="s">
        <v>470</v>
      </c>
      <c r="E135" s="275" t="s">
        <v>4989</v>
      </c>
      <c r="F135" s="276" t="s">
        <v>4990</v>
      </c>
      <c r="G135" s="277" t="s">
        <v>298</v>
      </c>
      <c r="H135" s="278">
        <v>4</v>
      </c>
      <c r="I135" s="279"/>
      <c r="J135" s="280">
        <f>ROUND(I135*H135,2)</f>
        <v>0</v>
      </c>
      <c r="K135" s="276" t="s">
        <v>4521</v>
      </c>
      <c r="L135" s="281"/>
      <c r="M135" s="282" t="s">
        <v>21</v>
      </c>
      <c r="N135" s="283" t="s">
        <v>43</v>
      </c>
      <c r="O135" s="48"/>
      <c r="P135" s="243">
        <f>O135*H135</f>
        <v>0</v>
      </c>
      <c r="Q135" s="243">
        <v>0</v>
      </c>
      <c r="R135" s="243">
        <f>Q135*H135</f>
        <v>0</v>
      </c>
      <c r="S135" s="243">
        <v>0</v>
      </c>
      <c r="T135" s="244">
        <f>S135*H135</f>
        <v>0</v>
      </c>
      <c r="AR135" s="25" t="s">
        <v>405</v>
      </c>
      <c r="AT135" s="25" t="s">
        <v>470</v>
      </c>
      <c r="AU135" s="25" t="s">
        <v>82</v>
      </c>
      <c r="AY135" s="25" t="s">
        <v>215</v>
      </c>
      <c r="BE135" s="245">
        <f>IF(N135="základní",J135,0)</f>
        <v>0</v>
      </c>
      <c r="BF135" s="245">
        <f>IF(N135="snížená",J135,0)</f>
        <v>0</v>
      </c>
      <c r="BG135" s="245">
        <f>IF(N135="zákl. přenesená",J135,0)</f>
        <v>0</v>
      </c>
      <c r="BH135" s="245">
        <f>IF(N135="sníž. přenesená",J135,0)</f>
        <v>0</v>
      </c>
      <c r="BI135" s="245">
        <f>IF(N135="nulová",J135,0)</f>
        <v>0</v>
      </c>
      <c r="BJ135" s="25" t="s">
        <v>80</v>
      </c>
      <c r="BK135" s="245">
        <f>ROUND(I135*H135,2)</f>
        <v>0</v>
      </c>
      <c r="BL135" s="25" t="s">
        <v>232</v>
      </c>
      <c r="BM135" s="25" t="s">
        <v>542</v>
      </c>
    </row>
    <row r="136" s="1" customFormat="1" ht="25.5" customHeight="1">
      <c r="B136" s="47"/>
      <c r="C136" s="234" t="s">
        <v>300</v>
      </c>
      <c r="D136" s="234" t="s">
        <v>218</v>
      </c>
      <c r="E136" s="235" t="s">
        <v>4991</v>
      </c>
      <c r="F136" s="236" t="s">
        <v>4992</v>
      </c>
      <c r="G136" s="237" t="s">
        <v>298</v>
      </c>
      <c r="H136" s="238">
        <v>7</v>
      </c>
      <c r="I136" s="239"/>
      <c r="J136" s="240">
        <f>ROUND(I136*H136,2)</f>
        <v>0</v>
      </c>
      <c r="K136" s="236" t="s">
        <v>4521</v>
      </c>
      <c r="L136" s="73"/>
      <c r="M136" s="241" t="s">
        <v>21</v>
      </c>
      <c r="N136" s="242" t="s">
        <v>43</v>
      </c>
      <c r="O136" s="48"/>
      <c r="P136" s="243">
        <f>O136*H136</f>
        <v>0</v>
      </c>
      <c r="Q136" s="243">
        <v>0</v>
      </c>
      <c r="R136" s="243">
        <f>Q136*H136</f>
        <v>0</v>
      </c>
      <c r="S136" s="243">
        <v>0</v>
      </c>
      <c r="T136" s="244">
        <f>S136*H136</f>
        <v>0</v>
      </c>
      <c r="AR136" s="25" t="s">
        <v>232</v>
      </c>
      <c r="AT136" s="25" t="s">
        <v>218</v>
      </c>
      <c r="AU136" s="25" t="s">
        <v>82</v>
      </c>
      <c r="AY136" s="25" t="s">
        <v>215</v>
      </c>
      <c r="BE136" s="245">
        <f>IF(N136="základní",J136,0)</f>
        <v>0</v>
      </c>
      <c r="BF136" s="245">
        <f>IF(N136="snížená",J136,0)</f>
        <v>0</v>
      </c>
      <c r="BG136" s="245">
        <f>IF(N136="zákl. přenesená",J136,0)</f>
        <v>0</v>
      </c>
      <c r="BH136" s="245">
        <f>IF(N136="sníž. přenesená",J136,0)</f>
        <v>0</v>
      </c>
      <c r="BI136" s="245">
        <f>IF(N136="nulová",J136,0)</f>
        <v>0</v>
      </c>
      <c r="BJ136" s="25" t="s">
        <v>80</v>
      </c>
      <c r="BK136" s="245">
        <f>ROUND(I136*H136,2)</f>
        <v>0</v>
      </c>
      <c r="BL136" s="25" t="s">
        <v>232</v>
      </c>
      <c r="BM136" s="25" t="s">
        <v>554</v>
      </c>
    </row>
    <row r="137" s="1" customFormat="1" ht="16.5" customHeight="1">
      <c r="B137" s="47"/>
      <c r="C137" s="274" t="s">
        <v>305</v>
      </c>
      <c r="D137" s="274" t="s">
        <v>470</v>
      </c>
      <c r="E137" s="275" t="s">
        <v>4993</v>
      </c>
      <c r="F137" s="276" t="s">
        <v>4994</v>
      </c>
      <c r="G137" s="277" t="s">
        <v>298</v>
      </c>
      <c r="H137" s="278">
        <v>7</v>
      </c>
      <c r="I137" s="279"/>
      <c r="J137" s="280">
        <f>ROUND(I137*H137,2)</f>
        <v>0</v>
      </c>
      <c r="K137" s="276" t="s">
        <v>4521</v>
      </c>
      <c r="L137" s="281"/>
      <c r="M137" s="282" t="s">
        <v>21</v>
      </c>
      <c r="N137" s="283" t="s">
        <v>43</v>
      </c>
      <c r="O137" s="48"/>
      <c r="P137" s="243">
        <f>O137*H137</f>
        <v>0</v>
      </c>
      <c r="Q137" s="243">
        <v>0</v>
      </c>
      <c r="R137" s="243">
        <f>Q137*H137</f>
        <v>0</v>
      </c>
      <c r="S137" s="243">
        <v>0</v>
      </c>
      <c r="T137" s="244">
        <f>S137*H137</f>
        <v>0</v>
      </c>
      <c r="AR137" s="25" t="s">
        <v>405</v>
      </c>
      <c r="AT137" s="25" t="s">
        <v>470</v>
      </c>
      <c r="AU137" s="25" t="s">
        <v>82</v>
      </c>
      <c r="AY137" s="25" t="s">
        <v>215</v>
      </c>
      <c r="BE137" s="245">
        <f>IF(N137="základní",J137,0)</f>
        <v>0</v>
      </c>
      <c r="BF137" s="245">
        <f>IF(N137="snížená",J137,0)</f>
        <v>0</v>
      </c>
      <c r="BG137" s="245">
        <f>IF(N137="zákl. přenesená",J137,0)</f>
        <v>0</v>
      </c>
      <c r="BH137" s="245">
        <f>IF(N137="sníž. přenesená",J137,0)</f>
        <v>0</v>
      </c>
      <c r="BI137" s="245">
        <f>IF(N137="nulová",J137,0)</f>
        <v>0</v>
      </c>
      <c r="BJ137" s="25" t="s">
        <v>80</v>
      </c>
      <c r="BK137" s="245">
        <f>ROUND(I137*H137,2)</f>
        <v>0</v>
      </c>
      <c r="BL137" s="25" t="s">
        <v>232</v>
      </c>
      <c r="BM137" s="25" t="s">
        <v>563</v>
      </c>
    </row>
    <row r="138" s="1" customFormat="1" ht="25.5" customHeight="1">
      <c r="B138" s="47"/>
      <c r="C138" s="234" t="s">
        <v>9</v>
      </c>
      <c r="D138" s="234" t="s">
        <v>218</v>
      </c>
      <c r="E138" s="235" t="s">
        <v>4995</v>
      </c>
      <c r="F138" s="236" t="s">
        <v>4996</v>
      </c>
      <c r="G138" s="237" t="s">
        <v>298</v>
      </c>
      <c r="H138" s="238">
        <v>2</v>
      </c>
      <c r="I138" s="239"/>
      <c r="J138" s="240">
        <f>ROUND(I138*H138,2)</f>
        <v>0</v>
      </c>
      <c r="K138" s="236" t="s">
        <v>4521</v>
      </c>
      <c r="L138" s="73"/>
      <c r="M138" s="241" t="s">
        <v>21</v>
      </c>
      <c r="N138" s="242" t="s">
        <v>43</v>
      </c>
      <c r="O138" s="48"/>
      <c r="P138" s="243">
        <f>O138*H138</f>
        <v>0</v>
      </c>
      <c r="Q138" s="243">
        <v>0</v>
      </c>
      <c r="R138" s="243">
        <f>Q138*H138</f>
        <v>0</v>
      </c>
      <c r="S138" s="243">
        <v>0</v>
      </c>
      <c r="T138" s="244">
        <f>S138*H138</f>
        <v>0</v>
      </c>
      <c r="AR138" s="25" t="s">
        <v>232</v>
      </c>
      <c r="AT138" s="25" t="s">
        <v>218</v>
      </c>
      <c r="AU138" s="25" t="s">
        <v>82</v>
      </c>
      <c r="AY138" s="25" t="s">
        <v>215</v>
      </c>
      <c r="BE138" s="245">
        <f>IF(N138="základní",J138,0)</f>
        <v>0</v>
      </c>
      <c r="BF138" s="245">
        <f>IF(N138="snížená",J138,0)</f>
        <v>0</v>
      </c>
      <c r="BG138" s="245">
        <f>IF(N138="zákl. přenesená",J138,0)</f>
        <v>0</v>
      </c>
      <c r="BH138" s="245">
        <f>IF(N138="sníž. přenesená",J138,0)</f>
        <v>0</v>
      </c>
      <c r="BI138" s="245">
        <f>IF(N138="nulová",J138,0)</f>
        <v>0</v>
      </c>
      <c r="BJ138" s="25" t="s">
        <v>80</v>
      </c>
      <c r="BK138" s="245">
        <f>ROUND(I138*H138,2)</f>
        <v>0</v>
      </c>
      <c r="BL138" s="25" t="s">
        <v>232</v>
      </c>
      <c r="BM138" s="25" t="s">
        <v>580</v>
      </c>
    </row>
    <row r="139" s="1" customFormat="1" ht="16.5" customHeight="1">
      <c r="B139" s="47"/>
      <c r="C139" s="274" t="s">
        <v>316</v>
      </c>
      <c r="D139" s="274" t="s">
        <v>470</v>
      </c>
      <c r="E139" s="275" t="s">
        <v>4997</v>
      </c>
      <c r="F139" s="276" t="s">
        <v>4998</v>
      </c>
      <c r="G139" s="277" t="s">
        <v>298</v>
      </c>
      <c r="H139" s="278">
        <v>2</v>
      </c>
      <c r="I139" s="279"/>
      <c r="J139" s="280">
        <f>ROUND(I139*H139,2)</f>
        <v>0</v>
      </c>
      <c r="K139" s="276" t="s">
        <v>4521</v>
      </c>
      <c r="L139" s="281"/>
      <c r="M139" s="282" t="s">
        <v>21</v>
      </c>
      <c r="N139" s="283" t="s">
        <v>43</v>
      </c>
      <c r="O139" s="48"/>
      <c r="P139" s="243">
        <f>O139*H139</f>
        <v>0</v>
      </c>
      <c r="Q139" s="243">
        <v>0</v>
      </c>
      <c r="R139" s="243">
        <f>Q139*H139</f>
        <v>0</v>
      </c>
      <c r="S139" s="243">
        <v>0</v>
      </c>
      <c r="T139" s="244">
        <f>S139*H139</f>
        <v>0</v>
      </c>
      <c r="AR139" s="25" t="s">
        <v>405</v>
      </c>
      <c r="AT139" s="25" t="s">
        <v>470</v>
      </c>
      <c r="AU139" s="25" t="s">
        <v>82</v>
      </c>
      <c r="AY139" s="25" t="s">
        <v>215</v>
      </c>
      <c r="BE139" s="245">
        <f>IF(N139="základní",J139,0)</f>
        <v>0</v>
      </c>
      <c r="BF139" s="245">
        <f>IF(N139="snížená",J139,0)</f>
        <v>0</v>
      </c>
      <c r="BG139" s="245">
        <f>IF(N139="zákl. přenesená",J139,0)</f>
        <v>0</v>
      </c>
      <c r="BH139" s="245">
        <f>IF(N139="sníž. přenesená",J139,0)</f>
        <v>0</v>
      </c>
      <c r="BI139" s="245">
        <f>IF(N139="nulová",J139,0)</f>
        <v>0</v>
      </c>
      <c r="BJ139" s="25" t="s">
        <v>80</v>
      </c>
      <c r="BK139" s="245">
        <f>ROUND(I139*H139,2)</f>
        <v>0</v>
      </c>
      <c r="BL139" s="25" t="s">
        <v>232</v>
      </c>
      <c r="BM139" s="25" t="s">
        <v>596</v>
      </c>
    </row>
    <row r="140" s="1" customFormat="1" ht="16.5" customHeight="1">
      <c r="B140" s="47"/>
      <c r="C140" s="234" t="s">
        <v>321</v>
      </c>
      <c r="D140" s="234" t="s">
        <v>218</v>
      </c>
      <c r="E140" s="235" t="s">
        <v>4999</v>
      </c>
      <c r="F140" s="236" t="s">
        <v>5000</v>
      </c>
      <c r="G140" s="237" t="s">
        <v>452</v>
      </c>
      <c r="H140" s="238">
        <v>76</v>
      </c>
      <c r="I140" s="239"/>
      <c r="J140" s="240">
        <f>ROUND(I140*H140,2)</f>
        <v>0</v>
      </c>
      <c r="K140" s="236" t="s">
        <v>4521</v>
      </c>
      <c r="L140" s="73"/>
      <c r="M140" s="241" t="s">
        <v>21</v>
      </c>
      <c r="N140" s="242" t="s">
        <v>43</v>
      </c>
      <c r="O140" s="48"/>
      <c r="P140" s="243">
        <f>O140*H140</f>
        <v>0</v>
      </c>
      <c r="Q140" s="243">
        <v>0</v>
      </c>
      <c r="R140" s="243">
        <f>Q140*H140</f>
        <v>0</v>
      </c>
      <c r="S140" s="243">
        <v>0</v>
      </c>
      <c r="T140" s="244">
        <f>S140*H140</f>
        <v>0</v>
      </c>
      <c r="AR140" s="25" t="s">
        <v>232</v>
      </c>
      <c r="AT140" s="25" t="s">
        <v>218</v>
      </c>
      <c r="AU140" s="25" t="s">
        <v>82</v>
      </c>
      <c r="AY140" s="25" t="s">
        <v>215</v>
      </c>
      <c r="BE140" s="245">
        <f>IF(N140="základní",J140,0)</f>
        <v>0</v>
      </c>
      <c r="BF140" s="245">
        <f>IF(N140="snížená",J140,0)</f>
        <v>0</v>
      </c>
      <c r="BG140" s="245">
        <f>IF(N140="zákl. přenesená",J140,0)</f>
        <v>0</v>
      </c>
      <c r="BH140" s="245">
        <f>IF(N140="sníž. přenesená",J140,0)</f>
        <v>0</v>
      </c>
      <c r="BI140" s="245">
        <f>IF(N140="nulová",J140,0)</f>
        <v>0</v>
      </c>
      <c r="BJ140" s="25" t="s">
        <v>80</v>
      </c>
      <c r="BK140" s="245">
        <f>ROUND(I140*H140,2)</f>
        <v>0</v>
      </c>
      <c r="BL140" s="25" t="s">
        <v>232</v>
      </c>
      <c r="BM140" s="25" t="s">
        <v>607</v>
      </c>
    </row>
    <row r="141" s="1" customFormat="1" ht="25.5" customHeight="1">
      <c r="B141" s="47"/>
      <c r="C141" s="234" t="s">
        <v>326</v>
      </c>
      <c r="D141" s="234" t="s">
        <v>218</v>
      </c>
      <c r="E141" s="235" t="s">
        <v>5001</v>
      </c>
      <c r="F141" s="236" t="s">
        <v>5002</v>
      </c>
      <c r="G141" s="237" t="s">
        <v>298</v>
      </c>
      <c r="H141" s="238">
        <v>1</v>
      </c>
      <c r="I141" s="239"/>
      <c r="J141" s="240">
        <f>ROUND(I141*H141,2)</f>
        <v>0</v>
      </c>
      <c r="K141" s="236" t="s">
        <v>4521</v>
      </c>
      <c r="L141" s="73"/>
      <c r="M141" s="241" t="s">
        <v>21</v>
      </c>
      <c r="N141" s="242" t="s">
        <v>43</v>
      </c>
      <c r="O141" s="48"/>
      <c r="P141" s="243">
        <f>O141*H141</f>
        <v>0</v>
      </c>
      <c r="Q141" s="243">
        <v>0</v>
      </c>
      <c r="R141" s="243">
        <f>Q141*H141</f>
        <v>0</v>
      </c>
      <c r="S141" s="243">
        <v>0</v>
      </c>
      <c r="T141" s="244">
        <f>S141*H141</f>
        <v>0</v>
      </c>
      <c r="AR141" s="25" t="s">
        <v>232</v>
      </c>
      <c r="AT141" s="25" t="s">
        <v>218</v>
      </c>
      <c r="AU141" s="25" t="s">
        <v>82</v>
      </c>
      <c r="AY141" s="25" t="s">
        <v>215</v>
      </c>
      <c r="BE141" s="245">
        <f>IF(N141="základní",J141,0)</f>
        <v>0</v>
      </c>
      <c r="BF141" s="245">
        <f>IF(N141="snížená",J141,0)</f>
        <v>0</v>
      </c>
      <c r="BG141" s="245">
        <f>IF(N141="zákl. přenesená",J141,0)</f>
        <v>0</v>
      </c>
      <c r="BH141" s="245">
        <f>IF(N141="sníž. přenesená",J141,0)</f>
        <v>0</v>
      </c>
      <c r="BI141" s="245">
        <f>IF(N141="nulová",J141,0)</f>
        <v>0</v>
      </c>
      <c r="BJ141" s="25" t="s">
        <v>80</v>
      </c>
      <c r="BK141" s="245">
        <f>ROUND(I141*H141,2)</f>
        <v>0</v>
      </c>
      <c r="BL141" s="25" t="s">
        <v>232</v>
      </c>
      <c r="BM141" s="25" t="s">
        <v>618</v>
      </c>
    </row>
    <row r="142" s="1" customFormat="1" ht="38.25" customHeight="1">
      <c r="B142" s="47"/>
      <c r="C142" s="234" t="s">
        <v>331</v>
      </c>
      <c r="D142" s="234" t="s">
        <v>218</v>
      </c>
      <c r="E142" s="235" t="s">
        <v>5003</v>
      </c>
      <c r="F142" s="236" t="s">
        <v>5004</v>
      </c>
      <c r="G142" s="237" t="s">
        <v>298</v>
      </c>
      <c r="H142" s="238">
        <v>1</v>
      </c>
      <c r="I142" s="239"/>
      <c r="J142" s="240">
        <f>ROUND(I142*H142,2)</f>
        <v>0</v>
      </c>
      <c r="K142" s="236" t="s">
        <v>4521</v>
      </c>
      <c r="L142" s="73"/>
      <c r="M142" s="241" t="s">
        <v>21</v>
      </c>
      <c r="N142" s="242" t="s">
        <v>43</v>
      </c>
      <c r="O142" s="48"/>
      <c r="P142" s="243">
        <f>O142*H142</f>
        <v>0</v>
      </c>
      <c r="Q142" s="243">
        <v>0</v>
      </c>
      <c r="R142" s="243">
        <f>Q142*H142</f>
        <v>0</v>
      </c>
      <c r="S142" s="243">
        <v>0</v>
      </c>
      <c r="T142" s="244">
        <f>S142*H142</f>
        <v>0</v>
      </c>
      <c r="AR142" s="25" t="s">
        <v>232</v>
      </c>
      <c r="AT142" s="25" t="s">
        <v>218</v>
      </c>
      <c r="AU142" s="25" t="s">
        <v>82</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630</v>
      </c>
    </row>
    <row r="143" s="1" customFormat="1" ht="25.5" customHeight="1">
      <c r="B143" s="47"/>
      <c r="C143" s="234" t="s">
        <v>499</v>
      </c>
      <c r="D143" s="234" t="s">
        <v>218</v>
      </c>
      <c r="E143" s="235" t="s">
        <v>5005</v>
      </c>
      <c r="F143" s="236" t="s">
        <v>5006</v>
      </c>
      <c r="G143" s="237" t="s">
        <v>298</v>
      </c>
      <c r="H143" s="238">
        <v>1</v>
      </c>
      <c r="I143" s="239"/>
      <c r="J143" s="240">
        <f>ROUND(I143*H143,2)</f>
        <v>0</v>
      </c>
      <c r="K143" s="236" t="s">
        <v>4521</v>
      </c>
      <c r="L143" s="73"/>
      <c r="M143" s="241" t="s">
        <v>21</v>
      </c>
      <c r="N143" s="242" t="s">
        <v>43</v>
      </c>
      <c r="O143" s="48"/>
      <c r="P143" s="243">
        <f>O143*H143</f>
        <v>0</v>
      </c>
      <c r="Q143" s="243">
        <v>0</v>
      </c>
      <c r="R143" s="243">
        <f>Q143*H143</f>
        <v>0</v>
      </c>
      <c r="S143" s="243">
        <v>0</v>
      </c>
      <c r="T143" s="244">
        <f>S143*H143</f>
        <v>0</v>
      </c>
      <c r="AR143" s="25" t="s">
        <v>232</v>
      </c>
      <c r="AT143" s="25" t="s">
        <v>218</v>
      </c>
      <c r="AU143" s="25" t="s">
        <v>82</v>
      </c>
      <c r="AY143" s="25" t="s">
        <v>215</v>
      </c>
      <c r="BE143" s="245">
        <f>IF(N143="základní",J143,0)</f>
        <v>0</v>
      </c>
      <c r="BF143" s="245">
        <f>IF(N143="snížená",J143,0)</f>
        <v>0</v>
      </c>
      <c r="BG143" s="245">
        <f>IF(N143="zákl. přenesená",J143,0)</f>
        <v>0</v>
      </c>
      <c r="BH143" s="245">
        <f>IF(N143="sníž. přenesená",J143,0)</f>
        <v>0</v>
      </c>
      <c r="BI143" s="245">
        <f>IF(N143="nulová",J143,0)</f>
        <v>0</v>
      </c>
      <c r="BJ143" s="25" t="s">
        <v>80</v>
      </c>
      <c r="BK143" s="245">
        <f>ROUND(I143*H143,2)</f>
        <v>0</v>
      </c>
      <c r="BL143" s="25" t="s">
        <v>232</v>
      </c>
      <c r="BM143" s="25" t="s">
        <v>646</v>
      </c>
    </row>
    <row r="144" s="1" customFormat="1" ht="25.5" customHeight="1">
      <c r="B144" s="47"/>
      <c r="C144" s="234" t="s">
        <v>503</v>
      </c>
      <c r="D144" s="234" t="s">
        <v>218</v>
      </c>
      <c r="E144" s="235" t="s">
        <v>5007</v>
      </c>
      <c r="F144" s="236" t="s">
        <v>5008</v>
      </c>
      <c r="G144" s="237" t="s">
        <v>298</v>
      </c>
      <c r="H144" s="238">
        <v>1</v>
      </c>
      <c r="I144" s="239"/>
      <c r="J144" s="240">
        <f>ROUND(I144*H144,2)</f>
        <v>0</v>
      </c>
      <c r="K144" s="236" t="s">
        <v>4521</v>
      </c>
      <c r="L144" s="73"/>
      <c r="M144" s="241" t="s">
        <v>21</v>
      </c>
      <c r="N144" s="242" t="s">
        <v>43</v>
      </c>
      <c r="O144" s="48"/>
      <c r="P144" s="243">
        <f>O144*H144</f>
        <v>0</v>
      </c>
      <c r="Q144" s="243">
        <v>0</v>
      </c>
      <c r="R144" s="243">
        <f>Q144*H144</f>
        <v>0</v>
      </c>
      <c r="S144" s="243">
        <v>0</v>
      </c>
      <c r="T144" s="244">
        <f>S144*H144</f>
        <v>0</v>
      </c>
      <c r="AR144" s="25" t="s">
        <v>232</v>
      </c>
      <c r="AT144" s="25" t="s">
        <v>218</v>
      </c>
      <c r="AU144" s="25" t="s">
        <v>82</v>
      </c>
      <c r="AY144" s="25" t="s">
        <v>215</v>
      </c>
      <c r="BE144" s="245">
        <f>IF(N144="základní",J144,0)</f>
        <v>0</v>
      </c>
      <c r="BF144" s="245">
        <f>IF(N144="snížená",J144,0)</f>
        <v>0</v>
      </c>
      <c r="BG144" s="245">
        <f>IF(N144="zákl. přenesená",J144,0)</f>
        <v>0</v>
      </c>
      <c r="BH144" s="245">
        <f>IF(N144="sníž. přenesená",J144,0)</f>
        <v>0</v>
      </c>
      <c r="BI144" s="245">
        <f>IF(N144="nulová",J144,0)</f>
        <v>0</v>
      </c>
      <c r="BJ144" s="25" t="s">
        <v>80</v>
      </c>
      <c r="BK144" s="245">
        <f>ROUND(I144*H144,2)</f>
        <v>0</v>
      </c>
      <c r="BL144" s="25" t="s">
        <v>232</v>
      </c>
      <c r="BM144" s="25" t="s">
        <v>657</v>
      </c>
    </row>
    <row r="145" s="1" customFormat="1" ht="25.5" customHeight="1">
      <c r="B145" s="47"/>
      <c r="C145" s="234" t="s">
        <v>338</v>
      </c>
      <c r="D145" s="234" t="s">
        <v>218</v>
      </c>
      <c r="E145" s="235" t="s">
        <v>5009</v>
      </c>
      <c r="F145" s="236" t="s">
        <v>5010</v>
      </c>
      <c r="G145" s="237" t="s">
        <v>298</v>
      </c>
      <c r="H145" s="238">
        <v>1</v>
      </c>
      <c r="I145" s="239"/>
      <c r="J145" s="240">
        <f>ROUND(I145*H145,2)</f>
        <v>0</v>
      </c>
      <c r="K145" s="236" t="s">
        <v>4521</v>
      </c>
      <c r="L145" s="73"/>
      <c r="M145" s="241" t="s">
        <v>21</v>
      </c>
      <c r="N145" s="242" t="s">
        <v>43</v>
      </c>
      <c r="O145" s="48"/>
      <c r="P145" s="243">
        <f>O145*H145</f>
        <v>0</v>
      </c>
      <c r="Q145" s="243">
        <v>0</v>
      </c>
      <c r="R145" s="243">
        <f>Q145*H145</f>
        <v>0</v>
      </c>
      <c r="S145" s="243">
        <v>0</v>
      </c>
      <c r="T145" s="244">
        <f>S145*H145</f>
        <v>0</v>
      </c>
      <c r="AR145" s="25" t="s">
        <v>232</v>
      </c>
      <c r="AT145" s="25" t="s">
        <v>218</v>
      </c>
      <c r="AU145" s="25" t="s">
        <v>82</v>
      </c>
      <c r="AY145" s="25" t="s">
        <v>215</v>
      </c>
      <c r="BE145" s="245">
        <f>IF(N145="základní",J145,0)</f>
        <v>0</v>
      </c>
      <c r="BF145" s="245">
        <f>IF(N145="snížená",J145,0)</f>
        <v>0</v>
      </c>
      <c r="BG145" s="245">
        <f>IF(N145="zákl. přenesená",J145,0)</f>
        <v>0</v>
      </c>
      <c r="BH145" s="245">
        <f>IF(N145="sníž. přenesená",J145,0)</f>
        <v>0</v>
      </c>
      <c r="BI145" s="245">
        <f>IF(N145="nulová",J145,0)</f>
        <v>0</v>
      </c>
      <c r="BJ145" s="25" t="s">
        <v>80</v>
      </c>
      <c r="BK145" s="245">
        <f>ROUND(I145*H145,2)</f>
        <v>0</v>
      </c>
      <c r="BL145" s="25" t="s">
        <v>232</v>
      </c>
      <c r="BM145" s="25" t="s">
        <v>668</v>
      </c>
    </row>
    <row r="146" s="11" customFormat="1" ht="29.88" customHeight="1">
      <c r="B146" s="218"/>
      <c r="C146" s="219"/>
      <c r="D146" s="220" t="s">
        <v>71</v>
      </c>
      <c r="E146" s="232" t="s">
        <v>1120</v>
      </c>
      <c r="F146" s="232" t="s">
        <v>1121</v>
      </c>
      <c r="G146" s="219"/>
      <c r="H146" s="219"/>
      <c r="I146" s="222"/>
      <c r="J146" s="233">
        <f>BK146</f>
        <v>0</v>
      </c>
      <c r="K146" s="219"/>
      <c r="L146" s="224"/>
      <c r="M146" s="225"/>
      <c r="N146" s="226"/>
      <c r="O146" s="226"/>
      <c r="P146" s="227">
        <f>P147</f>
        <v>0</v>
      </c>
      <c r="Q146" s="226"/>
      <c r="R146" s="227">
        <f>R147</f>
        <v>0</v>
      </c>
      <c r="S146" s="226"/>
      <c r="T146" s="228">
        <f>T147</f>
        <v>0</v>
      </c>
      <c r="AR146" s="229" t="s">
        <v>80</v>
      </c>
      <c r="AT146" s="230" t="s">
        <v>71</v>
      </c>
      <c r="AU146" s="230" t="s">
        <v>80</v>
      </c>
      <c r="AY146" s="229" t="s">
        <v>215</v>
      </c>
      <c r="BK146" s="231">
        <f>BK147</f>
        <v>0</v>
      </c>
    </row>
    <row r="147" s="1" customFormat="1" ht="38.25" customHeight="1">
      <c r="B147" s="47"/>
      <c r="C147" s="234" t="s">
        <v>343</v>
      </c>
      <c r="D147" s="234" t="s">
        <v>218</v>
      </c>
      <c r="E147" s="235" t="s">
        <v>2946</v>
      </c>
      <c r="F147" s="236" t="s">
        <v>5011</v>
      </c>
      <c r="G147" s="237" t="s">
        <v>473</v>
      </c>
      <c r="H147" s="238">
        <v>47.935000000000002</v>
      </c>
      <c r="I147" s="239"/>
      <c r="J147" s="240">
        <f>ROUND(I147*H147,2)</f>
        <v>0</v>
      </c>
      <c r="K147" s="236" t="s">
        <v>4521</v>
      </c>
      <c r="L147" s="73"/>
      <c r="M147" s="241" t="s">
        <v>21</v>
      </c>
      <c r="N147" s="301" t="s">
        <v>43</v>
      </c>
      <c r="O147" s="250"/>
      <c r="P147" s="302">
        <f>O147*H147</f>
        <v>0</v>
      </c>
      <c r="Q147" s="302">
        <v>0</v>
      </c>
      <c r="R147" s="302">
        <f>Q147*H147</f>
        <v>0</v>
      </c>
      <c r="S147" s="302">
        <v>0</v>
      </c>
      <c r="T147" s="303">
        <f>S147*H147</f>
        <v>0</v>
      </c>
      <c r="AR147" s="25" t="s">
        <v>232</v>
      </c>
      <c r="AT147" s="25" t="s">
        <v>218</v>
      </c>
      <c r="AU147" s="25" t="s">
        <v>82</v>
      </c>
      <c r="AY147" s="25" t="s">
        <v>215</v>
      </c>
      <c r="BE147" s="245">
        <f>IF(N147="základní",J147,0)</f>
        <v>0</v>
      </c>
      <c r="BF147" s="245">
        <f>IF(N147="snížená",J147,0)</f>
        <v>0</v>
      </c>
      <c r="BG147" s="245">
        <f>IF(N147="zákl. přenesená",J147,0)</f>
        <v>0</v>
      </c>
      <c r="BH147" s="245">
        <f>IF(N147="sníž. přenesená",J147,0)</f>
        <v>0</v>
      </c>
      <c r="BI147" s="245">
        <f>IF(N147="nulová",J147,0)</f>
        <v>0</v>
      </c>
      <c r="BJ147" s="25" t="s">
        <v>80</v>
      </c>
      <c r="BK147" s="245">
        <f>ROUND(I147*H147,2)</f>
        <v>0</v>
      </c>
      <c r="BL147" s="25" t="s">
        <v>232</v>
      </c>
      <c r="BM147" s="25" t="s">
        <v>678</v>
      </c>
    </row>
    <row r="148" s="1" customFormat="1" ht="6.96" customHeight="1">
      <c r="B148" s="68"/>
      <c r="C148" s="69"/>
      <c r="D148" s="69"/>
      <c r="E148" s="69"/>
      <c r="F148" s="69"/>
      <c r="G148" s="69"/>
      <c r="H148" s="69"/>
      <c r="I148" s="179"/>
      <c r="J148" s="69"/>
      <c r="K148" s="69"/>
      <c r="L148" s="73"/>
    </row>
  </sheetData>
  <sheetProtection sheet="1" autoFilter="0" formatColumns="0" formatRows="0" objects="1" scenarios="1" spinCount="100000" saltValue="1phu59Mdstu+3XUZtGCM+W57aIRlmGQbq9uTZYxeQmZkjA/42D8fTimfQZoOW+OcgBC1TXLFSDzCi8PqPjNlSg==" hashValue="VCoO/F6gQef+qcrYbiFGVaVbu9Dr/uHEHbQTxXXCQ1rtt8z8oHbdOctKko0TA2+wJUSqciMChWBq92Pdkgfi5Q==" algorithmName="SHA-512" password="CC35"/>
  <autoFilter ref="C86:K147"/>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167</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c r="B8" s="29"/>
      <c r="C8" s="30"/>
      <c r="D8" s="41" t="s">
        <v>186</v>
      </c>
      <c r="E8" s="30"/>
      <c r="F8" s="30"/>
      <c r="G8" s="30"/>
      <c r="H8" s="30"/>
      <c r="I8" s="155"/>
      <c r="J8" s="30"/>
      <c r="K8" s="32"/>
    </row>
    <row r="9" s="1" customFormat="1" ht="16.5" customHeight="1">
      <c r="B9" s="47"/>
      <c r="C9" s="48"/>
      <c r="D9" s="48"/>
      <c r="E9" s="156" t="s">
        <v>4738</v>
      </c>
      <c r="F9" s="48"/>
      <c r="G9" s="48"/>
      <c r="H9" s="48"/>
      <c r="I9" s="157"/>
      <c r="J9" s="48"/>
      <c r="K9" s="52"/>
    </row>
    <row r="10" s="1" customFormat="1">
      <c r="B10" s="47"/>
      <c r="C10" s="48"/>
      <c r="D10" s="41" t="s">
        <v>940</v>
      </c>
      <c r="E10" s="48"/>
      <c r="F10" s="48"/>
      <c r="G10" s="48"/>
      <c r="H10" s="48"/>
      <c r="I10" s="157"/>
      <c r="J10" s="48"/>
      <c r="K10" s="52"/>
    </row>
    <row r="11" s="1" customFormat="1" ht="36.96" customHeight="1">
      <c r="B11" s="47"/>
      <c r="C11" s="48"/>
      <c r="D11" s="48"/>
      <c r="E11" s="158" t="s">
        <v>5012</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21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14. 1. 2019</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tr">
        <f>IF('Rekapitulace stavby'!AN10="","",'Rekapitulace stavby'!AN10)</f>
        <v/>
      </c>
      <c r="K16" s="52"/>
    </row>
    <row r="17" s="1" customFormat="1" ht="18" customHeight="1">
      <c r="B17" s="47"/>
      <c r="C17" s="48"/>
      <c r="D17" s="48"/>
      <c r="E17" s="36" t="str">
        <f>IF('Rekapitulace stavby'!E11="","",'Rekapitulace stavby'!E11)</f>
        <v>Město Kopřivnice</v>
      </c>
      <c r="F17" s="48"/>
      <c r="G17" s="48"/>
      <c r="H17" s="48"/>
      <c r="I17" s="159" t="s">
        <v>30</v>
      </c>
      <c r="J17" s="36" t="str">
        <f>IF('Rekapitulace stavby'!AN11="","",'Rekapitulace stavby'!AN11)</f>
        <v/>
      </c>
      <c r="K17" s="52"/>
    </row>
    <row r="18" s="1" customFormat="1" ht="6.96" customHeight="1">
      <c r="B18" s="47"/>
      <c r="C18" s="48"/>
      <c r="D18" s="48"/>
      <c r="E18" s="48"/>
      <c r="F18" s="48"/>
      <c r="G18" s="48"/>
      <c r="H18" s="48"/>
      <c r="I18" s="157"/>
      <c r="J18" s="48"/>
      <c r="K18" s="52"/>
    </row>
    <row r="19" s="1" customFormat="1" ht="14.4" customHeight="1">
      <c r="B19" s="47"/>
      <c r="C19" s="48"/>
      <c r="D19" s="41" t="s">
        <v>31</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33</v>
      </c>
      <c r="E22" s="48"/>
      <c r="F22" s="48"/>
      <c r="G22" s="48"/>
      <c r="H22" s="48"/>
      <c r="I22" s="159" t="s">
        <v>28</v>
      </c>
      <c r="J22" s="36" t="str">
        <f>IF('Rekapitulace stavby'!AN16="","",'Rekapitulace stavby'!AN16)</f>
        <v/>
      </c>
      <c r="K22" s="52"/>
    </row>
    <row r="23" s="1" customFormat="1" ht="18" customHeight="1">
      <c r="B23" s="47"/>
      <c r="C23" s="48"/>
      <c r="D23" s="48"/>
      <c r="E23" s="36" t="str">
        <f>IF('Rekapitulace stavby'!E17="","",'Rekapitulace stavby'!E17)</f>
        <v>Dopravoprojekt Ostrava a.s.</v>
      </c>
      <c r="F23" s="48"/>
      <c r="G23" s="48"/>
      <c r="H23" s="48"/>
      <c r="I23" s="159" t="s">
        <v>30</v>
      </c>
      <c r="J23" s="36" t="str">
        <f>IF('Rekapitulace stavby'!AN17="","",'Rekapitulace stavby'!AN17)</f>
        <v/>
      </c>
      <c r="K23" s="52"/>
    </row>
    <row r="24" s="1" customFormat="1" ht="6.96" customHeight="1">
      <c r="B24" s="47"/>
      <c r="C24" s="48"/>
      <c r="D24" s="48"/>
      <c r="E24" s="48"/>
      <c r="F24" s="48"/>
      <c r="G24" s="48"/>
      <c r="H24" s="48"/>
      <c r="I24" s="157"/>
      <c r="J24" s="48"/>
      <c r="K24" s="52"/>
    </row>
    <row r="25" s="1" customFormat="1" ht="14.4" customHeight="1">
      <c r="B25" s="47"/>
      <c r="C25" s="48"/>
      <c r="D25" s="41" t="s">
        <v>36</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38</v>
      </c>
      <c r="E29" s="48"/>
      <c r="F29" s="48"/>
      <c r="G29" s="48"/>
      <c r="H29" s="48"/>
      <c r="I29" s="157"/>
      <c r="J29" s="168">
        <f>ROUND(J85,2)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40</v>
      </c>
      <c r="G31" s="48"/>
      <c r="H31" s="48"/>
      <c r="I31" s="169" t="s">
        <v>39</v>
      </c>
      <c r="J31" s="53" t="s">
        <v>41</v>
      </c>
      <c r="K31" s="52"/>
    </row>
    <row r="32" s="1" customFormat="1" ht="14.4" customHeight="1">
      <c r="B32" s="47"/>
      <c r="C32" s="48"/>
      <c r="D32" s="56" t="s">
        <v>42</v>
      </c>
      <c r="E32" s="56" t="s">
        <v>43</v>
      </c>
      <c r="F32" s="170">
        <f>ROUND(SUM(BE85:BE143), 2)</f>
        <v>0</v>
      </c>
      <c r="G32" s="48"/>
      <c r="H32" s="48"/>
      <c r="I32" s="171">
        <v>0.20999999999999999</v>
      </c>
      <c r="J32" s="170">
        <f>ROUND(ROUND((SUM(BE85:BE143)), 2)*I32, 2)</f>
        <v>0</v>
      </c>
      <c r="K32" s="52"/>
    </row>
    <row r="33" s="1" customFormat="1" ht="14.4" customHeight="1">
      <c r="B33" s="47"/>
      <c r="C33" s="48"/>
      <c r="D33" s="48"/>
      <c r="E33" s="56" t="s">
        <v>44</v>
      </c>
      <c r="F33" s="170">
        <f>ROUND(SUM(BF85:BF143), 2)</f>
        <v>0</v>
      </c>
      <c r="G33" s="48"/>
      <c r="H33" s="48"/>
      <c r="I33" s="171">
        <v>0.14999999999999999</v>
      </c>
      <c r="J33" s="170">
        <f>ROUND(ROUND((SUM(BF85:BF143)), 2)*I33, 2)</f>
        <v>0</v>
      </c>
      <c r="K33" s="52"/>
    </row>
    <row r="34" hidden="1" s="1" customFormat="1" ht="14.4" customHeight="1">
      <c r="B34" s="47"/>
      <c r="C34" s="48"/>
      <c r="D34" s="48"/>
      <c r="E34" s="56" t="s">
        <v>45</v>
      </c>
      <c r="F34" s="170">
        <f>ROUND(SUM(BG85:BG143), 2)</f>
        <v>0</v>
      </c>
      <c r="G34" s="48"/>
      <c r="H34" s="48"/>
      <c r="I34" s="171">
        <v>0.20999999999999999</v>
      </c>
      <c r="J34" s="170">
        <v>0</v>
      </c>
      <c r="K34" s="52"/>
    </row>
    <row r="35" hidden="1" s="1" customFormat="1" ht="14.4" customHeight="1">
      <c r="B35" s="47"/>
      <c r="C35" s="48"/>
      <c r="D35" s="48"/>
      <c r="E35" s="56" t="s">
        <v>46</v>
      </c>
      <c r="F35" s="170">
        <f>ROUND(SUM(BH85:BH143), 2)</f>
        <v>0</v>
      </c>
      <c r="G35" s="48"/>
      <c r="H35" s="48"/>
      <c r="I35" s="171">
        <v>0.14999999999999999</v>
      </c>
      <c r="J35" s="170">
        <v>0</v>
      </c>
      <c r="K35" s="52"/>
    </row>
    <row r="36" hidden="1" s="1" customFormat="1" ht="14.4" customHeight="1">
      <c r="B36" s="47"/>
      <c r="C36" s="48"/>
      <c r="D36" s="48"/>
      <c r="E36" s="56" t="s">
        <v>47</v>
      </c>
      <c r="F36" s="170">
        <f>ROUND(SUM(BI85:BI143),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48</v>
      </c>
      <c r="E38" s="99"/>
      <c r="F38" s="99"/>
      <c r="G38" s="174" t="s">
        <v>49</v>
      </c>
      <c r="H38" s="175" t="s">
        <v>50</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189</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Revitalizace centra města Kopřivnice - projektová dokumentace II.</v>
      </c>
      <c r="F47" s="41"/>
      <c r="G47" s="41"/>
      <c r="H47" s="41"/>
      <c r="I47" s="157"/>
      <c r="J47" s="48"/>
      <c r="K47" s="52"/>
    </row>
    <row r="48">
      <c r="B48" s="29"/>
      <c r="C48" s="41" t="s">
        <v>186</v>
      </c>
      <c r="D48" s="30"/>
      <c r="E48" s="30"/>
      <c r="F48" s="30"/>
      <c r="G48" s="30"/>
      <c r="H48" s="30"/>
      <c r="I48" s="155"/>
      <c r="J48" s="30"/>
      <c r="K48" s="32"/>
    </row>
    <row r="49" s="1" customFormat="1" ht="16.5" customHeight="1">
      <c r="B49" s="47"/>
      <c r="C49" s="48"/>
      <c r="D49" s="48"/>
      <c r="E49" s="156" t="s">
        <v>4738</v>
      </c>
      <c r="F49" s="48"/>
      <c r="G49" s="48"/>
      <c r="H49" s="48"/>
      <c r="I49" s="157"/>
      <c r="J49" s="48"/>
      <c r="K49" s="52"/>
    </row>
    <row r="50" s="1" customFormat="1" ht="14.4" customHeight="1">
      <c r="B50" s="47"/>
      <c r="C50" s="41" t="s">
        <v>940</v>
      </c>
      <c r="D50" s="48"/>
      <c r="E50" s="48"/>
      <c r="F50" s="48"/>
      <c r="G50" s="48"/>
      <c r="H50" s="48"/>
      <c r="I50" s="157"/>
      <c r="J50" s="48"/>
      <c r="K50" s="52"/>
    </row>
    <row r="51" s="1" customFormat="1" ht="17.25" customHeight="1">
      <c r="B51" s="47"/>
      <c r="C51" s="48"/>
      <c r="D51" s="48"/>
      <c r="E51" s="158" t="str">
        <f>E11</f>
        <v>SO 902_2 - Část elektroinstalace</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 </v>
      </c>
      <c r="G53" s="48"/>
      <c r="H53" s="48"/>
      <c r="I53" s="159" t="s">
        <v>25</v>
      </c>
      <c r="J53" s="160" t="str">
        <f>IF(J14="","",J14)</f>
        <v>14. 1. 2019</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Kopřivnice</v>
      </c>
      <c r="G55" s="48"/>
      <c r="H55" s="48"/>
      <c r="I55" s="159" t="s">
        <v>33</v>
      </c>
      <c r="J55" s="45" t="str">
        <f>E23</f>
        <v>Dopravoprojekt Ostrava a.s.</v>
      </c>
      <c r="K55" s="52"/>
    </row>
    <row r="56" s="1" customFormat="1" ht="14.4" customHeight="1">
      <c r="B56" s="47"/>
      <c r="C56" s="41" t="s">
        <v>31</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190</v>
      </c>
      <c r="D58" s="172"/>
      <c r="E58" s="172"/>
      <c r="F58" s="172"/>
      <c r="G58" s="172"/>
      <c r="H58" s="172"/>
      <c r="I58" s="186"/>
      <c r="J58" s="187" t="s">
        <v>191</v>
      </c>
      <c r="K58" s="188"/>
    </row>
    <row r="59" s="1" customFormat="1" ht="10.32" customHeight="1">
      <c r="B59" s="47"/>
      <c r="C59" s="48"/>
      <c r="D59" s="48"/>
      <c r="E59" s="48"/>
      <c r="F59" s="48"/>
      <c r="G59" s="48"/>
      <c r="H59" s="48"/>
      <c r="I59" s="157"/>
      <c r="J59" s="48"/>
      <c r="K59" s="52"/>
    </row>
    <row r="60" s="1" customFormat="1" ht="29.28" customHeight="1">
      <c r="B60" s="47"/>
      <c r="C60" s="189" t="s">
        <v>192</v>
      </c>
      <c r="D60" s="48"/>
      <c r="E60" s="48"/>
      <c r="F60" s="48"/>
      <c r="G60" s="48"/>
      <c r="H60" s="48"/>
      <c r="I60" s="157"/>
      <c r="J60" s="168">
        <f>J85</f>
        <v>0</v>
      </c>
      <c r="K60" s="52"/>
      <c r="AU60" s="25" t="s">
        <v>193</v>
      </c>
    </row>
    <row r="61" s="8" customFormat="1" ht="24.96" customHeight="1">
      <c r="B61" s="190"/>
      <c r="C61" s="191"/>
      <c r="D61" s="192" t="s">
        <v>3808</v>
      </c>
      <c r="E61" s="193"/>
      <c r="F61" s="193"/>
      <c r="G61" s="193"/>
      <c r="H61" s="193"/>
      <c r="I61" s="194"/>
      <c r="J61" s="195">
        <f>J86</f>
        <v>0</v>
      </c>
      <c r="K61" s="196"/>
    </row>
    <row r="62" s="8" customFormat="1" ht="24.96" customHeight="1">
      <c r="B62" s="190"/>
      <c r="C62" s="191"/>
      <c r="D62" s="192" t="s">
        <v>3809</v>
      </c>
      <c r="E62" s="193"/>
      <c r="F62" s="193"/>
      <c r="G62" s="193"/>
      <c r="H62" s="193"/>
      <c r="I62" s="194"/>
      <c r="J62" s="195">
        <f>J102</f>
        <v>0</v>
      </c>
      <c r="K62" s="196"/>
    </row>
    <row r="63" s="8" customFormat="1" ht="24.96" customHeight="1">
      <c r="B63" s="190"/>
      <c r="C63" s="191"/>
      <c r="D63" s="192" t="s">
        <v>4203</v>
      </c>
      <c r="E63" s="193"/>
      <c r="F63" s="193"/>
      <c r="G63" s="193"/>
      <c r="H63" s="193"/>
      <c r="I63" s="194"/>
      <c r="J63" s="195">
        <f>J134</f>
        <v>0</v>
      </c>
      <c r="K63" s="196"/>
    </row>
    <row r="64" s="1" customFormat="1" ht="21.84" customHeight="1">
      <c r="B64" s="47"/>
      <c r="C64" s="48"/>
      <c r="D64" s="48"/>
      <c r="E64" s="48"/>
      <c r="F64" s="48"/>
      <c r="G64" s="48"/>
      <c r="H64" s="48"/>
      <c r="I64" s="157"/>
      <c r="J64" s="48"/>
      <c r="K64" s="52"/>
    </row>
    <row r="65" s="1" customFormat="1" ht="6.96" customHeight="1">
      <c r="B65" s="68"/>
      <c r="C65" s="69"/>
      <c r="D65" s="69"/>
      <c r="E65" s="69"/>
      <c r="F65" s="69"/>
      <c r="G65" s="69"/>
      <c r="H65" s="69"/>
      <c r="I65" s="179"/>
      <c r="J65" s="69"/>
      <c r="K65" s="70"/>
    </row>
    <row r="69" s="1" customFormat="1" ht="6.96" customHeight="1">
      <c r="B69" s="71"/>
      <c r="C69" s="72"/>
      <c r="D69" s="72"/>
      <c r="E69" s="72"/>
      <c r="F69" s="72"/>
      <c r="G69" s="72"/>
      <c r="H69" s="72"/>
      <c r="I69" s="182"/>
      <c r="J69" s="72"/>
      <c r="K69" s="72"/>
      <c r="L69" s="73"/>
    </row>
    <row r="70" s="1" customFormat="1" ht="36.96" customHeight="1">
      <c r="B70" s="47"/>
      <c r="C70" s="74" t="s">
        <v>199</v>
      </c>
      <c r="D70" s="75"/>
      <c r="E70" s="75"/>
      <c r="F70" s="75"/>
      <c r="G70" s="75"/>
      <c r="H70" s="75"/>
      <c r="I70" s="204"/>
      <c r="J70" s="75"/>
      <c r="K70" s="75"/>
      <c r="L70" s="73"/>
    </row>
    <row r="71" s="1" customFormat="1" ht="6.96" customHeight="1">
      <c r="B71" s="47"/>
      <c r="C71" s="75"/>
      <c r="D71" s="75"/>
      <c r="E71" s="75"/>
      <c r="F71" s="75"/>
      <c r="G71" s="75"/>
      <c r="H71" s="75"/>
      <c r="I71" s="204"/>
      <c r="J71" s="75"/>
      <c r="K71" s="75"/>
      <c r="L71" s="73"/>
    </row>
    <row r="72" s="1" customFormat="1" ht="14.4" customHeight="1">
      <c r="B72" s="47"/>
      <c r="C72" s="77" t="s">
        <v>18</v>
      </c>
      <c r="D72" s="75"/>
      <c r="E72" s="75"/>
      <c r="F72" s="75"/>
      <c r="G72" s="75"/>
      <c r="H72" s="75"/>
      <c r="I72" s="204"/>
      <c r="J72" s="75"/>
      <c r="K72" s="75"/>
      <c r="L72" s="73"/>
    </row>
    <row r="73" s="1" customFormat="1" ht="16.5" customHeight="1">
      <c r="B73" s="47"/>
      <c r="C73" s="75"/>
      <c r="D73" s="75"/>
      <c r="E73" s="205" t="str">
        <f>E7</f>
        <v>Revitalizace centra města Kopřivnice - projektová dokumentace II.</v>
      </c>
      <c r="F73" s="77"/>
      <c r="G73" s="77"/>
      <c r="H73" s="77"/>
      <c r="I73" s="204"/>
      <c r="J73" s="75"/>
      <c r="K73" s="75"/>
      <c r="L73" s="73"/>
    </row>
    <row r="74">
      <c r="B74" s="29"/>
      <c r="C74" s="77" t="s">
        <v>186</v>
      </c>
      <c r="D74" s="304"/>
      <c r="E74" s="304"/>
      <c r="F74" s="304"/>
      <c r="G74" s="304"/>
      <c r="H74" s="304"/>
      <c r="I74" s="149"/>
      <c r="J74" s="304"/>
      <c r="K74" s="304"/>
      <c r="L74" s="305"/>
    </row>
    <row r="75" s="1" customFormat="1" ht="16.5" customHeight="1">
      <c r="B75" s="47"/>
      <c r="C75" s="75"/>
      <c r="D75" s="75"/>
      <c r="E75" s="205" t="s">
        <v>4738</v>
      </c>
      <c r="F75" s="75"/>
      <c r="G75" s="75"/>
      <c r="H75" s="75"/>
      <c r="I75" s="204"/>
      <c r="J75" s="75"/>
      <c r="K75" s="75"/>
      <c r="L75" s="73"/>
    </row>
    <row r="76" s="1" customFormat="1" ht="14.4" customHeight="1">
      <c r="B76" s="47"/>
      <c r="C76" s="77" t="s">
        <v>940</v>
      </c>
      <c r="D76" s="75"/>
      <c r="E76" s="75"/>
      <c r="F76" s="75"/>
      <c r="G76" s="75"/>
      <c r="H76" s="75"/>
      <c r="I76" s="204"/>
      <c r="J76" s="75"/>
      <c r="K76" s="75"/>
      <c r="L76" s="73"/>
    </row>
    <row r="77" s="1" customFormat="1" ht="17.25" customHeight="1">
      <c r="B77" s="47"/>
      <c r="C77" s="75"/>
      <c r="D77" s="75"/>
      <c r="E77" s="83" t="str">
        <f>E11</f>
        <v>SO 902_2 - Část elektroinstalace</v>
      </c>
      <c r="F77" s="75"/>
      <c r="G77" s="75"/>
      <c r="H77" s="75"/>
      <c r="I77" s="204"/>
      <c r="J77" s="75"/>
      <c r="K77" s="75"/>
      <c r="L77" s="73"/>
    </row>
    <row r="78" s="1" customFormat="1" ht="6.96" customHeight="1">
      <c r="B78" s="47"/>
      <c r="C78" s="75"/>
      <c r="D78" s="75"/>
      <c r="E78" s="75"/>
      <c r="F78" s="75"/>
      <c r="G78" s="75"/>
      <c r="H78" s="75"/>
      <c r="I78" s="204"/>
      <c r="J78" s="75"/>
      <c r="K78" s="75"/>
      <c r="L78" s="73"/>
    </row>
    <row r="79" s="1" customFormat="1" ht="18" customHeight="1">
      <c r="B79" s="47"/>
      <c r="C79" s="77" t="s">
        <v>23</v>
      </c>
      <c r="D79" s="75"/>
      <c r="E79" s="75"/>
      <c r="F79" s="206" t="str">
        <f>F14</f>
        <v xml:space="preserve"> </v>
      </c>
      <c r="G79" s="75"/>
      <c r="H79" s="75"/>
      <c r="I79" s="207" t="s">
        <v>25</v>
      </c>
      <c r="J79" s="86" t="str">
        <f>IF(J14="","",J14)</f>
        <v>14. 1. 2019</v>
      </c>
      <c r="K79" s="75"/>
      <c r="L79" s="73"/>
    </row>
    <row r="80" s="1" customFormat="1" ht="6.96" customHeight="1">
      <c r="B80" s="47"/>
      <c r="C80" s="75"/>
      <c r="D80" s="75"/>
      <c r="E80" s="75"/>
      <c r="F80" s="75"/>
      <c r="G80" s="75"/>
      <c r="H80" s="75"/>
      <c r="I80" s="204"/>
      <c r="J80" s="75"/>
      <c r="K80" s="75"/>
      <c r="L80" s="73"/>
    </row>
    <row r="81" s="1" customFormat="1">
      <c r="B81" s="47"/>
      <c r="C81" s="77" t="s">
        <v>27</v>
      </c>
      <c r="D81" s="75"/>
      <c r="E81" s="75"/>
      <c r="F81" s="206" t="str">
        <f>E17</f>
        <v>Město Kopřivnice</v>
      </c>
      <c r="G81" s="75"/>
      <c r="H81" s="75"/>
      <c r="I81" s="207" t="s">
        <v>33</v>
      </c>
      <c r="J81" s="206" t="str">
        <f>E23</f>
        <v>Dopravoprojekt Ostrava a.s.</v>
      </c>
      <c r="K81" s="75"/>
      <c r="L81" s="73"/>
    </row>
    <row r="82" s="1" customFormat="1" ht="14.4" customHeight="1">
      <c r="B82" s="47"/>
      <c r="C82" s="77" t="s">
        <v>31</v>
      </c>
      <c r="D82" s="75"/>
      <c r="E82" s="75"/>
      <c r="F82" s="206" t="str">
        <f>IF(E20="","",E20)</f>
        <v/>
      </c>
      <c r="G82" s="75"/>
      <c r="H82" s="75"/>
      <c r="I82" s="204"/>
      <c r="J82" s="75"/>
      <c r="K82" s="75"/>
      <c r="L82" s="73"/>
    </row>
    <row r="83" s="1" customFormat="1" ht="10.32" customHeight="1">
      <c r="B83" s="47"/>
      <c r="C83" s="75"/>
      <c r="D83" s="75"/>
      <c r="E83" s="75"/>
      <c r="F83" s="75"/>
      <c r="G83" s="75"/>
      <c r="H83" s="75"/>
      <c r="I83" s="204"/>
      <c r="J83" s="75"/>
      <c r="K83" s="75"/>
      <c r="L83" s="73"/>
    </row>
    <row r="84" s="10" customFormat="1" ht="29.28" customHeight="1">
      <c r="B84" s="208"/>
      <c r="C84" s="209" t="s">
        <v>200</v>
      </c>
      <c r="D84" s="210" t="s">
        <v>57</v>
      </c>
      <c r="E84" s="210" t="s">
        <v>53</v>
      </c>
      <c r="F84" s="210" t="s">
        <v>201</v>
      </c>
      <c r="G84" s="210" t="s">
        <v>202</v>
      </c>
      <c r="H84" s="210" t="s">
        <v>203</v>
      </c>
      <c r="I84" s="211" t="s">
        <v>204</v>
      </c>
      <c r="J84" s="210" t="s">
        <v>191</v>
      </c>
      <c r="K84" s="212" t="s">
        <v>205</v>
      </c>
      <c r="L84" s="213"/>
      <c r="M84" s="103" t="s">
        <v>206</v>
      </c>
      <c r="N84" s="104" t="s">
        <v>42</v>
      </c>
      <c r="O84" s="104" t="s">
        <v>207</v>
      </c>
      <c r="P84" s="104" t="s">
        <v>208</v>
      </c>
      <c r="Q84" s="104" t="s">
        <v>209</v>
      </c>
      <c r="R84" s="104" t="s">
        <v>210</v>
      </c>
      <c r="S84" s="104" t="s">
        <v>211</v>
      </c>
      <c r="T84" s="105" t="s">
        <v>212</v>
      </c>
    </row>
    <row r="85" s="1" customFormat="1" ht="29.28" customHeight="1">
      <c r="B85" s="47"/>
      <c r="C85" s="109" t="s">
        <v>192</v>
      </c>
      <c r="D85" s="75"/>
      <c r="E85" s="75"/>
      <c r="F85" s="75"/>
      <c r="G85" s="75"/>
      <c r="H85" s="75"/>
      <c r="I85" s="204"/>
      <c r="J85" s="214">
        <f>BK85</f>
        <v>0</v>
      </c>
      <c r="K85" s="75"/>
      <c r="L85" s="73"/>
      <c r="M85" s="106"/>
      <c r="N85" s="107"/>
      <c r="O85" s="107"/>
      <c r="P85" s="215">
        <f>P86+P102+P134</f>
        <v>0</v>
      </c>
      <c r="Q85" s="107"/>
      <c r="R85" s="215">
        <f>R86+R102+R134</f>
        <v>0</v>
      </c>
      <c r="S85" s="107"/>
      <c r="T85" s="216">
        <f>T86+T102+T134</f>
        <v>0</v>
      </c>
      <c r="AT85" s="25" t="s">
        <v>71</v>
      </c>
      <c r="AU85" s="25" t="s">
        <v>193</v>
      </c>
      <c r="BK85" s="217">
        <f>BK86+BK102+BK134</f>
        <v>0</v>
      </c>
    </row>
    <row r="86" s="11" customFormat="1" ht="37.44" customHeight="1">
      <c r="B86" s="218"/>
      <c r="C86" s="219"/>
      <c r="D86" s="220" t="s">
        <v>71</v>
      </c>
      <c r="E86" s="221" t="s">
        <v>1699</v>
      </c>
      <c r="F86" s="221" t="s">
        <v>3811</v>
      </c>
      <c r="G86" s="219"/>
      <c r="H86" s="219"/>
      <c r="I86" s="222"/>
      <c r="J86" s="223">
        <f>BK86</f>
        <v>0</v>
      </c>
      <c r="K86" s="219"/>
      <c r="L86" s="224"/>
      <c r="M86" s="225"/>
      <c r="N86" s="226"/>
      <c r="O86" s="226"/>
      <c r="P86" s="227">
        <f>SUM(P87:P101)</f>
        <v>0</v>
      </c>
      <c r="Q86" s="226"/>
      <c r="R86" s="227">
        <f>SUM(R87:R101)</f>
        <v>0</v>
      </c>
      <c r="S86" s="226"/>
      <c r="T86" s="228">
        <f>SUM(T87:T101)</f>
        <v>0</v>
      </c>
      <c r="AR86" s="229" t="s">
        <v>80</v>
      </c>
      <c r="AT86" s="230" t="s">
        <v>71</v>
      </c>
      <c r="AU86" s="230" t="s">
        <v>72</v>
      </c>
      <c r="AY86" s="229" t="s">
        <v>215</v>
      </c>
      <c r="BK86" s="231">
        <f>SUM(BK87:BK101)</f>
        <v>0</v>
      </c>
    </row>
    <row r="87" s="1" customFormat="1" ht="16.5" customHeight="1">
      <c r="B87" s="47"/>
      <c r="C87" s="234" t="s">
        <v>80</v>
      </c>
      <c r="D87" s="234" t="s">
        <v>218</v>
      </c>
      <c r="E87" s="235" t="s">
        <v>3812</v>
      </c>
      <c r="F87" s="236" t="s">
        <v>3813</v>
      </c>
      <c r="G87" s="237" t="s">
        <v>3814</v>
      </c>
      <c r="H87" s="238">
        <v>12</v>
      </c>
      <c r="I87" s="239"/>
      <c r="J87" s="240">
        <f>ROUND(I87*H87,2)</f>
        <v>0</v>
      </c>
      <c r="K87" s="236" t="s">
        <v>3815</v>
      </c>
      <c r="L87" s="73"/>
      <c r="M87" s="241" t="s">
        <v>21</v>
      </c>
      <c r="N87" s="242" t="s">
        <v>43</v>
      </c>
      <c r="O87" s="48"/>
      <c r="P87" s="243">
        <f>O87*H87</f>
        <v>0</v>
      </c>
      <c r="Q87" s="243">
        <v>0</v>
      </c>
      <c r="R87" s="243">
        <f>Q87*H87</f>
        <v>0</v>
      </c>
      <c r="S87" s="243">
        <v>0</v>
      </c>
      <c r="T87" s="244">
        <f>S87*H87</f>
        <v>0</v>
      </c>
      <c r="AR87" s="25" t="s">
        <v>232</v>
      </c>
      <c r="AT87" s="25" t="s">
        <v>218</v>
      </c>
      <c r="AU87" s="25" t="s">
        <v>80</v>
      </c>
      <c r="AY87" s="25" t="s">
        <v>215</v>
      </c>
      <c r="BE87" s="245">
        <f>IF(N87="základní",J87,0)</f>
        <v>0</v>
      </c>
      <c r="BF87" s="245">
        <f>IF(N87="snížená",J87,0)</f>
        <v>0</v>
      </c>
      <c r="BG87" s="245">
        <f>IF(N87="zákl. přenesená",J87,0)</f>
        <v>0</v>
      </c>
      <c r="BH87" s="245">
        <f>IF(N87="sníž. přenesená",J87,0)</f>
        <v>0</v>
      </c>
      <c r="BI87" s="245">
        <f>IF(N87="nulová",J87,0)</f>
        <v>0</v>
      </c>
      <c r="BJ87" s="25" t="s">
        <v>80</v>
      </c>
      <c r="BK87" s="245">
        <f>ROUND(I87*H87,2)</f>
        <v>0</v>
      </c>
      <c r="BL87" s="25" t="s">
        <v>232</v>
      </c>
      <c r="BM87" s="25" t="s">
        <v>82</v>
      </c>
    </row>
    <row r="88" s="1" customFormat="1">
      <c r="B88" s="47"/>
      <c r="C88" s="75"/>
      <c r="D88" s="246" t="s">
        <v>225</v>
      </c>
      <c r="E88" s="75"/>
      <c r="F88" s="247" t="s">
        <v>3816</v>
      </c>
      <c r="G88" s="75"/>
      <c r="H88" s="75"/>
      <c r="I88" s="204"/>
      <c r="J88" s="75"/>
      <c r="K88" s="75"/>
      <c r="L88" s="73"/>
      <c r="M88" s="248"/>
      <c r="N88" s="48"/>
      <c r="O88" s="48"/>
      <c r="P88" s="48"/>
      <c r="Q88" s="48"/>
      <c r="R88" s="48"/>
      <c r="S88" s="48"/>
      <c r="T88" s="96"/>
      <c r="AT88" s="25" t="s">
        <v>225</v>
      </c>
      <c r="AU88" s="25" t="s">
        <v>80</v>
      </c>
    </row>
    <row r="89" s="1" customFormat="1" ht="16.5" customHeight="1">
      <c r="B89" s="47"/>
      <c r="C89" s="234" t="s">
        <v>82</v>
      </c>
      <c r="D89" s="234" t="s">
        <v>218</v>
      </c>
      <c r="E89" s="235" t="s">
        <v>3823</v>
      </c>
      <c r="F89" s="236" t="s">
        <v>3824</v>
      </c>
      <c r="G89" s="237" t="s">
        <v>3814</v>
      </c>
      <c r="H89" s="238">
        <v>24</v>
      </c>
      <c r="I89" s="239"/>
      <c r="J89" s="240">
        <f>ROUND(I89*H89,2)</f>
        <v>0</v>
      </c>
      <c r="K89" s="236" t="s">
        <v>3815</v>
      </c>
      <c r="L89" s="73"/>
      <c r="M89" s="241" t="s">
        <v>21</v>
      </c>
      <c r="N89" s="242" t="s">
        <v>43</v>
      </c>
      <c r="O89" s="48"/>
      <c r="P89" s="243">
        <f>O89*H89</f>
        <v>0</v>
      </c>
      <c r="Q89" s="243">
        <v>0</v>
      </c>
      <c r="R89" s="243">
        <f>Q89*H89</f>
        <v>0</v>
      </c>
      <c r="S89" s="243">
        <v>0</v>
      </c>
      <c r="T89" s="244">
        <f>S89*H89</f>
        <v>0</v>
      </c>
      <c r="AR89" s="25" t="s">
        <v>232</v>
      </c>
      <c r="AT89" s="25" t="s">
        <v>218</v>
      </c>
      <c r="AU89" s="25" t="s">
        <v>80</v>
      </c>
      <c r="AY89" s="25" t="s">
        <v>215</v>
      </c>
      <c r="BE89" s="245">
        <f>IF(N89="základní",J89,0)</f>
        <v>0</v>
      </c>
      <c r="BF89" s="245">
        <f>IF(N89="snížená",J89,0)</f>
        <v>0</v>
      </c>
      <c r="BG89" s="245">
        <f>IF(N89="zákl. přenesená",J89,0)</f>
        <v>0</v>
      </c>
      <c r="BH89" s="245">
        <f>IF(N89="sníž. přenesená",J89,0)</f>
        <v>0</v>
      </c>
      <c r="BI89" s="245">
        <f>IF(N89="nulová",J89,0)</f>
        <v>0</v>
      </c>
      <c r="BJ89" s="25" t="s">
        <v>80</v>
      </c>
      <c r="BK89" s="245">
        <f>ROUND(I89*H89,2)</f>
        <v>0</v>
      </c>
      <c r="BL89" s="25" t="s">
        <v>232</v>
      </c>
      <c r="BM89" s="25" t="s">
        <v>232</v>
      </c>
    </row>
    <row r="90" s="1" customFormat="1">
      <c r="B90" s="47"/>
      <c r="C90" s="75"/>
      <c r="D90" s="246" t="s">
        <v>225</v>
      </c>
      <c r="E90" s="75"/>
      <c r="F90" s="247" t="s">
        <v>3825</v>
      </c>
      <c r="G90" s="75"/>
      <c r="H90" s="75"/>
      <c r="I90" s="204"/>
      <c r="J90" s="75"/>
      <c r="K90" s="75"/>
      <c r="L90" s="73"/>
      <c r="M90" s="248"/>
      <c r="N90" s="48"/>
      <c r="O90" s="48"/>
      <c r="P90" s="48"/>
      <c r="Q90" s="48"/>
      <c r="R90" s="48"/>
      <c r="S90" s="48"/>
      <c r="T90" s="96"/>
      <c r="AT90" s="25" t="s">
        <v>225</v>
      </c>
      <c r="AU90" s="25" t="s">
        <v>80</v>
      </c>
    </row>
    <row r="91" s="1" customFormat="1" ht="16.5" customHeight="1">
      <c r="B91" s="47"/>
      <c r="C91" s="234" t="s">
        <v>227</v>
      </c>
      <c r="D91" s="234" t="s">
        <v>218</v>
      </c>
      <c r="E91" s="235" t="s">
        <v>3826</v>
      </c>
      <c r="F91" s="236" t="s">
        <v>3827</v>
      </c>
      <c r="G91" s="237" t="s">
        <v>3814</v>
      </c>
      <c r="H91" s="238">
        <v>16</v>
      </c>
      <c r="I91" s="239"/>
      <c r="J91" s="240">
        <f>ROUND(I91*H91,2)</f>
        <v>0</v>
      </c>
      <c r="K91" s="236" t="s">
        <v>3815</v>
      </c>
      <c r="L91" s="73"/>
      <c r="M91" s="241" t="s">
        <v>21</v>
      </c>
      <c r="N91" s="242" t="s">
        <v>43</v>
      </c>
      <c r="O91" s="48"/>
      <c r="P91" s="243">
        <f>O91*H91</f>
        <v>0</v>
      </c>
      <c r="Q91" s="243">
        <v>0</v>
      </c>
      <c r="R91" s="243">
        <f>Q91*H91</f>
        <v>0</v>
      </c>
      <c r="S91" s="243">
        <v>0</v>
      </c>
      <c r="T91" s="244">
        <f>S91*H91</f>
        <v>0</v>
      </c>
      <c r="AR91" s="25" t="s">
        <v>232</v>
      </c>
      <c r="AT91" s="25" t="s">
        <v>218</v>
      </c>
      <c r="AU91" s="25" t="s">
        <v>80</v>
      </c>
      <c r="AY91" s="25" t="s">
        <v>215</v>
      </c>
      <c r="BE91" s="245">
        <f>IF(N91="základní",J91,0)</f>
        <v>0</v>
      </c>
      <c r="BF91" s="245">
        <f>IF(N91="snížená",J91,0)</f>
        <v>0</v>
      </c>
      <c r="BG91" s="245">
        <f>IF(N91="zákl. přenesená",J91,0)</f>
        <v>0</v>
      </c>
      <c r="BH91" s="245">
        <f>IF(N91="sníž. přenesená",J91,0)</f>
        <v>0</v>
      </c>
      <c r="BI91" s="245">
        <f>IF(N91="nulová",J91,0)</f>
        <v>0</v>
      </c>
      <c r="BJ91" s="25" t="s">
        <v>80</v>
      </c>
      <c r="BK91" s="245">
        <f>ROUND(I91*H91,2)</f>
        <v>0</v>
      </c>
      <c r="BL91" s="25" t="s">
        <v>232</v>
      </c>
      <c r="BM91" s="25" t="s">
        <v>241</v>
      </c>
    </row>
    <row r="92" s="1" customFormat="1" ht="16.5" customHeight="1">
      <c r="B92" s="47"/>
      <c r="C92" s="234" t="s">
        <v>232</v>
      </c>
      <c r="D92" s="234" t="s">
        <v>218</v>
      </c>
      <c r="E92" s="235" t="s">
        <v>3828</v>
      </c>
      <c r="F92" s="236" t="s">
        <v>3829</v>
      </c>
      <c r="G92" s="237" t="s">
        <v>3814</v>
      </c>
      <c r="H92" s="238">
        <v>18</v>
      </c>
      <c r="I92" s="239"/>
      <c r="J92" s="240">
        <f>ROUND(I92*H92,2)</f>
        <v>0</v>
      </c>
      <c r="K92" s="236" t="s">
        <v>3815</v>
      </c>
      <c r="L92" s="73"/>
      <c r="M92" s="241" t="s">
        <v>21</v>
      </c>
      <c r="N92" s="242" t="s">
        <v>43</v>
      </c>
      <c r="O92" s="48"/>
      <c r="P92" s="243">
        <f>O92*H92</f>
        <v>0</v>
      </c>
      <c r="Q92" s="243">
        <v>0</v>
      </c>
      <c r="R92" s="243">
        <f>Q92*H92</f>
        <v>0</v>
      </c>
      <c r="S92" s="243">
        <v>0</v>
      </c>
      <c r="T92" s="244">
        <f>S92*H92</f>
        <v>0</v>
      </c>
      <c r="AR92" s="25" t="s">
        <v>232</v>
      </c>
      <c r="AT92" s="25" t="s">
        <v>218</v>
      </c>
      <c r="AU92" s="25" t="s">
        <v>80</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405</v>
      </c>
    </row>
    <row r="93" s="1" customFormat="1">
      <c r="B93" s="47"/>
      <c r="C93" s="75"/>
      <c r="D93" s="246" t="s">
        <v>225</v>
      </c>
      <c r="E93" s="75"/>
      <c r="F93" s="247" t="s">
        <v>3830</v>
      </c>
      <c r="G93" s="75"/>
      <c r="H93" s="75"/>
      <c r="I93" s="204"/>
      <c r="J93" s="75"/>
      <c r="K93" s="75"/>
      <c r="L93" s="73"/>
      <c r="M93" s="248"/>
      <c r="N93" s="48"/>
      <c r="O93" s="48"/>
      <c r="P93" s="48"/>
      <c r="Q93" s="48"/>
      <c r="R93" s="48"/>
      <c r="S93" s="48"/>
      <c r="T93" s="96"/>
      <c r="AT93" s="25" t="s">
        <v>225</v>
      </c>
      <c r="AU93" s="25" t="s">
        <v>80</v>
      </c>
    </row>
    <row r="94" s="1" customFormat="1" ht="16.5" customHeight="1">
      <c r="B94" s="47"/>
      <c r="C94" s="234" t="s">
        <v>214</v>
      </c>
      <c r="D94" s="234" t="s">
        <v>218</v>
      </c>
      <c r="E94" s="235" t="s">
        <v>3831</v>
      </c>
      <c r="F94" s="236" t="s">
        <v>3832</v>
      </c>
      <c r="G94" s="237" t="s">
        <v>3783</v>
      </c>
      <c r="H94" s="238">
        <v>1</v>
      </c>
      <c r="I94" s="239"/>
      <c r="J94" s="240">
        <f>ROUND(I94*H94,2)</f>
        <v>0</v>
      </c>
      <c r="K94" s="236" t="s">
        <v>3815</v>
      </c>
      <c r="L94" s="73"/>
      <c r="M94" s="241" t="s">
        <v>21</v>
      </c>
      <c r="N94" s="242" t="s">
        <v>43</v>
      </c>
      <c r="O94" s="48"/>
      <c r="P94" s="243">
        <f>O94*H94</f>
        <v>0</v>
      </c>
      <c r="Q94" s="243">
        <v>0</v>
      </c>
      <c r="R94" s="243">
        <f>Q94*H94</f>
        <v>0</v>
      </c>
      <c r="S94" s="243">
        <v>0</v>
      </c>
      <c r="T94" s="244">
        <f>S94*H94</f>
        <v>0</v>
      </c>
      <c r="AR94" s="25" t="s">
        <v>232</v>
      </c>
      <c r="AT94" s="25" t="s">
        <v>218</v>
      </c>
      <c r="AU94" s="25" t="s">
        <v>80</v>
      </c>
      <c r="AY94" s="25" t="s">
        <v>215</v>
      </c>
      <c r="BE94" s="245">
        <f>IF(N94="základní",J94,0)</f>
        <v>0</v>
      </c>
      <c r="BF94" s="245">
        <f>IF(N94="snížená",J94,0)</f>
        <v>0</v>
      </c>
      <c r="BG94" s="245">
        <f>IF(N94="zákl. přenesená",J94,0)</f>
        <v>0</v>
      </c>
      <c r="BH94" s="245">
        <f>IF(N94="sníž. přenesená",J94,0)</f>
        <v>0</v>
      </c>
      <c r="BI94" s="245">
        <f>IF(N94="nulová",J94,0)</f>
        <v>0</v>
      </c>
      <c r="BJ94" s="25" t="s">
        <v>80</v>
      </c>
      <c r="BK94" s="245">
        <f>ROUND(I94*H94,2)</f>
        <v>0</v>
      </c>
      <c r="BL94" s="25" t="s">
        <v>232</v>
      </c>
      <c r="BM94" s="25" t="s">
        <v>256</v>
      </c>
    </row>
    <row r="95" s="1" customFormat="1">
      <c r="B95" s="47"/>
      <c r="C95" s="75"/>
      <c r="D95" s="246" t="s">
        <v>225</v>
      </c>
      <c r="E95" s="75"/>
      <c r="F95" s="247" t="s">
        <v>3833</v>
      </c>
      <c r="G95" s="75"/>
      <c r="H95" s="75"/>
      <c r="I95" s="204"/>
      <c r="J95" s="75"/>
      <c r="K95" s="75"/>
      <c r="L95" s="73"/>
      <c r="M95" s="248"/>
      <c r="N95" s="48"/>
      <c r="O95" s="48"/>
      <c r="P95" s="48"/>
      <c r="Q95" s="48"/>
      <c r="R95" s="48"/>
      <c r="S95" s="48"/>
      <c r="T95" s="96"/>
      <c r="AT95" s="25" t="s">
        <v>225</v>
      </c>
      <c r="AU95" s="25" t="s">
        <v>80</v>
      </c>
    </row>
    <row r="96" s="1" customFormat="1" ht="16.5" customHeight="1">
      <c r="B96" s="47"/>
      <c r="C96" s="234" t="s">
        <v>241</v>
      </c>
      <c r="D96" s="234" t="s">
        <v>218</v>
      </c>
      <c r="E96" s="235" t="s">
        <v>3834</v>
      </c>
      <c r="F96" s="236" t="s">
        <v>3835</v>
      </c>
      <c r="G96" s="237" t="s">
        <v>3783</v>
      </c>
      <c r="H96" s="238">
        <v>1</v>
      </c>
      <c r="I96" s="239"/>
      <c r="J96" s="240">
        <f>ROUND(I96*H96,2)</f>
        <v>0</v>
      </c>
      <c r="K96" s="236" t="s">
        <v>3815</v>
      </c>
      <c r="L96" s="73"/>
      <c r="M96" s="241" t="s">
        <v>21</v>
      </c>
      <c r="N96" s="242" t="s">
        <v>43</v>
      </c>
      <c r="O96" s="48"/>
      <c r="P96" s="243">
        <f>O96*H96</f>
        <v>0</v>
      </c>
      <c r="Q96" s="243">
        <v>0</v>
      </c>
      <c r="R96" s="243">
        <f>Q96*H96</f>
        <v>0</v>
      </c>
      <c r="S96" s="243">
        <v>0</v>
      </c>
      <c r="T96" s="244">
        <f>S96*H96</f>
        <v>0</v>
      </c>
      <c r="AR96" s="25" t="s">
        <v>232</v>
      </c>
      <c r="AT96" s="25" t="s">
        <v>218</v>
      </c>
      <c r="AU96" s="25" t="s">
        <v>80</v>
      </c>
      <c r="AY96" s="25" t="s">
        <v>215</v>
      </c>
      <c r="BE96" s="245">
        <f>IF(N96="základní",J96,0)</f>
        <v>0</v>
      </c>
      <c r="BF96" s="245">
        <f>IF(N96="snížená",J96,0)</f>
        <v>0</v>
      </c>
      <c r="BG96" s="245">
        <f>IF(N96="zákl. přenesená",J96,0)</f>
        <v>0</v>
      </c>
      <c r="BH96" s="245">
        <f>IF(N96="sníž. přenesená",J96,0)</f>
        <v>0</v>
      </c>
      <c r="BI96" s="245">
        <f>IF(N96="nulová",J96,0)</f>
        <v>0</v>
      </c>
      <c r="BJ96" s="25" t="s">
        <v>80</v>
      </c>
      <c r="BK96" s="245">
        <f>ROUND(I96*H96,2)</f>
        <v>0</v>
      </c>
      <c r="BL96" s="25" t="s">
        <v>232</v>
      </c>
      <c r="BM96" s="25" t="s">
        <v>267</v>
      </c>
    </row>
    <row r="97" s="1" customFormat="1">
      <c r="B97" s="47"/>
      <c r="C97" s="75"/>
      <c r="D97" s="246" t="s">
        <v>225</v>
      </c>
      <c r="E97" s="75"/>
      <c r="F97" s="247" t="s">
        <v>3836</v>
      </c>
      <c r="G97" s="75"/>
      <c r="H97" s="75"/>
      <c r="I97" s="204"/>
      <c r="J97" s="75"/>
      <c r="K97" s="75"/>
      <c r="L97" s="73"/>
      <c r="M97" s="248"/>
      <c r="N97" s="48"/>
      <c r="O97" s="48"/>
      <c r="P97" s="48"/>
      <c r="Q97" s="48"/>
      <c r="R97" s="48"/>
      <c r="S97" s="48"/>
      <c r="T97" s="96"/>
      <c r="AT97" s="25" t="s">
        <v>225</v>
      </c>
      <c r="AU97" s="25" t="s">
        <v>80</v>
      </c>
    </row>
    <row r="98" s="1" customFormat="1" ht="16.5" customHeight="1">
      <c r="B98" s="47"/>
      <c r="C98" s="234" t="s">
        <v>246</v>
      </c>
      <c r="D98" s="234" t="s">
        <v>218</v>
      </c>
      <c r="E98" s="235" t="s">
        <v>3837</v>
      </c>
      <c r="F98" s="236" t="s">
        <v>3838</v>
      </c>
      <c r="G98" s="237" t="s">
        <v>3783</v>
      </c>
      <c r="H98" s="238">
        <v>1</v>
      </c>
      <c r="I98" s="239"/>
      <c r="J98" s="240">
        <f>ROUND(I98*H98,2)</f>
        <v>0</v>
      </c>
      <c r="K98" s="236" t="s">
        <v>3815</v>
      </c>
      <c r="L98" s="73"/>
      <c r="M98" s="241" t="s">
        <v>21</v>
      </c>
      <c r="N98" s="242" t="s">
        <v>43</v>
      </c>
      <c r="O98" s="48"/>
      <c r="P98" s="243">
        <f>O98*H98</f>
        <v>0</v>
      </c>
      <c r="Q98" s="243">
        <v>0</v>
      </c>
      <c r="R98" s="243">
        <f>Q98*H98</f>
        <v>0</v>
      </c>
      <c r="S98" s="243">
        <v>0</v>
      </c>
      <c r="T98" s="244">
        <f>S98*H98</f>
        <v>0</v>
      </c>
      <c r="AR98" s="25" t="s">
        <v>232</v>
      </c>
      <c r="AT98" s="25" t="s">
        <v>218</v>
      </c>
      <c r="AU98" s="25" t="s">
        <v>80</v>
      </c>
      <c r="AY98" s="25" t="s">
        <v>215</v>
      </c>
      <c r="BE98" s="245">
        <f>IF(N98="základní",J98,0)</f>
        <v>0</v>
      </c>
      <c r="BF98" s="245">
        <f>IF(N98="snížená",J98,0)</f>
        <v>0</v>
      </c>
      <c r="BG98" s="245">
        <f>IF(N98="zákl. přenesená",J98,0)</f>
        <v>0</v>
      </c>
      <c r="BH98" s="245">
        <f>IF(N98="sníž. přenesená",J98,0)</f>
        <v>0</v>
      </c>
      <c r="BI98" s="245">
        <f>IF(N98="nulová",J98,0)</f>
        <v>0</v>
      </c>
      <c r="BJ98" s="25" t="s">
        <v>80</v>
      </c>
      <c r="BK98" s="245">
        <f>ROUND(I98*H98,2)</f>
        <v>0</v>
      </c>
      <c r="BL98" s="25" t="s">
        <v>232</v>
      </c>
      <c r="BM98" s="25" t="s">
        <v>277</v>
      </c>
    </row>
    <row r="99" s="1" customFormat="1">
      <c r="B99" s="47"/>
      <c r="C99" s="75"/>
      <c r="D99" s="246" t="s">
        <v>225</v>
      </c>
      <c r="E99" s="75"/>
      <c r="F99" s="247" t="s">
        <v>3839</v>
      </c>
      <c r="G99" s="75"/>
      <c r="H99" s="75"/>
      <c r="I99" s="204"/>
      <c r="J99" s="75"/>
      <c r="K99" s="75"/>
      <c r="L99" s="73"/>
      <c r="M99" s="248"/>
      <c r="N99" s="48"/>
      <c r="O99" s="48"/>
      <c r="P99" s="48"/>
      <c r="Q99" s="48"/>
      <c r="R99" s="48"/>
      <c r="S99" s="48"/>
      <c r="T99" s="96"/>
      <c r="AT99" s="25" t="s">
        <v>225</v>
      </c>
      <c r="AU99" s="25" t="s">
        <v>80</v>
      </c>
    </row>
    <row r="100" s="1" customFormat="1" ht="16.5" customHeight="1">
      <c r="B100" s="47"/>
      <c r="C100" s="234" t="s">
        <v>405</v>
      </c>
      <c r="D100" s="234" t="s">
        <v>218</v>
      </c>
      <c r="E100" s="235" t="s">
        <v>3840</v>
      </c>
      <c r="F100" s="236" t="s">
        <v>3841</v>
      </c>
      <c r="G100" s="237" t="s">
        <v>3783</v>
      </c>
      <c r="H100" s="238">
        <v>1</v>
      </c>
      <c r="I100" s="239"/>
      <c r="J100" s="240">
        <f>ROUND(I100*H100,2)</f>
        <v>0</v>
      </c>
      <c r="K100" s="236" t="s">
        <v>3815</v>
      </c>
      <c r="L100" s="73"/>
      <c r="M100" s="241" t="s">
        <v>21</v>
      </c>
      <c r="N100" s="242" t="s">
        <v>43</v>
      </c>
      <c r="O100" s="48"/>
      <c r="P100" s="243">
        <f>O100*H100</f>
        <v>0</v>
      </c>
      <c r="Q100" s="243">
        <v>0</v>
      </c>
      <c r="R100" s="243">
        <f>Q100*H100</f>
        <v>0</v>
      </c>
      <c r="S100" s="243">
        <v>0</v>
      </c>
      <c r="T100" s="244">
        <f>S100*H100</f>
        <v>0</v>
      </c>
      <c r="AR100" s="25" t="s">
        <v>232</v>
      </c>
      <c r="AT100" s="25" t="s">
        <v>218</v>
      </c>
      <c r="AU100" s="25" t="s">
        <v>80</v>
      </c>
      <c r="AY100" s="25" t="s">
        <v>215</v>
      </c>
      <c r="BE100" s="245">
        <f>IF(N100="základní",J100,0)</f>
        <v>0</v>
      </c>
      <c r="BF100" s="245">
        <f>IF(N100="snížená",J100,0)</f>
        <v>0</v>
      </c>
      <c r="BG100" s="245">
        <f>IF(N100="zákl. přenesená",J100,0)</f>
        <v>0</v>
      </c>
      <c r="BH100" s="245">
        <f>IF(N100="sníž. přenesená",J100,0)</f>
        <v>0</v>
      </c>
      <c r="BI100" s="245">
        <f>IF(N100="nulová",J100,0)</f>
        <v>0</v>
      </c>
      <c r="BJ100" s="25" t="s">
        <v>80</v>
      </c>
      <c r="BK100" s="245">
        <f>ROUND(I100*H100,2)</f>
        <v>0</v>
      </c>
      <c r="BL100" s="25" t="s">
        <v>232</v>
      </c>
      <c r="BM100" s="25" t="s">
        <v>286</v>
      </c>
    </row>
    <row r="101" s="1" customFormat="1">
      <c r="B101" s="47"/>
      <c r="C101" s="75"/>
      <c r="D101" s="246" t="s">
        <v>225</v>
      </c>
      <c r="E101" s="75"/>
      <c r="F101" s="247" t="s">
        <v>3842</v>
      </c>
      <c r="G101" s="75"/>
      <c r="H101" s="75"/>
      <c r="I101" s="204"/>
      <c r="J101" s="75"/>
      <c r="K101" s="75"/>
      <c r="L101" s="73"/>
      <c r="M101" s="248"/>
      <c r="N101" s="48"/>
      <c r="O101" s="48"/>
      <c r="P101" s="48"/>
      <c r="Q101" s="48"/>
      <c r="R101" s="48"/>
      <c r="S101" s="48"/>
      <c r="T101" s="96"/>
      <c r="AT101" s="25" t="s">
        <v>225</v>
      </c>
      <c r="AU101" s="25" t="s">
        <v>80</v>
      </c>
    </row>
    <row r="102" s="11" customFormat="1" ht="37.44" customHeight="1">
      <c r="B102" s="218"/>
      <c r="C102" s="219"/>
      <c r="D102" s="220" t="s">
        <v>71</v>
      </c>
      <c r="E102" s="221" t="s">
        <v>3843</v>
      </c>
      <c r="F102" s="221" t="s">
        <v>935</v>
      </c>
      <c r="G102" s="219"/>
      <c r="H102" s="219"/>
      <c r="I102" s="222"/>
      <c r="J102" s="223">
        <f>BK102</f>
        <v>0</v>
      </c>
      <c r="K102" s="219"/>
      <c r="L102" s="224"/>
      <c r="M102" s="225"/>
      <c r="N102" s="226"/>
      <c r="O102" s="226"/>
      <c r="P102" s="227">
        <f>SUM(P103:P133)</f>
        <v>0</v>
      </c>
      <c r="Q102" s="226"/>
      <c r="R102" s="227">
        <f>SUM(R103:R133)</f>
        <v>0</v>
      </c>
      <c r="S102" s="226"/>
      <c r="T102" s="228">
        <f>SUM(T103:T133)</f>
        <v>0</v>
      </c>
      <c r="AR102" s="229" t="s">
        <v>80</v>
      </c>
      <c r="AT102" s="230" t="s">
        <v>71</v>
      </c>
      <c r="AU102" s="230" t="s">
        <v>72</v>
      </c>
      <c r="AY102" s="229" t="s">
        <v>215</v>
      </c>
      <c r="BK102" s="231">
        <f>SUM(BK103:BK133)</f>
        <v>0</v>
      </c>
    </row>
    <row r="103" s="1" customFormat="1" ht="16.5" customHeight="1">
      <c r="B103" s="47"/>
      <c r="C103" s="234" t="s">
        <v>251</v>
      </c>
      <c r="D103" s="234" t="s">
        <v>218</v>
      </c>
      <c r="E103" s="235" t="s">
        <v>4711</v>
      </c>
      <c r="F103" s="236" t="s">
        <v>4712</v>
      </c>
      <c r="G103" s="237" t="s">
        <v>452</v>
      </c>
      <c r="H103" s="238">
        <v>195</v>
      </c>
      <c r="I103" s="239"/>
      <c r="J103" s="240">
        <f>ROUND(I103*H103,2)</f>
        <v>0</v>
      </c>
      <c r="K103" s="236" t="s">
        <v>3815</v>
      </c>
      <c r="L103" s="73"/>
      <c r="M103" s="241" t="s">
        <v>21</v>
      </c>
      <c r="N103" s="242" t="s">
        <v>43</v>
      </c>
      <c r="O103" s="48"/>
      <c r="P103" s="243">
        <f>O103*H103</f>
        <v>0</v>
      </c>
      <c r="Q103" s="243">
        <v>0</v>
      </c>
      <c r="R103" s="243">
        <f>Q103*H103</f>
        <v>0</v>
      </c>
      <c r="S103" s="243">
        <v>0</v>
      </c>
      <c r="T103" s="244">
        <f>S103*H103</f>
        <v>0</v>
      </c>
      <c r="AR103" s="25" t="s">
        <v>232</v>
      </c>
      <c r="AT103" s="25" t="s">
        <v>218</v>
      </c>
      <c r="AU103" s="25" t="s">
        <v>80</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295</v>
      </c>
    </row>
    <row r="104" s="1" customFormat="1">
      <c r="B104" s="47"/>
      <c r="C104" s="75"/>
      <c r="D104" s="246" t="s">
        <v>225</v>
      </c>
      <c r="E104" s="75"/>
      <c r="F104" s="247" t="s">
        <v>5013</v>
      </c>
      <c r="G104" s="75"/>
      <c r="H104" s="75"/>
      <c r="I104" s="204"/>
      <c r="J104" s="75"/>
      <c r="K104" s="75"/>
      <c r="L104" s="73"/>
      <c r="M104" s="248"/>
      <c r="N104" s="48"/>
      <c r="O104" s="48"/>
      <c r="P104" s="48"/>
      <c r="Q104" s="48"/>
      <c r="R104" s="48"/>
      <c r="S104" s="48"/>
      <c r="T104" s="96"/>
      <c r="AT104" s="25" t="s">
        <v>225</v>
      </c>
      <c r="AU104" s="25" t="s">
        <v>80</v>
      </c>
    </row>
    <row r="105" s="1" customFormat="1" ht="16.5" customHeight="1">
      <c r="B105" s="47"/>
      <c r="C105" s="234" t="s">
        <v>256</v>
      </c>
      <c r="D105" s="234" t="s">
        <v>218</v>
      </c>
      <c r="E105" s="235" t="s">
        <v>3853</v>
      </c>
      <c r="F105" s="236" t="s">
        <v>5014</v>
      </c>
      <c r="G105" s="237" t="s">
        <v>298</v>
      </c>
      <c r="H105" s="238">
        <v>1</v>
      </c>
      <c r="I105" s="239"/>
      <c r="J105" s="240">
        <f>ROUND(I105*H105,2)</f>
        <v>0</v>
      </c>
      <c r="K105" s="236" t="s">
        <v>3815</v>
      </c>
      <c r="L105" s="73"/>
      <c r="M105" s="241" t="s">
        <v>21</v>
      </c>
      <c r="N105" s="242" t="s">
        <v>43</v>
      </c>
      <c r="O105" s="48"/>
      <c r="P105" s="243">
        <f>O105*H105</f>
        <v>0</v>
      </c>
      <c r="Q105" s="243">
        <v>0</v>
      </c>
      <c r="R105" s="243">
        <f>Q105*H105</f>
        <v>0</v>
      </c>
      <c r="S105" s="243">
        <v>0</v>
      </c>
      <c r="T105" s="244">
        <f>S105*H105</f>
        <v>0</v>
      </c>
      <c r="AR105" s="25" t="s">
        <v>232</v>
      </c>
      <c r="AT105" s="25" t="s">
        <v>218</v>
      </c>
      <c r="AU105" s="25" t="s">
        <v>80</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305</v>
      </c>
    </row>
    <row r="106" s="1" customFormat="1">
      <c r="B106" s="47"/>
      <c r="C106" s="75"/>
      <c r="D106" s="246" t="s">
        <v>225</v>
      </c>
      <c r="E106" s="75"/>
      <c r="F106" s="247" t="s">
        <v>3855</v>
      </c>
      <c r="G106" s="75"/>
      <c r="H106" s="75"/>
      <c r="I106" s="204"/>
      <c r="J106" s="75"/>
      <c r="K106" s="75"/>
      <c r="L106" s="73"/>
      <c r="M106" s="248"/>
      <c r="N106" s="48"/>
      <c r="O106" s="48"/>
      <c r="P106" s="48"/>
      <c r="Q106" s="48"/>
      <c r="R106" s="48"/>
      <c r="S106" s="48"/>
      <c r="T106" s="96"/>
      <c r="AT106" s="25" t="s">
        <v>225</v>
      </c>
      <c r="AU106" s="25" t="s">
        <v>80</v>
      </c>
    </row>
    <row r="107" s="1" customFormat="1" ht="16.5" customHeight="1">
      <c r="B107" s="47"/>
      <c r="C107" s="234" t="s">
        <v>260</v>
      </c>
      <c r="D107" s="234" t="s">
        <v>218</v>
      </c>
      <c r="E107" s="235" t="s">
        <v>4719</v>
      </c>
      <c r="F107" s="236" t="s">
        <v>4720</v>
      </c>
      <c r="G107" s="237" t="s">
        <v>298</v>
      </c>
      <c r="H107" s="238">
        <v>1</v>
      </c>
      <c r="I107" s="239"/>
      <c r="J107" s="240">
        <f>ROUND(I107*H107,2)</f>
        <v>0</v>
      </c>
      <c r="K107" s="236" t="s">
        <v>3815</v>
      </c>
      <c r="L107" s="73"/>
      <c r="M107" s="241" t="s">
        <v>21</v>
      </c>
      <c r="N107" s="242" t="s">
        <v>43</v>
      </c>
      <c r="O107" s="48"/>
      <c r="P107" s="243">
        <f>O107*H107</f>
        <v>0</v>
      </c>
      <c r="Q107" s="243">
        <v>0</v>
      </c>
      <c r="R107" s="243">
        <f>Q107*H107</f>
        <v>0</v>
      </c>
      <c r="S107" s="243">
        <v>0</v>
      </c>
      <c r="T107" s="244">
        <f>S107*H107</f>
        <v>0</v>
      </c>
      <c r="AR107" s="25" t="s">
        <v>232</v>
      </c>
      <c r="AT107" s="25" t="s">
        <v>218</v>
      </c>
      <c r="AU107" s="25" t="s">
        <v>80</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316</v>
      </c>
    </row>
    <row r="108" s="1" customFormat="1">
      <c r="B108" s="47"/>
      <c r="C108" s="75"/>
      <c r="D108" s="246" t="s">
        <v>225</v>
      </c>
      <c r="E108" s="75"/>
      <c r="F108" s="247" t="s">
        <v>3858</v>
      </c>
      <c r="G108" s="75"/>
      <c r="H108" s="75"/>
      <c r="I108" s="204"/>
      <c r="J108" s="75"/>
      <c r="K108" s="75"/>
      <c r="L108" s="73"/>
      <c r="M108" s="248"/>
      <c r="N108" s="48"/>
      <c r="O108" s="48"/>
      <c r="P108" s="48"/>
      <c r="Q108" s="48"/>
      <c r="R108" s="48"/>
      <c r="S108" s="48"/>
      <c r="T108" s="96"/>
      <c r="AT108" s="25" t="s">
        <v>225</v>
      </c>
      <c r="AU108" s="25" t="s">
        <v>80</v>
      </c>
    </row>
    <row r="109" s="1" customFormat="1" ht="25.5" customHeight="1">
      <c r="B109" s="47"/>
      <c r="C109" s="234" t="s">
        <v>267</v>
      </c>
      <c r="D109" s="234" t="s">
        <v>218</v>
      </c>
      <c r="E109" s="235" t="s">
        <v>4721</v>
      </c>
      <c r="F109" s="236" t="s">
        <v>4722</v>
      </c>
      <c r="G109" s="237" t="s">
        <v>298</v>
      </c>
      <c r="H109" s="238">
        <v>1</v>
      </c>
      <c r="I109" s="239"/>
      <c r="J109" s="240">
        <f>ROUND(I109*H109,2)</f>
        <v>0</v>
      </c>
      <c r="K109" s="236" t="s">
        <v>3815</v>
      </c>
      <c r="L109" s="73"/>
      <c r="M109" s="241" t="s">
        <v>21</v>
      </c>
      <c r="N109" s="242" t="s">
        <v>43</v>
      </c>
      <c r="O109" s="48"/>
      <c r="P109" s="243">
        <f>O109*H109</f>
        <v>0</v>
      </c>
      <c r="Q109" s="243">
        <v>0</v>
      </c>
      <c r="R109" s="243">
        <f>Q109*H109</f>
        <v>0</v>
      </c>
      <c r="S109" s="243">
        <v>0</v>
      </c>
      <c r="T109" s="244">
        <f>S109*H109</f>
        <v>0</v>
      </c>
      <c r="AR109" s="25" t="s">
        <v>232</v>
      </c>
      <c r="AT109" s="25" t="s">
        <v>218</v>
      </c>
      <c r="AU109" s="25" t="s">
        <v>80</v>
      </c>
      <c r="AY109" s="25" t="s">
        <v>215</v>
      </c>
      <c r="BE109" s="245">
        <f>IF(N109="základní",J109,0)</f>
        <v>0</v>
      </c>
      <c r="BF109" s="245">
        <f>IF(N109="snížená",J109,0)</f>
        <v>0</v>
      </c>
      <c r="BG109" s="245">
        <f>IF(N109="zákl. přenesená",J109,0)</f>
        <v>0</v>
      </c>
      <c r="BH109" s="245">
        <f>IF(N109="sníž. přenesená",J109,0)</f>
        <v>0</v>
      </c>
      <c r="BI109" s="245">
        <f>IF(N109="nulová",J109,0)</f>
        <v>0</v>
      </c>
      <c r="BJ109" s="25" t="s">
        <v>80</v>
      </c>
      <c r="BK109" s="245">
        <f>ROUND(I109*H109,2)</f>
        <v>0</v>
      </c>
      <c r="BL109" s="25" t="s">
        <v>232</v>
      </c>
      <c r="BM109" s="25" t="s">
        <v>326</v>
      </c>
    </row>
    <row r="110" s="1" customFormat="1">
      <c r="B110" s="47"/>
      <c r="C110" s="75"/>
      <c r="D110" s="246" t="s">
        <v>225</v>
      </c>
      <c r="E110" s="75"/>
      <c r="F110" s="247" t="s">
        <v>4723</v>
      </c>
      <c r="G110" s="75"/>
      <c r="H110" s="75"/>
      <c r="I110" s="204"/>
      <c r="J110" s="75"/>
      <c r="K110" s="75"/>
      <c r="L110" s="73"/>
      <c r="M110" s="248"/>
      <c r="N110" s="48"/>
      <c r="O110" s="48"/>
      <c r="P110" s="48"/>
      <c r="Q110" s="48"/>
      <c r="R110" s="48"/>
      <c r="S110" s="48"/>
      <c r="T110" s="96"/>
      <c r="AT110" s="25" t="s">
        <v>225</v>
      </c>
      <c r="AU110" s="25" t="s">
        <v>80</v>
      </c>
    </row>
    <row r="111" s="1" customFormat="1" ht="16.5" customHeight="1">
      <c r="B111" s="47"/>
      <c r="C111" s="234" t="s">
        <v>272</v>
      </c>
      <c r="D111" s="234" t="s">
        <v>218</v>
      </c>
      <c r="E111" s="235" t="s">
        <v>5015</v>
      </c>
      <c r="F111" s="236" t="s">
        <v>5016</v>
      </c>
      <c r="G111" s="237" t="s">
        <v>298</v>
      </c>
      <c r="H111" s="238">
        <v>1</v>
      </c>
      <c r="I111" s="239"/>
      <c r="J111" s="240">
        <f>ROUND(I111*H111,2)</f>
        <v>0</v>
      </c>
      <c r="K111" s="236" t="s">
        <v>3815</v>
      </c>
      <c r="L111" s="73"/>
      <c r="M111" s="241" t="s">
        <v>21</v>
      </c>
      <c r="N111" s="242" t="s">
        <v>43</v>
      </c>
      <c r="O111" s="48"/>
      <c r="P111" s="243">
        <f>O111*H111</f>
        <v>0</v>
      </c>
      <c r="Q111" s="243">
        <v>0</v>
      </c>
      <c r="R111" s="243">
        <f>Q111*H111</f>
        <v>0</v>
      </c>
      <c r="S111" s="243">
        <v>0</v>
      </c>
      <c r="T111" s="244">
        <f>S111*H111</f>
        <v>0</v>
      </c>
      <c r="AR111" s="25" t="s">
        <v>232</v>
      </c>
      <c r="AT111" s="25" t="s">
        <v>218</v>
      </c>
      <c r="AU111" s="25" t="s">
        <v>80</v>
      </c>
      <c r="AY111" s="25" t="s">
        <v>215</v>
      </c>
      <c r="BE111" s="245">
        <f>IF(N111="základní",J111,0)</f>
        <v>0</v>
      </c>
      <c r="BF111" s="245">
        <f>IF(N111="snížená",J111,0)</f>
        <v>0</v>
      </c>
      <c r="BG111" s="245">
        <f>IF(N111="zákl. přenesená",J111,0)</f>
        <v>0</v>
      </c>
      <c r="BH111" s="245">
        <f>IF(N111="sníž. přenesená",J111,0)</f>
        <v>0</v>
      </c>
      <c r="BI111" s="245">
        <f>IF(N111="nulová",J111,0)</f>
        <v>0</v>
      </c>
      <c r="BJ111" s="25" t="s">
        <v>80</v>
      </c>
      <c r="BK111" s="245">
        <f>ROUND(I111*H111,2)</f>
        <v>0</v>
      </c>
      <c r="BL111" s="25" t="s">
        <v>232</v>
      </c>
      <c r="BM111" s="25" t="s">
        <v>499</v>
      </c>
    </row>
    <row r="112" s="1" customFormat="1" ht="16.5" customHeight="1">
      <c r="B112" s="47"/>
      <c r="C112" s="234" t="s">
        <v>277</v>
      </c>
      <c r="D112" s="234" t="s">
        <v>218</v>
      </c>
      <c r="E112" s="235" t="s">
        <v>5017</v>
      </c>
      <c r="F112" s="236" t="s">
        <v>5018</v>
      </c>
      <c r="G112" s="237" t="s">
        <v>298</v>
      </c>
      <c r="H112" s="238">
        <v>20</v>
      </c>
      <c r="I112" s="239"/>
      <c r="J112" s="240">
        <f>ROUND(I112*H112,2)</f>
        <v>0</v>
      </c>
      <c r="K112" s="236" t="s">
        <v>3815</v>
      </c>
      <c r="L112" s="73"/>
      <c r="M112" s="241" t="s">
        <v>21</v>
      </c>
      <c r="N112" s="242" t="s">
        <v>43</v>
      </c>
      <c r="O112" s="48"/>
      <c r="P112" s="243">
        <f>O112*H112</f>
        <v>0</v>
      </c>
      <c r="Q112" s="243">
        <v>0</v>
      </c>
      <c r="R112" s="243">
        <f>Q112*H112</f>
        <v>0</v>
      </c>
      <c r="S112" s="243">
        <v>0</v>
      </c>
      <c r="T112" s="244">
        <f>S112*H112</f>
        <v>0</v>
      </c>
      <c r="AR112" s="25" t="s">
        <v>232</v>
      </c>
      <c r="AT112" s="25" t="s">
        <v>218</v>
      </c>
      <c r="AU112" s="25" t="s">
        <v>80</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338</v>
      </c>
    </row>
    <row r="113" s="1" customFormat="1">
      <c r="B113" s="47"/>
      <c r="C113" s="75"/>
      <c r="D113" s="246" t="s">
        <v>225</v>
      </c>
      <c r="E113" s="75"/>
      <c r="F113" s="247" t="s">
        <v>3858</v>
      </c>
      <c r="G113" s="75"/>
      <c r="H113" s="75"/>
      <c r="I113" s="204"/>
      <c r="J113" s="75"/>
      <c r="K113" s="75"/>
      <c r="L113" s="73"/>
      <c r="M113" s="248"/>
      <c r="N113" s="48"/>
      <c r="O113" s="48"/>
      <c r="P113" s="48"/>
      <c r="Q113" s="48"/>
      <c r="R113" s="48"/>
      <c r="S113" s="48"/>
      <c r="T113" s="96"/>
      <c r="AT113" s="25" t="s">
        <v>225</v>
      </c>
      <c r="AU113" s="25" t="s">
        <v>80</v>
      </c>
    </row>
    <row r="114" s="1" customFormat="1" ht="16.5" customHeight="1">
      <c r="B114" s="47"/>
      <c r="C114" s="234" t="s">
        <v>10</v>
      </c>
      <c r="D114" s="234" t="s">
        <v>218</v>
      </c>
      <c r="E114" s="235" t="s">
        <v>3856</v>
      </c>
      <c r="F114" s="236" t="s">
        <v>3857</v>
      </c>
      <c r="G114" s="237" t="s">
        <v>298</v>
      </c>
      <c r="H114" s="238">
        <v>3</v>
      </c>
      <c r="I114" s="239"/>
      <c r="J114" s="240">
        <f>ROUND(I114*H114,2)</f>
        <v>0</v>
      </c>
      <c r="K114" s="236" t="s">
        <v>3815</v>
      </c>
      <c r="L114" s="73"/>
      <c r="M114" s="241" t="s">
        <v>21</v>
      </c>
      <c r="N114" s="242" t="s">
        <v>43</v>
      </c>
      <c r="O114" s="48"/>
      <c r="P114" s="243">
        <f>O114*H114</f>
        <v>0</v>
      </c>
      <c r="Q114" s="243">
        <v>0</v>
      </c>
      <c r="R114" s="243">
        <f>Q114*H114</f>
        <v>0</v>
      </c>
      <c r="S114" s="243">
        <v>0</v>
      </c>
      <c r="T114" s="244">
        <f>S114*H114</f>
        <v>0</v>
      </c>
      <c r="AR114" s="25" t="s">
        <v>232</v>
      </c>
      <c r="AT114" s="25" t="s">
        <v>218</v>
      </c>
      <c r="AU114" s="25" t="s">
        <v>80</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232</v>
      </c>
      <c r="BM114" s="25" t="s">
        <v>348</v>
      </c>
    </row>
    <row r="115" s="1" customFormat="1">
      <c r="B115" s="47"/>
      <c r="C115" s="75"/>
      <c r="D115" s="246" t="s">
        <v>225</v>
      </c>
      <c r="E115" s="75"/>
      <c r="F115" s="247" t="s">
        <v>5019</v>
      </c>
      <c r="G115" s="75"/>
      <c r="H115" s="75"/>
      <c r="I115" s="204"/>
      <c r="J115" s="75"/>
      <c r="K115" s="75"/>
      <c r="L115" s="73"/>
      <c r="M115" s="248"/>
      <c r="N115" s="48"/>
      <c r="O115" s="48"/>
      <c r="P115" s="48"/>
      <c r="Q115" s="48"/>
      <c r="R115" s="48"/>
      <c r="S115" s="48"/>
      <c r="T115" s="96"/>
      <c r="AT115" s="25" t="s">
        <v>225</v>
      </c>
      <c r="AU115" s="25" t="s">
        <v>80</v>
      </c>
    </row>
    <row r="116" s="1" customFormat="1" ht="16.5" customHeight="1">
      <c r="B116" s="47"/>
      <c r="C116" s="234" t="s">
        <v>286</v>
      </c>
      <c r="D116" s="234" t="s">
        <v>218</v>
      </c>
      <c r="E116" s="235" t="s">
        <v>5020</v>
      </c>
      <c r="F116" s="236" t="s">
        <v>5021</v>
      </c>
      <c r="G116" s="237" t="s">
        <v>298</v>
      </c>
      <c r="H116" s="238">
        <v>1</v>
      </c>
      <c r="I116" s="239"/>
      <c r="J116" s="240">
        <f>ROUND(I116*H116,2)</f>
        <v>0</v>
      </c>
      <c r="K116" s="236" t="s">
        <v>3815</v>
      </c>
      <c r="L116" s="73"/>
      <c r="M116" s="241" t="s">
        <v>21</v>
      </c>
      <c r="N116" s="242" t="s">
        <v>43</v>
      </c>
      <c r="O116" s="48"/>
      <c r="P116" s="243">
        <f>O116*H116</f>
        <v>0</v>
      </c>
      <c r="Q116" s="243">
        <v>0</v>
      </c>
      <c r="R116" s="243">
        <f>Q116*H116</f>
        <v>0</v>
      </c>
      <c r="S116" s="243">
        <v>0</v>
      </c>
      <c r="T116" s="244">
        <f>S116*H116</f>
        <v>0</v>
      </c>
      <c r="AR116" s="25" t="s">
        <v>232</v>
      </c>
      <c r="AT116" s="25" t="s">
        <v>218</v>
      </c>
      <c r="AU116" s="25" t="s">
        <v>80</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358</v>
      </c>
    </row>
    <row r="117" s="1" customFormat="1">
      <c r="B117" s="47"/>
      <c r="C117" s="75"/>
      <c r="D117" s="246" t="s">
        <v>225</v>
      </c>
      <c r="E117" s="75"/>
      <c r="F117" s="247" t="s">
        <v>5022</v>
      </c>
      <c r="G117" s="75"/>
      <c r="H117" s="75"/>
      <c r="I117" s="204"/>
      <c r="J117" s="75"/>
      <c r="K117" s="75"/>
      <c r="L117" s="73"/>
      <c r="M117" s="248"/>
      <c r="N117" s="48"/>
      <c r="O117" s="48"/>
      <c r="P117" s="48"/>
      <c r="Q117" s="48"/>
      <c r="R117" s="48"/>
      <c r="S117" s="48"/>
      <c r="T117" s="96"/>
      <c r="AT117" s="25" t="s">
        <v>225</v>
      </c>
      <c r="AU117" s="25" t="s">
        <v>80</v>
      </c>
    </row>
    <row r="118" s="1" customFormat="1" ht="16.5" customHeight="1">
      <c r="B118" s="47"/>
      <c r="C118" s="234" t="s">
        <v>290</v>
      </c>
      <c r="D118" s="234" t="s">
        <v>218</v>
      </c>
      <c r="E118" s="235" t="s">
        <v>5023</v>
      </c>
      <c r="F118" s="236" t="s">
        <v>5024</v>
      </c>
      <c r="G118" s="237" t="s">
        <v>298</v>
      </c>
      <c r="H118" s="238">
        <v>1</v>
      </c>
      <c r="I118" s="239"/>
      <c r="J118" s="240">
        <f>ROUND(I118*H118,2)</f>
        <v>0</v>
      </c>
      <c r="K118" s="236" t="s">
        <v>3815</v>
      </c>
      <c r="L118" s="73"/>
      <c r="M118" s="241" t="s">
        <v>21</v>
      </c>
      <c r="N118" s="242" t="s">
        <v>43</v>
      </c>
      <c r="O118" s="48"/>
      <c r="P118" s="243">
        <f>O118*H118</f>
        <v>0</v>
      </c>
      <c r="Q118" s="243">
        <v>0</v>
      </c>
      <c r="R118" s="243">
        <f>Q118*H118</f>
        <v>0</v>
      </c>
      <c r="S118" s="243">
        <v>0</v>
      </c>
      <c r="T118" s="244">
        <f>S118*H118</f>
        <v>0</v>
      </c>
      <c r="AR118" s="25" t="s">
        <v>232</v>
      </c>
      <c r="AT118" s="25" t="s">
        <v>218</v>
      </c>
      <c r="AU118" s="25" t="s">
        <v>80</v>
      </c>
      <c r="AY118" s="25" t="s">
        <v>215</v>
      </c>
      <c r="BE118" s="245">
        <f>IF(N118="základní",J118,0)</f>
        <v>0</v>
      </c>
      <c r="BF118" s="245">
        <f>IF(N118="snížená",J118,0)</f>
        <v>0</v>
      </c>
      <c r="BG118" s="245">
        <f>IF(N118="zákl. přenesená",J118,0)</f>
        <v>0</v>
      </c>
      <c r="BH118" s="245">
        <f>IF(N118="sníž. přenesená",J118,0)</f>
        <v>0</v>
      </c>
      <c r="BI118" s="245">
        <f>IF(N118="nulová",J118,0)</f>
        <v>0</v>
      </c>
      <c r="BJ118" s="25" t="s">
        <v>80</v>
      </c>
      <c r="BK118" s="245">
        <f>ROUND(I118*H118,2)</f>
        <v>0</v>
      </c>
      <c r="BL118" s="25" t="s">
        <v>232</v>
      </c>
      <c r="BM118" s="25" t="s">
        <v>532</v>
      </c>
    </row>
    <row r="119" s="1" customFormat="1">
      <c r="B119" s="47"/>
      <c r="C119" s="75"/>
      <c r="D119" s="246" t="s">
        <v>225</v>
      </c>
      <c r="E119" s="75"/>
      <c r="F119" s="247" t="s">
        <v>5025</v>
      </c>
      <c r="G119" s="75"/>
      <c r="H119" s="75"/>
      <c r="I119" s="204"/>
      <c r="J119" s="75"/>
      <c r="K119" s="75"/>
      <c r="L119" s="73"/>
      <c r="M119" s="248"/>
      <c r="N119" s="48"/>
      <c r="O119" s="48"/>
      <c r="P119" s="48"/>
      <c r="Q119" s="48"/>
      <c r="R119" s="48"/>
      <c r="S119" s="48"/>
      <c r="T119" s="96"/>
      <c r="AT119" s="25" t="s">
        <v>225</v>
      </c>
      <c r="AU119" s="25" t="s">
        <v>80</v>
      </c>
    </row>
    <row r="120" s="1" customFormat="1" ht="16.5" customHeight="1">
      <c r="B120" s="47"/>
      <c r="C120" s="234" t="s">
        <v>295</v>
      </c>
      <c r="D120" s="234" t="s">
        <v>218</v>
      </c>
      <c r="E120" s="235" t="s">
        <v>4089</v>
      </c>
      <c r="F120" s="236" t="s">
        <v>4090</v>
      </c>
      <c r="G120" s="237" t="s">
        <v>452</v>
      </c>
      <c r="H120" s="238">
        <v>10</v>
      </c>
      <c r="I120" s="239"/>
      <c r="J120" s="240">
        <f>ROUND(I120*H120,2)</f>
        <v>0</v>
      </c>
      <c r="K120" s="236" t="s">
        <v>3815</v>
      </c>
      <c r="L120" s="73"/>
      <c r="M120" s="241" t="s">
        <v>21</v>
      </c>
      <c r="N120" s="242" t="s">
        <v>43</v>
      </c>
      <c r="O120" s="48"/>
      <c r="P120" s="243">
        <f>O120*H120</f>
        <v>0</v>
      </c>
      <c r="Q120" s="243">
        <v>0</v>
      </c>
      <c r="R120" s="243">
        <f>Q120*H120</f>
        <v>0</v>
      </c>
      <c r="S120" s="243">
        <v>0</v>
      </c>
      <c r="T120" s="244">
        <f>S120*H120</f>
        <v>0</v>
      </c>
      <c r="AR120" s="25" t="s">
        <v>232</v>
      </c>
      <c r="AT120" s="25" t="s">
        <v>218</v>
      </c>
      <c r="AU120" s="25" t="s">
        <v>80</v>
      </c>
      <c r="AY120" s="25" t="s">
        <v>215</v>
      </c>
      <c r="BE120" s="245">
        <f>IF(N120="základní",J120,0)</f>
        <v>0</v>
      </c>
      <c r="BF120" s="245">
        <f>IF(N120="snížená",J120,0)</f>
        <v>0</v>
      </c>
      <c r="BG120" s="245">
        <f>IF(N120="zákl. přenesená",J120,0)</f>
        <v>0</v>
      </c>
      <c r="BH120" s="245">
        <f>IF(N120="sníž. přenesená",J120,0)</f>
        <v>0</v>
      </c>
      <c r="BI120" s="245">
        <f>IF(N120="nulová",J120,0)</f>
        <v>0</v>
      </c>
      <c r="BJ120" s="25" t="s">
        <v>80</v>
      </c>
      <c r="BK120" s="245">
        <f>ROUND(I120*H120,2)</f>
        <v>0</v>
      </c>
      <c r="BL120" s="25" t="s">
        <v>232</v>
      </c>
      <c r="BM120" s="25" t="s">
        <v>542</v>
      </c>
    </row>
    <row r="121" s="1" customFormat="1" ht="16.5" customHeight="1">
      <c r="B121" s="47"/>
      <c r="C121" s="234" t="s">
        <v>300</v>
      </c>
      <c r="D121" s="234" t="s">
        <v>218</v>
      </c>
      <c r="E121" s="235" t="s">
        <v>3886</v>
      </c>
      <c r="F121" s="236" t="s">
        <v>3887</v>
      </c>
      <c r="G121" s="237" t="s">
        <v>452</v>
      </c>
      <c r="H121" s="238">
        <v>20</v>
      </c>
      <c r="I121" s="239"/>
      <c r="J121" s="240">
        <f>ROUND(I121*H121,2)</f>
        <v>0</v>
      </c>
      <c r="K121" s="236" t="s">
        <v>3815</v>
      </c>
      <c r="L121" s="73"/>
      <c r="M121" s="241" t="s">
        <v>21</v>
      </c>
      <c r="N121" s="242" t="s">
        <v>43</v>
      </c>
      <c r="O121" s="48"/>
      <c r="P121" s="243">
        <f>O121*H121</f>
        <v>0</v>
      </c>
      <c r="Q121" s="243">
        <v>0</v>
      </c>
      <c r="R121" s="243">
        <f>Q121*H121</f>
        <v>0</v>
      </c>
      <c r="S121" s="243">
        <v>0</v>
      </c>
      <c r="T121" s="244">
        <f>S121*H121</f>
        <v>0</v>
      </c>
      <c r="AR121" s="25" t="s">
        <v>232</v>
      </c>
      <c r="AT121" s="25" t="s">
        <v>218</v>
      </c>
      <c r="AU121" s="25" t="s">
        <v>80</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554</v>
      </c>
    </row>
    <row r="122" s="1" customFormat="1" ht="16.5" customHeight="1">
      <c r="B122" s="47"/>
      <c r="C122" s="234" t="s">
        <v>305</v>
      </c>
      <c r="D122" s="234" t="s">
        <v>218</v>
      </c>
      <c r="E122" s="235" t="s">
        <v>3888</v>
      </c>
      <c r="F122" s="236" t="s">
        <v>3889</v>
      </c>
      <c r="G122" s="237" t="s">
        <v>452</v>
      </c>
      <c r="H122" s="238">
        <v>195</v>
      </c>
      <c r="I122" s="239"/>
      <c r="J122" s="240">
        <f>ROUND(I122*H122,2)</f>
        <v>0</v>
      </c>
      <c r="K122" s="236" t="s">
        <v>3815</v>
      </c>
      <c r="L122" s="73"/>
      <c r="M122" s="241" t="s">
        <v>21</v>
      </c>
      <c r="N122" s="242" t="s">
        <v>43</v>
      </c>
      <c r="O122" s="48"/>
      <c r="P122" s="243">
        <f>O122*H122</f>
        <v>0</v>
      </c>
      <c r="Q122" s="243">
        <v>0</v>
      </c>
      <c r="R122" s="243">
        <f>Q122*H122</f>
        <v>0</v>
      </c>
      <c r="S122" s="243">
        <v>0</v>
      </c>
      <c r="T122" s="244">
        <f>S122*H122</f>
        <v>0</v>
      </c>
      <c r="AR122" s="25" t="s">
        <v>232</v>
      </c>
      <c r="AT122" s="25" t="s">
        <v>218</v>
      </c>
      <c r="AU122" s="25" t="s">
        <v>80</v>
      </c>
      <c r="AY122" s="25" t="s">
        <v>215</v>
      </c>
      <c r="BE122" s="245">
        <f>IF(N122="základní",J122,0)</f>
        <v>0</v>
      </c>
      <c r="BF122" s="245">
        <f>IF(N122="snížená",J122,0)</f>
        <v>0</v>
      </c>
      <c r="BG122" s="245">
        <f>IF(N122="zákl. přenesená",J122,0)</f>
        <v>0</v>
      </c>
      <c r="BH122" s="245">
        <f>IF(N122="sníž. přenesená",J122,0)</f>
        <v>0</v>
      </c>
      <c r="BI122" s="245">
        <f>IF(N122="nulová",J122,0)</f>
        <v>0</v>
      </c>
      <c r="BJ122" s="25" t="s">
        <v>80</v>
      </c>
      <c r="BK122" s="245">
        <f>ROUND(I122*H122,2)</f>
        <v>0</v>
      </c>
      <c r="BL122" s="25" t="s">
        <v>232</v>
      </c>
      <c r="BM122" s="25" t="s">
        <v>563</v>
      </c>
    </row>
    <row r="123" s="1" customFormat="1" ht="16.5" customHeight="1">
      <c r="B123" s="47"/>
      <c r="C123" s="234" t="s">
        <v>9</v>
      </c>
      <c r="D123" s="234" t="s">
        <v>218</v>
      </c>
      <c r="E123" s="235" t="s">
        <v>3893</v>
      </c>
      <c r="F123" s="236" t="s">
        <v>3894</v>
      </c>
      <c r="G123" s="237" t="s">
        <v>452</v>
      </c>
      <c r="H123" s="238">
        <v>10</v>
      </c>
      <c r="I123" s="239"/>
      <c r="J123" s="240">
        <f>ROUND(I123*H123,2)</f>
        <v>0</v>
      </c>
      <c r="K123" s="236" t="s">
        <v>3815</v>
      </c>
      <c r="L123" s="73"/>
      <c r="M123" s="241" t="s">
        <v>21</v>
      </c>
      <c r="N123" s="242" t="s">
        <v>43</v>
      </c>
      <c r="O123" s="48"/>
      <c r="P123" s="243">
        <f>O123*H123</f>
        <v>0</v>
      </c>
      <c r="Q123" s="243">
        <v>0</v>
      </c>
      <c r="R123" s="243">
        <f>Q123*H123</f>
        <v>0</v>
      </c>
      <c r="S123" s="243">
        <v>0</v>
      </c>
      <c r="T123" s="244">
        <f>S123*H123</f>
        <v>0</v>
      </c>
      <c r="AR123" s="25" t="s">
        <v>232</v>
      </c>
      <c r="AT123" s="25" t="s">
        <v>218</v>
      </c>
      <c r="AU123" s="25" t="s">
        <v>80</v>
      </c>
      <c r="AY123" s="25" t="s">
        <v>215</v>
      </c>
      <c r="BE123" s="245">
        <f>IF(N123="základní",J123,0)</f>
        <v>0</v>
      </c>
      <c r="BF123" s="245">
        <f>IF(N123="snížená",J123,0)</f>
        <v>0</v>
      </c>
      <c r="BG123" s="245">
        <f>IF(N123="zákl. přenesená",J123,0)</f>
        <v>0</v>
      </c>
      <c r="BH123" s="245">
        <f>IF(N123="sníž. přenesená",J123,0)</f>
        <v>0</v>
      </c>
      <c r="BI123" s="245">
        <f>IF(N123="nulová",J123,0)</f>
        <v>0</v>
      </c>
      <c r="BJ123" s="25" t="s">
        <v>80</v>
      </c>
      <c r="BK123" s="245">
        <f>ROUND(I123*H123,2)</f>
        <v>0</v>
      </c>
      <c r="BL123" s="25" t="s">
        <v>232</v>
      </c>
      <c r="BM123" s="25" t="s">
        <v>580</v>
      </c>
    </row>
    <row r="124" s="1" customFormat="1" ht="16.5" customHeight="1">
      <c r="B124" s="47"/>
      <c r="C124" s="234" t="s">
        <v>316</v>
      </c>
      <c r="D124" s="234" t="s">
        <v>218</v>
      </c>
      <c r="E124" s="235" t="s">
        <v>3910</v>
      </c>
      <c r="F124" s="236" t="s">
        <v>3911</v>
      </c>
      <c r="G124" s="237" t="s">
        <v>298</v>
      </c>
      <c r="H124" s="238">
        <v>26</v>
      </c>
      <c r="I124" s="239"/>
      <c r="J124" s="240">
        <f>ROUND(I124*H124,2)</f>
        <v>0</v>
      </c>
      <c r="K124" s="236" t="s">
        <v>3815</v>
      </c>
      <c r="L124" s="73"/>
      <c r="M124" s="241" t="s">
        <v>21</v>
      </c>
      <c r="N124" s="242" t="s">
        <v>43</v>
      </c>
      <c r="O124" s="48"/>
      <c r="P124" s="243">
        <f>O124*H124</f>
        <v>0</v>
      </c>
      <c r="Q124" s="243">
        <v>0</v>
      </c>
      <c r="R124" s="243">
        <f>Q124*H124</f>
        <v>0</v>
      </c>
      <c r="S124" s="243">
        <v>0</v>
      </c>
      <c r="T124" s="244">
        <f>S124*H124</f>
        <v>0</v>
      </c>
      <c r="AR124" s="25" t="s">
        <v>232</v>
      </c>
      <c r="AT124" s="25" t="s">
        <v>218</v>
      </c>
      <c r="AU124" s="25" t="s">
        <v>80</v>
      </c>
      <c r="AY124" s="25" t="s">
        <v>215</v>
      </c>
      <c r="BE124" s="245">
        <f>IF(N124="základní",J124,0)</f>
        <v>0</v>
      </c>
      <c r="BF124" s="245">
        <f>IF(N124="snížená",J124,0)</f>
        <v>0</v>
      </c>
      <c r="BG124" s="245">
        <f>IF(N124="zákl. přenesená",J124,0)</f>
        <v>0</v>
      </c>
      <c r="BH124" s="245">
        <f>IF(N124="sníž. přenesená",J124,0)</f>
        <v>0</v>
      </c>
      <c r="BI124" s="245">
        <f>IF(N124="nulová",J124,0)</f>
        <v>0</v>
      </c>
      <c r="BJ124" s="25" t="s">
        <v>80</v>
      </c>
      <c r="BK124" s="245">
        <f>ROUND(I124*H124,2)</f>
        <v>0</v>
      </c>
      <c r="BL124" s="25" t="s">
        <v>232</v>
      </c>
      <c r="BM124" s="25" t="s">
        <v>596</v>
      </c>
    </row>
    <row r="125" s="1" customFormat="1" ht="25.5" customHeight="1">
      <c r="B125" s="47"/>
      <c r="C125" s="234" t="s">
        <v>321</v>
      </c>
      <c r="D125" s="234" t="s">
        <v>218</v>
      </c>
      <c r="E125" s="235" t="s">
        <v>4730</v>
      </c>
      <c r="F125" s="236" t="s">
        <v>4731</v>
      </c>
      <c r="G125" s="237" t="s">
        <v>452</v>
      </c>
      <c r="H125" s="238">
        <v>20</v>
      </c>
      <c r="I125" s="239"/>
      <c r="J125" s="240">
        <f>ROUND(I125*H125,2)</f>
        <v>0</v>
      </c>
      <c r="K125" s="236" t="s">
        <v>3815</v>
      </c>
      <c r="L125" s="73"/>
      <c r="M125" s="241" t="s">
        <v>21</v>
      </c>
      <c r="N125" s="242" t="s">
        <v>43</v>
      </c>
      <c r="O125" s="48"/>
      <c r="P125" s="243">
        <f>O125*H125</f>
        <v>0</v>
      </c>
      <c r="Q125" s="243">
        <v>0</v>
      </c>
      <c r="R125" s="243">
        <f>Q125*H125</f>
        <v>0</v>
      </c>
      <c r="S125" s="243">
        <v>0</v>
      </c>
      <c r="T125" s="244">
        <f>S125*H125</f>
        <v>0</v>
      </c>
      <c r="AR125" s="25" t="s">
        <v>232</v>
      </c>
      <c r="AT125" s="25" t="s">
        <v>218</v>
      </c>
      <c r="AU125" s="25" t="s">
        <v>80</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232</v>
      </c>
      <c r="BM125" s="25" t="s">
        <v>607</v>
      </c>
    </row>
    <row r="126" s="1" customFormat="1" ht="16.5" customHeight="1">
      <c r="B126" s="47"/>
      <c r="C126" s="234" t="s">
        <v>326</v>
      </c>
      <c r="D126" s="234" t="s">
        <v>218</v>
      </c>
      <c r="E126" s="235" t="s">
        <v>3914</v>
      </c>
      <c r="F126" s="236" t="s">
        <v>3915</v>
      </c>
      <c r="G126" s="237" t="s">
        <v>452</v>
      </c>
      <c r="H126" s="238">
        <v>30</v>
      </c>
      <c r="I126" s="239"/>
      <c r="J126" s="240">
        <f>ROUND(I126*H126,2)</f>
        <v>0</v>
      </c>
      <c r="K126" s="236" t="s">
        <v>3815</v>
      </c>
      <c r="L126" s="73"/>
      <c r="M126" s="241" t="s">
        <v>21</v>
      </c>
      <c r="N126" s="242" t="s">
        <v>43</v>
      </c>
      <c r="O126" s="48"/>
      <c r="P126" s="243">
        <f>O126*H126</f>
        <v>0</v>
      </c>
      <c r="Q126" s="243">
        <v>0</v>
      </c>
      <c r="R126" s="243">
        <f>Q126*H126</f>
        <v>0</v>
      </c>
      <c r="S126" s="243">
        <v>0</v>
      </c>
      <c r="T126" s="244">
        <f>S126*H126</f>
        <v>0</v>
      </c>
      <c r="AR126" s="25" t="s">
        <v>232</v>
      </c>
      <c r="AT126" s="25" t="s">
        <v>218</v>
      </c>
      <c r="AU126" s="25" t="s">
        <v>80</v>
      </c>
      <c r="AY126" s="25" t="s">
        <v>215</v>
      </c>
      <c r="BE126" s="245">
        <f>IF(N126="základní",J126,0)</f>
        <v>0</v>
      </c>
      <c r="BF126" s="245">
        <f>IF(N126="snížená",J126,0)</f>
        <v>0</v>
      </c>
      <c r="BG126" s="245">
        <f>IF(N126="zákl. přenesená",J126,0)</f>
        <v>0</v>
      </c>
      <c r="BH126" s="245">
        <f>IF(N126="sníž. přenesená",J126,0)</f>
        <v>0</v>
      </c>
      <c r="BI126" s="245">
        <f>IF(N126="nulová",J126,0)</f>
        <v>0</v>
      </c>
      <c r="BJ126" s="25" t="s">
        <v>80</v>
      </c>
      <c r="BK126" s="245">
        <f>ROUND(I126*H126,2)</f>
        <v>0</v>
      </c>
      <c r="BL126" s="25" t="s">
        <v>232</v>
      </c>
      <c r="BM126" s="25" t="s">
        <v>618</v>
      </c>
    </row>
    <row r="127" s="1" customFormat="1">
      <c r="B127" s="47"/>
      <c r="C127" s="75"/>
      <c r="D127" s="246" t="s">
        <v>225</v>
      </c>
      <c r="E127" s="75"/>
      <c r="F127" s="247" t="s">
        <v>5026</v>
      </c>
      <c r="G127" s="75"/>
      <c r="H127" s="75"/>
      <c r="I127" s="204"/>
      <c r="J127" s="75"/>
      <c r="K127" s="75"/>
      <c r="L127" s="73"/>
      <c r="M127" s="248"/>
      <c r="N127" s="48"/>
      <c r="O127" s="48"/>
      <c r="P127" s="48"/>
      <c r="Q127" s="48"/>
      <c r="R127" s="48"/>
      <c r="S127" s="48"/>
      <c r="T127" s="96"/>
      <c r="AT127" s="25" t="s">
        <v>225</v>
      </c>
      <c r="AU127" s="25" t="s">
        <v>80</v>
      </c>
    </row>
    <row r="128" s="1" customFormat="1" ht="25.5" customHeight="1">
      <c r="B128" s="47"/>
      <c r="C128" s="234" t="s">
        <v>331</v>
      </c>
      <c r="D128" s="234" t="s">
        <v>218</v>
      </c>
      <c r="E128" s="235" t="s">
        <v>3917</v>
      </c>
      <c r="F128" s="236" t="s">
        <v>3918</v>
      </c>
      <c r="G128" s="237" t="s">
        <v>452</v>
      </c>
      <c r="H128" s="238">
        <v>25</v>
      </c>
      <c r="I128" s="239"/>
      <c r="J128" s="240">
        <f>ROUND(I128*H128,2)</f>
        <v>0</v>
      </c>
      <c r="K128" s="236" t="s">
        <v>3815</v>
      </c>
      <c r="L128" s="73"/>
      <c r="M128" s="241" t="s">
        <v>21</v>
      </c>
      <c r="N128" s="242" t="s">
        <v>43</v>
      </c>
      <c r="O128" s="48"/>
      <c r="P128" s="243">
        <f>O128*H128</f>
        <v>0</v>
      </c>
      <c r="Q128" s="243">
        <v>0</v>
      </c>
      <c r="R128" s="243">
        <f>Q128*H128</f>
        <v>0</v>
      </c>
      <c r="S128" s="243">
        <v>0</v>
      </c>
      <c r="T128" s="244">
        <f>S128*H128</f>
        <v>0</v>
      </c>
      <c r="AR128" s="25" t="s">
        <v>232</v>
      </c>
      <c r="AT128" s="25" t="s">
        <v>218</v>
      </c>
      <c r="AU128" s="25" t="s">
        <v>80</v>
      </c>
      <c r="AY128" s="25" t="s">
        <v>215</v>
      </c>
      <c r="BE128" s="245">
        <f>IF(N128="základní",J128,0)</f>
        <v>0</v>
      </c>
      <c r="BF128" s="245">
        <f>IF(N128="snížená",J128,0)</f>
        <v>0</v>
      </c>
      <c r="BG128" s="245">
        <f>IF(N128="zákl. přenesená",J128,0)</f>
        <v>0</v>
      </c>
      <c r="BH128" s="245">
        <f>IF(N128="sníž. přenesená",J128,0)</f>
        <v>0</v>
      </c>
      <c r="BI128" s="245">
        <f>IF(N128="nulová",J128,0)</f>
        <v>0</v>
      </c>
      <c r="BJ128" s="25" t="s">
        <v>80</v>
      </c>
      <c r="BK128" s="245">
        <f>ROUND(I128*H128,2)</f>
        <v>0</v>
      </c>
      <c r="BL128" s="25" t="s">
        <v>232</v>
      </c>
      <c r="BM128" s="25" t="s">
        <v>630</v>
      </c>
    </row>
    <row r="129" s="1" customFormat="1">
      <c r="B129" s="47"/>
      <c r="C129" s="75"/>
      <c r="D129" s="246" t="s">
        <v>225</v>
      </c>
      <c r="E129" s="75"/>
      <c r="F129" s="247" t="s">
        <v>4733</v>
      </c>
      <c r="G129" s="75"/>
      <c r="H129" s="75"/>
      <c r="I129" s="204"/>
      <c r="J129" s="75"/>
      <c r="K129" s="75"/>
      <c r="L129" s="73"/>
      <c r="M129" s="248"/>
      <c r="N129" s="48"/>
      <c r="O129" s="48"/>
      <c r="P129" s="48"/>
      <c r="Q129" s="48"/>
      <c r="R129" s="48"/>
      <c r="S129" s="48"/>
      <c r="T129" s="96"/>
      <c r="AT129" s="25" t="s">
        <v>225</v>
      </c>
      <c r="AU129" s="25" t="s">
        <v>80</v>
      </c>
    </row>
    <row r="130" s="1" customFormat="1" ht="25.5" customHeight="1">
      <c r="B130" s="47"/>
      <c r="C130" s="234" t="s">
        <v>499</v>
      </c>
      <c r="D130" s="234" t="s">
        <v>218</v>
      </c>
      <c r="E130" s="235" t="s">
        <v>4734</v>
      </c>
      <c r="F130" s="236" t="s">
        <v>4735</v>
      </c>
      <c r="G130" s="237" t="s">
        <v>452</v>
      </c>
      <c r="H130" s="238">
        <v>95</v>
      </c>
      <c r="I130" s="239"/>
      <c r="J130" s="240">
        <f>ROUND(I130*H130,2)</f>
        <v>0</v>
      </c>
      <c r="K130" s="236" t="s">
        <v>3815</v>
      </c>
      <c r="L130" s="73"/>
      <c r="M130" s="241" t="s">
        <v>21</v>
      </c>
      <c r="N130" s="242" t="s">
        <v>43</v>
      </c>
      <c r="O130" s="48"/>
      <c r="P130" s="243">
        <f>O130*H130</f>
        <v>0</v>
      </c>
      <c r="Q130" s="243">
        <v>0</v>
      </c>
      <c r="R130" s="243">
        <f>Q130*H130</f>
        <v>0</v>
      </c>
      <c r="S130" s="243">
        <v>0</v>
      </c>
      <c r="T130" s="244">
        <f>S130*H130</f>
        <v>0</v>
      </c>
      <c r="AR130" s="25" t="s">
        <v>232</v>
      </c>
      <c r="AT130" s="25" t="s">
        <v>218</v>
      </c>
      <c r="AU130" s="25" t="s">
        <v>80</v>
      </c>
      <c r="AY130" s="25" t="s">
        <v>215</v>
      </c>
      <c r="BE130" s="245">
        <f>IF(N130="základní",J130,0)</f>
        <v>0</v>
      </c>
      <c r="BF130" s="245">
        <f>IF(N130="snížená",J130,0)</f>
        <v>0</v>
      </c>
      <c r="BG130" s="245">
        <f>IF(N130="zákl. přenesená",J130,0)</f>
        <v>0</v>
      </c>
      <c r="BH130" s="245">
        <f>IF(N130="sníž. přenesená",J130,0)</f>
        <v>0</v>
      </c>
      <c r="BI130" s="245">
        <f>IF(N130="nulová",J130,0)</f>
        <v>0</v>
      </c>
      <c r="BJ130" s="25" t="s">
        <v>80</v>
      </c>
      <c r="BK130" s="245">
        <f>ROUND(I130*H130,2)</f>
        <v>0</v>
      </c>
      <c r="BL130" s="25" t="s">
        <v>232</v>
      </c>
      <c r="BM130" s="25" t="s">
        <v>646</v>
      </c>
    </row>
    <row r="131" s="1" customFormat="1" ht="25.5" customHeight="1">
      <c r="B131" s="47"/>
      <c r="C131" s="234" t="s">
        <v>503</v>
      </c>
      <c r="D131" s="234" t="s">
        <v>218</v>
      </c>
      <c r="E131" s="235" t="s">
        <v>5027</v>
      </c>
      <c r="F131" s="236" t="s">
        <v>5028</v>
      </c>
      <c r="G131" s="237" t="s">
        <v>452</v>
      </c>
      <c r="H131" s="238">
        <v>115</v>
      </c>
      <c r="I131" s="239"/>
      <c r="J131" s="240">
        <f>ROUND(I131*H131,2)</f>
        <v>0</v>
      </c>
      <c r="K131" s="236" t="s">
        <v>3815</v>
      </c>
      <c r="L131" s="73"/>
      <c r="M131" s="241" t="s">
        <v>21</v>
      </c>
      <c r="N131" s="242" t="s">
        <v>43</v>
      </c>
      <c r="O131" s="48"/>
      <c r="P131" s="243">
        <f>O131*H131</f>
        <v>0</v>
      </c>
      <c r="Q131" s="243">
        <v>0</v>
      </c>
      <c r="R131" s="243">
        <f>Q131*H131</f>
        <v>0</v>
      </c>
      <c r="S131" s="243">
        <v>0</v>
      </c>
      <c r="T131" s="244">
        <f>S131*H131</f>
        <v>0</v>
      </c>
      <c r="AR131" s="25" t="s">
        <v>232</v>
      </c>
      <c r="AT131" s="25" t="s">
        <v>218</v>
      </c>
      <c r="AU131" s="25" t="s">
        <v>80</v>
      </c>
      <c r="AY131" s="25" t="s">
        <v>215</v>
      </c>
      <c r="BE131" s="245">
        <f>IF(N131="základní",J131,0)</f>
        <v>0</v>
      </c>
      <c r="BF131" s="245">
        <f>IF(N131="snížená",J131,0)</f>
        <v>0</v>
      </c>
      <c r="BG131" s="245">
        <f>IF(N131="zákl. přenesená",J131,0)</f>
        <v>0</v>
      </c>
      <c r="BH131" s="245">
        <f>IF(N131="sníž. přenesená",J131,0)</f>
        <v>0</v>
      </c>
      <c r="BI131" s="245">
        <f>IF(N131="nulová",J131,0)</f>
        <v>0</v>
      </c>
      <c r="BJ131" s="25" t="s">
        <v>80</v>
      </c>
      <c r="BK131" s="245">
        <f>ROUND(I131*H131,2)</f>
        <v>0</v>
      </c>
      <c r="BL131" s="25" t="s">
        <v>232</v>
      </c>
      <c r="BM131" s="25" t="s">
        <v>657</v>
      </c>
    </row>
    <row r="132" s="1" customFormat="1" ht="25.5" customHeight="1">
      <c r="B132" s="47"/>
      <c r="C132" s="234" t="s">
        <v>338</v>
      </c>
      <c r="D132" s="234" t="s">
        <v>218</v>
      </c>
      <c r="E132" s="235" t="s">
        <v>5029</v>
      </c>
      <c r="F132" s="236" t="s">
        <v>5030</v>
      </c>
      <c r="G132" s="237" t="s">
        <v>298</v>
      </c>
      <c r="H132" s="238">
        <v>4</v>
      </c>
      <c r="I132" s="239"/>
      <c r="J132" s="240">
        <f>ROUND(I132*H132,2)</f>
        <v>0</v>
      </c>
      <c r="K132" s="236" t="s">
        <v>3815</v>
      </c>
      <c r="L132" s="73"/>
      <c r="M132" s="241" t="s">
        <v>21</v>
      </c>
      <c r="N132" s="242" t="s">
        <v>43</v>
      </c>
      <c r="O132" s="48"/>
      <c r="P132" s="243">
        <f>O132*H132</f>
        <v>0</v>
      </c>
      <c r="Q132" s="243">
        <v>0</v>
      </c>
      <c r="R132" s="243">
        <f>Q132*H132</f>
        <v>0</v>
      </c>
      <c r="S132" s="243">
        <v>0</v>
      </c>
      <c r="T132" s="244">
        <f>S132*H132</f>
        <v>0</v>
      </c>
      <c r="AR132" s="25" t="s">
        <v>232</v>
      </c>
      <c r="AT132" s="25" t="s">
        <v>218</v>
      </c>
      <c r="AU132" s="25" t="s">
        <v>80</v>
      </c>
      <c r="AY132" s="25" t="s">
        <v>215</v>
      </c>
      <c r="BE132" s="245">
        <f>IF(N132="základní",J132,0)</f>
        <v>0</v>
      </c>
      <c r="BF132" s="245">
        <f>IF(N132="snížená",J132,0)</f>
        <v>0</v>
      </c>
      <c r="BG132" s="245">
        <f>IF(N132="zákl. přenesená",J132,0)</f>
        <v>0</v>
      </c>
      <c r="BH132" s="245">
        <f>IF(N132="sníž. přenesená",J132,0)</f>
        <v>0</v>
      </c>
      <c r="BI132" s="245">
        <f>IF(N132="nulová",J132,0)</f>
        <v>0</v>
      </c>
      <c r="BJ132" s="25" t="s">
        <v>80</v>
      </c>
      <c r="BK132" s="245">
        <f>ROUND(I132*H132,2)</f>
        <v>0</v>
      </c>
      <c r="BL132" s="25" t="s">
        <v>232</v>
      </c>
      <c r="BM132" s="25" t="s">
        <v>668</v>
      </c>
    </row>
    <row r="133" s="1" customFormat="1" ht="16.5" customHeight="1">
      <c r="B133" s="47"/>
      <c r="C133" s="234" t="s">
        <v>343</v>
      </c>
      <c r="D133" s="234" t="s">
        <v>218</v>
      </c>
      <c r="E133" s="235" t="s">
        <v>3925</v>
      </c>
      <c r="F133" s="236" t="s">
        <v>3926</v>
      </c>
      <c r="G133" s="237" t="s">
        <v>298</v>
      </c>
      <c r="H133" s="238">
        <v>1</v>
      </c>
      <c r="I133" s="239"/>
      <c r="J133" s="240">
        <f>ROUND(I133*H133,2)</f>
        <v>0</v>
      </c>
      <c r="K133" s="236" t="s">
        <v>3815</v>
      </c>
      <c r="L133" s="73"/>
      <c r="M133" s="241" t="s">
        <v>21</v>
      </c>
      <c r="N133" s="242" t="s">
        <v>43</v>
      </c>
      <c r="O133" s="48"/>
      <c r="P133" s="243">
        <f>O133*H133</f>
        <v>0</v>
      </c>
      <c r="Q133" s="243">
        <v>0</v>
      </c>
      <c r="R133" s="243">
        <f>Q133*H133</f>
        <v>0</v>
      </c>
      <c r="S133" s="243">
        <v>0</v>
      </c>
      <c r="T133" s="244">
        <f>S133*H133</f>
        <v>0</v>
      </c>
      <c r="AR133" s="25" t="s">
        <v>232</v>
      </c>
      <c r="AT133" s="25" t="s">
        <v>218</v>
      </c>
      <c r="AU133" s="25" t="s">
        <v>80</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232</v>
      </c>
      <c r="BM133" s="25" t="s">
        <v>678</v>
      </c>
    </row>
    <row r="134" s="11" customFormat="1" ht="37.44" customHeight="1">
      <c r="B134" s="218"/>
      <c r="C134" s="219"/>
      <c r="D134" s="220" t="s">
        <v>71</v>
      </c>
      <c r="E134" s="221" t="s">
        <v>4218</v>
      </c>
      <c r="F134" s="221" t="s">
        <v>4219</v>
      </c>
      <c r="G134" s="219"/>
      <c r="H134" s="219"/>
      <c r="I134" s="222"/>
      <c r="J134" s="223">
        <f>BK134</f>
        <v>0</v>
      </c>
      <c r="K134" s="219"/>
      <c r="L134" s="224"/>
      <c r="M134" s="225"/>
      <c r="N134" s="226"/>
      <c r="O134" s="226"/>
      <c r="P134" s="227">
        <f>SUM(P135:P143)</f>
        <v>0</v>
      </c>
      <c r="Q134" s="226"/>
      <c r="R134" s="227">
        <f>SUM(R135:R143)</f>
        <v>0</v>
      </c>
      <c r="S134" s="226"/>
      <c r="T134" s="228">
        <f>SUM(T135:T143)</f>
        <v>0</v>
      </c>
      <c r="AR134" s="229" t="s">
        <v>80</v>
      </c>
      <c r="AT134" s="230" t="s">
        <v>71</v>
      </c>
      <c r="AU134" s="230" t="s">
        <v>72</v>
      </c>
      <c r="AY134" s="229" t="s">
        <v>215</v>
      </c>
      <c r="BK134" s="231">
        <f>SUM(BK135:BK143)</f>
        <v>0</v>
      </c>
    </row>
    <row r="135" s="1" customFormat="1" ht="16.5" customHeight="1">
      <c r="B135" s="47"/>
      <c r="C135" s="234" t="s">
        <v>348</v>
      </c>
      <c r="D135" s="234" t="s">
        <v>218</v>
      </c>
      <c r="E135" s="235" t="s">
        <v>5031</v>
      </c>
      <c r="F135" s="236" t="s">
        <v>5032</v>
      </c>
      <c r="G135" s="237" t="s">
        <v>452</v>
      </c>
      <c r="H135" s="238">
        <v>30</v>
      </c>
      <c r="I135" s="239"/>
      <c r="J135" s="240">
        <f>ROUND(I135*H135,2)</f>
        <v>0</v>
      </c>
      <c r="K135" s="236" t="s">
        <v>3815</v>
      </c>
      <c r="L135" s="73"/>
      <c r="M135" s="241" t="s">
        <v>21</v>
      </c>
      <c r="N135" s="242" t="s">
        <v>43</v>
      </c>
      <c r="O135" s="48"/>
      <c r="P135" s="243">
        <f>O135*H135</f>
        <v>0</v>
      </c>
      <c r="Q135" s="243">
        <v>0</v>
      </c>
      <c r="R135" s="243">
        <f>Q135*H135</f>
        <v>0</v>
      </c>
      <c r="S135" s="243">
        <v>0</v>
      </c>
      <c r="T135" s="244">
        <f>S135*H135</f>
        <v>0</v>
      </c>
      <c r="AR135" s="25" t="s">
        <v>232</v>
      </c>
      <c r="AT135" s="25" t="s">
        <v>218</v>
      </c>
      <c r="AU135" s="25" t="s">
        <v>80</v>
      </c>
      <c r="AY135" s="25" t="s">
        <v>215</v>
      </c>
      <c r="BE135" s="245">
        <f>IF(N135="základní",J135,0)</f>
        <v>0</v>
      </c>
      <c r="BF135" s="245">
        <f>IF(N135="snížená",J135,0)</f>
        <v>0</v>
      </c>
      <c r="BG135" s="245">
        <f>IF(N135="zákl. přenesená",J135,0)</f>
        <v>0</v>
      </c>
      <c r="BH135" s="245">
        <f>IF(N135="sníž. přenesená",J135,0)</f>
        <v>0</v>
      </c>
      <c r="BI135" s="245">
        <f>IF(N135="nulová",J135,0)</f>
        <v>0</v>
      </c>
      <c r="BJ135" s="25" t="s">
        <v>80</v>
      </c>
      <c r="BK135" s="245">
        <f>ROUND(I135*H135,2)</f>
        <v>0</v>
      </c>
      <c r="BL135" s="25" t="s">
        <v>232</v>
      </c>
      <c r="BM135" s="25" t="s">
        <v>1534</v>
      </c>
    </row>
    <row r="136" s="1" customFormat="1" ht="16.5" customHeight="1">
      <c r="B136" s="47"/>
      <c r="C136" s="234" t="s">
        <v>353</v>
      </c>
      <c r="D136" s="234" t="s">
        <v>218</v>
      </c>
      <c r="E136" s="235" t="s">
        <v>5033</v>
      </c>
      <c r="F136" s="236" t="s">
        <v>5034</v>
      </c>
      <c r="G136" s="237" t="s">
        <v>298</v>
      </c>
      <c r="H136" s="238">
        <v>5</v>
      </c>
      <c r="I136" s="239"/>
      <c r="J136" s="240">
        <f>ROUND(I136*H136,2)</f>
        <v>0</v>
      </c>
      <c r="K136" s="236" t="s">
        <v>3815</v>
      </c>
      <c r="L136" s="73"/>
      <c r="M136" s="241" t="s">
        <v>21</v>
      </c>
      <c r="N136" s="242" t="s">
        <v>43</v>
      </c>
      <c r="O136" s="48"/>
      <c r="P136" s="243">
        <f>O136*H136</f>
        <v>0</v>
      </c>
      <c r="Q136" s="243">
        <v>0</v>
      </c>
      <c r="R136" s="243">
        <f>Q136*H136</f>
        <v>0</v>
      </c>
      <c r="S136" s="243">
        <v>0</v>
      </c>
      <c r="T136" s="244">
        <f>S136*H136</f>
        <v>0</v>
      </c>
      <c r="AR136" s="25" t="s">
        <v>232</v>
      </c>
      <c r="AT136" s="25" t="s">
        <v>218</v>
      </c>
      <c r="AU136" s="25" t="s">
        <v>80</v>
      </c>
      <c r="AY136" s="25" t="s">
        <v>215</v>
      </c>
      <c r="BE136" s="245">
        <f>IF(N136="základní",J136,0)</f>
        <v>0</v>
      </c>
      <c r="BF136" s="245">
        <f>IF(N136="snížená",J136,0)</f>
        <v>0</v>
      </c>
      <c r="BG136" s="245">
        <f>IF(N136="zákl. přenesená",J136,0)</f>
        <v>0</v>
      </c>
      <c r="BH136" s="245">
        <f>IF(N136="sníž. přenesená",J136,0)</f>
        <v>0</v>
      </c>
      <c r="BI136" s="245">
        <f>IF(N136="nulová",J136,0)</f>
        <v>0</v>
      </c>
      <c r="BJ136" s="25" t="s">
        <v>80</v>
      </c>
      <c r="BK136" s="245">
        <f>ROUND(I136*H136,2)</f>
        <v>0</v>
      </c>
      <c r="BL136" s="25" t="s">
        <v>232</v>
      </c>
      <c r="BM136" s="25" t="s">
        <v>569</v>
      </c>
    </row>
    <row r="137" s="1" customFormat="1">
      <c r="B137" s="47"/>
      <c r="C137" s="75"/>
      <c r="D137" s="246" t="s">
        <v>225</v>
      </c>
      <c r="E137" s="75"/>
      <c r="F137" s="247" t="s">
        <v>5035</v>
      </c>
      <c r="G137" s="75"/>
      <c r="H137" s="75"/>
      <c r="I137" s="204"/>
      <c r="J137" s="75"/>
      <c r="K137" s="75"/>
      <c r="L137" s="73"/>
      <c r="M137" s="248"/>
      <c r="N137" s="48"/>
      <c r="O137" s="48"/>
      <c r="P137" s="48"/>
      <c r="Q137" s="48"/>
      <c r="R137" s="48"/>
      <c r="S137" s="48"/>
      <c r="T137" s="96"/>
      <c r="AT137" s="25" t="s">
        <v>225</v>
      </c>
      <c r="AU137" s="25" t="s">
        <v>80</v>
      </c>
    </row>
    <row r="138" s="1" customFormat="1" ht="16.5" customHeight="1">
      <c r="B138" s="47"/>
      <c r="C138" s="234" t="s">
        <v>358</v>
      </c>
      <c r="D138" s="234" t="s">
        <v>218</v>
      </c>
      <c r="E138" s="235" t="s">
        <v>5036</v>
      </c>
      <c r="F138" s="236" t="s">
        <v>5037</v>
      </c>
      <c r="G138" s="237" t="s">
        <v>298</v>
      </c>
      <c r="H138" s="238">
        <v>8</v>
      </c>
      <c r="I138" s="239"/>
      <c r="J138" s="240">
        <f>ROUND(I138*H138,2)</f>
        <v>0</v>
      </c>
      <c r="K138" s="236" t="s">
        <v>3815</v>
      </c>
      <c r="L138" s="73"/>
      <c r="M138" s="241" t="s">
        <v>21</v>
      </c>
      <c r="N138" s="242" t="s">
        <v>43</v>
      </c>
      <c r="O138" s="48"/>
      <c r="P138" s="243">
        <f>O138*H138</f>
        <v>0</v>
      </c>
      <c r="Q138" s="243">
        <v>0</v>
      </c>
      <c r="R138" s="243">
        <f>Q138*H138</f>
        <v>0</v>
      </c>
      <c r="S138" s="243">
        <v>0</v>
      </c>
      <c r="T138" s="244">
        <f>S138*H138</f>
        <v>0</v>
      </c>
      <c r="AR138" s="25" t="s">
        <v>232</v>
      </c>
      <c r="AT138" s="25" t="s">
        <v>218</v>
      </c>
      <c r="AU138" s="25" t="s">
        <v>80</v>
      </c>
      <c r="AY138" s="25" t="s">
        <v>215</v>
      </c>
      <c r="BE138" s="245">
        <f>IF(N138="základní",J138,0)</f>
        <v>0</v>
      </c>
      <c r="BF138" s="245">
        <f>IF(N138="snížená",J138,0)</f>
        <v>0</v>
      </c>
      <c r="BG138" s="245">
        <f>IF(N138="zákl. přenesená",J138,0)</f>
        <v>0</v>
      </c>
      <c r="BH138" s="245">
        <f>IF(N138="sníž. přenesená",J138,0)</f>
        <v>0</v>
      </c>
      <c r="BI138" s="245">
        <f>IF(N138="nulová",J138,0)</f>
        <v>0</v>
      </c>
      <c r="BJ138" s="25" t="s">
        <v>80</v>
      </c>
      <c r="BK138" s="245">
        <f>ROUND(I138*H138,2)</f>
        <v>0</v>
      </c>
      <c r="BL138" s="25" t="s">
        <v>232</v>
      </c>
      <c r="BM138" s="25" t="s">
        <v>478</v>
      </c>
    </row>
    <row r="139" s="1" customFormat="1">
      <c r="B139" s="47"/>
      <c r="C139" s="75"/>
      <c r="D139" s="246" t="s">
        <v>225</v>
      </c>
      <c r="E139" s="75"/>
      <c r="F139" s="247" t="s">
        <v>3858</v>
      </c>
      <c r="G139" s="75"/>
      <c r="H139" s="75"/>
      <c r="I139" s="204"/>
      <c r="J139" s="75"/>
      <c r="K139" s="75"/>
      <c r="L139" s="73"/>
      <c r="M139" s="248"/>
      <c r="N139" s="48"/>
      <c r="O139" s="48"/>
      <c r="P139" s="48"/>
      <c r="Q139" s="48"/>
      <c r="R139" s="48"/>
      <c r="S139" s="48"/>
      <c r="T139" s="96"/>
      <c r="AT139" s="25" t="s">
        <v>225</v>
      </c>
      <c r="AU139" s="25" t="s">
        <v>80</v>
      </c>
    </row>
    <row r="140" s="1" customFormat="1" ht="16.5" customHeight="1">
      <c r="B140" s="47"/>
      <c r="C140" s="234" t="s">
        <v>527</v>
      </c>
      <c r="D140" s="234" t="s">
        <v>218</v>
      </c>
      <c r="E140" s="235" t="s">
        <v>5038</v>
      </c>
      <c r="F140" s="236" t="s">
        <v>5039</v>
      </c>
      <c r="G140" s="237" t="s">
        <v>452</v>
      </c>
      <c r="H140" s="238">
        <v>280</v>
      </c>
      <c r="I140" s="239"/>
      <c r="J140" s="240">
        <f>ROUND(I140*H140,2)</f>
        <v>0</v>
      </c>
      <c r="K140" s="236" t="s">
        <v>3815</v>
      </c>
      <c r="L140" s="73"/>
      <c r="M140" s="241" t="s">
        <v>21</v>
      </c>
      <c r="N140" s="242" t="s">
        <v>43</v>
      </c>
      <c r="O140" s="48"/>
      <c r="P140" s="243">
        <f>O140*H140</f>
        <v>0</v>
      </c>
      <c r="Q140" s="243">
        <v>0</v>
      </c>
      <c r="R140" s="243">
        <f>Q140*H140</f>
        <v>0</v>
      </c>
      <c r="S140" s="243">
        <v>0</v>
      </c>
      <c r="T140" s="244">
        <f>S140*H140</f>
        <v>0</v>
      </c>
      <c r="AR140" s="25" t="s">
        <v>232</v>
      </c>
      <c r="AT140" s="25" t="s">
        <v>218</v>
      </c>
      <c r="AU140" s="25" t="s">
        <v>80</v>
      </c>
      <c r="AY140" s="25" t="s">
        <v>215</v>
      </c>
      <c r="BE140" s="245">
        <f>IF(N140="základní",J140,0)</f>
        <v>0</v>
      </c>
      <c r="BF140" s="245">
        <f>IF(N140="snížená",J140,0)</f>
        <v>0</v>
      </c>
      <c r="BG140" s="245">
        <f>IF(N140="zákl. přenesená",J140,0)</f>
        <v>0</v>
      </c>
      <c r="BH140" s="245">
        <f>IF(N140="sníž. přenesená",J140,0)</f>
        <v>0</v>
      </c>
      <c r="BI140" s="245">
        <f>IF(N140="nulová",J140,0)</f>
        <v>0</v>
      </c>
      <c r="BJ140" s="25" t="s">
        <v>80</v>
      </c>
      <c r="BK140" s="245">
        <f>ROUND(I140*H140,2)</f>
        <v>0</v>
      </c>
      <c r="BL140" s="25" t="s">
        <v>232</v>
      </c>
      <c r="BM140" s="25" t="s">
        <v>692</v>
      </c>
    </row>
    <row r="141" s="1" customFormat="1">
      <c r="B141" s="47"/>
      <c r="C141" s="75"/>
      <c r="D141" s="246" t="s">
        <v>225</v>
      </c>
      <c r="E141" s="75"/>
      <c r="F141" s="247" t="s">
        <v>3858</v>
      </c>
      <c r="G141" s="75"/>
      <c r="H141" s="75"/>
      <c r="I141" s="204"/>
      <c r="J141" s="75"/>
      <c r="K141" s="75"/>
      <c r="L141" s="73"/>
      <c r="M141" s="248"/>
      <c r="N141" s="48"/>
      <c r="O141" s="48"/>
      <c r="P141" s="48"/>
      <c r="Q141" s="48"/>
      <c r="R141" s="48"/>
      <c r="S141" s="48"/>
      <c r="T141" s="96"/>
      <c r="AT141" s="25" t="s">
        <v>225</v>
      </c>
      <c r="AU141" s="25" t="s">
        <v>80</v>
      </c>
    </row>
    <row r="142" s="1" customFormat="1" ht="16.5" customHeight="1">
      <c r="B142" s="47"/>
      <c r="C142" s="234" t="s">
        <v>532</v>
      </c>
      <c r="D142" s="234" t="s">
        <v>218</v>
      </c>
      <c r="E142" s="235" t="s">
        <v>5040</v>
      </c>
      <c r="F142" s="236" t="s">
        <v>5041</v>
      </c>
      <c r="G142" s="237" t="s">
        <v>298</v>
      </c>
      <c r="H142" s="238">
        <v>1</v>
      </c>
      <c r="I142" s="239"/>
      <c r="J142" s="240">
        <f>ROUND(I142*H142,2)</f>
        <v>0</v>
      </c>
      <c r="K142" s="236" t="s">
        <v>3815</v>
      </c>
      <c r="L142" s="73"/>
      <c r="M142" s="241" t="s">
        <v>21</v>
      </c>
      <c r="N142" s="242" t="s">
        <v>43</v>
      </c>
      <c r="O142" s="48"/>
      <c r="P142" s="243">
        <f>O142*H142</f>
        <v>0</v>
      </c>
      <c r="Q142" s="243">
        <v>0</v>
      </c>
      <c r="R142" s="243">
        <f>Q142*H142</f>
        <v>0</v>
      </c>
      <c r="S142" s="243">
        <v>0</v>
      </c>
      <c r="T142" s="244">
        <f>S142*H142</f>
        <v>0</v>
      </c>
      <c r="AR142" s="25" t="s">
        <v>232</v>
      </c>
      <c r="AT142" s="25" t="s">
        <v>218</v>
      </c>
      <c r="AU142" s="25" t="s">
        <v>80</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1571</v>
      </c>
    </row>
    <row r="143" s="1" customFormat="1">
      <c r="B143" s="47"/>
      <c r="C143" s="75"/>
      <c r="D143" s="246" t="s">
        <v>225</v>
      </c>
      <c r="E143" s="75"/>
      <c r="F143" s="247" t="s">
        <v>5042</v>
      </c>
      <c r="G143" s="75"/>
      <c r="H143" s="75"/>
      <c r="I143" s="204"/>
      <c r="J143" s="75"/>
      <c r="K143" s="75"/>
      <c r="L143" s="73"/>
      <c r="M143" s="249"/>
      <c r="N143" s="250"/>
      <c r="O143" s="250"/>
      <c r="P143" s="250"/>
      <c r="Q143" s="250"/>
      <c r="R143" s="250"/>
      <c r="S143" s="250"/>
      <c r="T143" s="251"/>
      <c r="AT143" s="25" t="s">
        <v>225</v>
      </c>
      <c r="AU143" s="25" t="s">
        <v>80</v>
      </c>
    </row>
    <row r="144" s="1" customFormat="1" ht="6.96" customHeight="1">
      <c r="B144" s="68"/>
      <c r="C144" s="69"/>
      <c r="D144" s="69"/>
      <c r="E144" s="69"/>
      <c r="F144" s="69"/>
      <c r="G144" s="69"/>
      <c r="H144" s="69"/>
      <c r="I144" s="179"/>
      <c r="J144" s="69"/>
      <c r="K144" s="69"/>
      <c r="L144" s="73"/>
    </row>
  </sheetData>
  <sheetProtection sheet="1" autoFilter="0" formatColumns="0" formatRows="0" objects="1" scenarios="1" spinCount="100000" saltValue="VU0wBNQQCnPGNekFO/3X4m2Q4MbtR4Z354vSaEH+/MAfVSr6TB+Rvvdt8G2ejDYCATw7l/pc+HiMnBYfqzmcOw==" hashValue="kPYe9cn+9qSfMIH8J8DrZvS6R8WwFPsEH984GKK0xEvi6Rqp5Xgw21Rdp1mdOXmTZG+wmG5UTbs1Kl9KeAl6ow==" algorithmName="SHA-512" password="CC35"/>
  <autoFilter ref="C84:K143"/>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85</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363</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ROUND(J83,2)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ROUND(SUM(BE83:BE257), 2)</f>
        <v>0</v>
      </c>
      <c r="G30" s="48"/>
      <c r="H30" s="48"/>
      <c r="I30" s="171">
        <v>0.20999999999999999</v>
      </c>
      <c r="J30" s="170">
        <f>ROUND(ROUND((SUM(BE83:BE257)), 2)*I30, 2)</f>
        <v>0</v>
      </c>
      <c r="K30" s="52"/>
    </row>
    <row r="31" s="1" customFormat="1" ht="14.4" customHeight="1">
      <c r="B31" s="47"/>
      <c r="C31" s="48"/>
      <c r="D31" s="48"/>
      <c r="E31" s="56" t="s">
        <v>44</v>
      </c>
      <c r="F31" s="170">
        <f>ROUND(SUM(BF83:BF257), 2)</f>
        <v>0</v>
      </c>
      <c r="G31" s="48"/>
      <c r="H31" s="48"/>
      <c r="I31" s="171">
        <v>0.14999999999999999</v>
      </c>
      <c r="J31" s="170">
        <f>ROUND(ROUND((SUM(BF83:BF257)), 2)*I31, 2)</f>
        <v>0</v>
      </c>
      <c r="K31" s="52"/>
    </row>
    <row r="32" hidden="1" s="1" customFormat="1" ht="14.4" customHeight="1">
      <c r="B32" s="47"/>
      <c r="C32" s="48"/>
      <c r="D32" s="48"/>
      <c r="E32" s="56" t="s">
        <v>45</v>
      </c>
      <c r="F32" s="170">
        <f>ROUND(SUM(BG83:BG257), 2)</f>
        <v>0</v>
      </c>
      <c r="G32" s="48"/>
      <c r="H32" s="48"/>
      <c r="I32" s="171">
        <v>0.20999999999999999</v>
      </c>
      <c r="J32" s="170">
        <v>0</v>
      </c>
      <c r="K32" s="52"/>
    </row>
    <row r="33" hidden="1" s="1" customFormat="1" ht="14.4" customHeight="1">
      <c r="B33" s="47"/>
      <c r="C33" s="48"/>
      <c r="D33" s="48"/>
      <c r="E33" s="56" t="s">
        <v>46</v>
      </c>
      <c r="F33" s="170">
        <f>ROUND(SUM(BH83:BH257), 2)</f>
        <v>0</v>
      </c>
      <c r="G33" s="48"/>
      <c r="H33" s="48"/>
      <c r="I33" s="171">
        <v>0.14999999999999999</v>
      </c>
      <c r="J33" s="170">
        <v>0</v>
      </c>
      <c r="K33" s="52"/>
    </row>
    <row r="34" hidden="1" s="1" customFormat="1" ht="14.4" customHeight="1">
      <c r="B34" s="47"/>
      <c r="C34" s="48"/>
      <c r="D34" s="48"/>
      <c r="E34" s="56" t="s">
        <v>47</v>
      </c>
      <c r="F34" s="170">
        <f>ROUND(SUM(BI83:BI257),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001 - Příprava území</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J83</f>
        <v>0</v>
      </c>
      <c r="K56" s="52"/>
      <c r="AU56" s="25" t="s">
        <v>193</v>
      </c>
    </row>
    <row r="57" s="8" customFormat="1" ht="24.96" customHeight="1">
      <c r="B57" s="190"/>
      <c r="C57" s="191"/>
      <c r="D57" s="192" t="s">
        <v>364</v>
      </c>
      <c r="E57" s="193"/>
      <c r="F57" s="193"/>
      <c r="G57" s="193"/>
      <c r="H57" s="193"/>
      <c r="I57" s="194"/>
      <c r="J57" s="195">
        <f>J84</f>
        <v>0</v>
      </c>
      <c r="K57" s="196"/>
    </row>
    <row r="58" s="9" customFormat="1" ht="19.92" customHeight="1">
      <c r="B58" s="197"/>
      <c r="C58" s="198"/>
      <c r="D58" s="199" t="s">
        <v>365</v>
      </c>
      <c r="E58" s="200"/>
      <c r="F58" s="200"/>
      <c r="G58" s="200"/>
      <c r="H58" s="200"/>
      <c r="I58" s="201"/>
      <c r="J58" s="202">
        <f>J85</f>
        <v>0</v>
      </c>
      <c r="K58" s="203"/>
    </row>
    <row r="59" s="9" customFormat="1" ht="19.92" customHeight="1">
      <c r="B59" s="197"/>
      <c r="C59" s="198"/>
      <c r="D59" s="199" t="s">
        <v>366</v>
      </c>
      <c r="E59" s="200"/>
      <c r="F59" s="200"/>
      <c r="G59" s="200"/>
      <c r="H59" s="200"/>
      <c r="I59" s="201"/>
      <c r="J59" s="202">
        <f>J177</f>
        <v>0</v>
      </c>
      <c r="K59" s="203"/>
    </row>
    <row r="60" s="9" customFormat="1" ht="19.92" customHeight="1">
      <c r="B60" s="197"/>
      <c r="C60" s="198"/>
      <c r="D60" s="199" t="s">
        <v>367</v>
      </c>
      <c r="E60" s="200"/>
      <c r="F60" s="200"/>
      <c r="G60" s="200"/>
      <c r="H60" s="200"/>
      <c r="I60" s="201"/>
      <c r="J60" s="202">
        <f>J186</f>
        <v>0</v>
      </c>
      <c r="K60" s="203"/>
    </row>
    <row r="61" s="9" customFormat="1" ht="19.92" customHeight="1">
      <c r="B61" s="197"/>
      <c r="C61" s="198"/>
      <c r="D61" s="199" t="s">
        <v>368</v>
      </c>
      <c r="E61" s="200"/>
      <c r="F61" s="200"/>
      <c r="G61" s="200"/>
      <c r="H61" s="200"/>
      <c r="I61" s="201"/>
      <c r="J61" s="202">
        <f>J232</f>
        <v>0</v>
      </c>
      <c r="K61" s="203"/>
    </row>
    <row r="62" s="8" customFormat="1" ht="24.96" customHeight="1">
      <c r="B62" s="190"/>
      <c r="C62" s="191"/>
      <c r="D62" s="192" t="s">
        <v>369</v>
      </c>
      <c r="E62" s="193"/>
      <c r="F62" s="193"/>
      <c r="G62" s="193"/>
      <c r="H62" s="193"/>
      <c r="I62" s="194"/>
      <c r="J62" s="195">
        <f>J252</f>
        <v>0</v>
      </c>
      <c r="K62" s="196"/>
    </row>
    <row r="63" s="9" customFormat="1" ht="19.92" customHeight="1">
      <c r="B63" s="197"/>
      <c r="C63" s="198"/>
      <c r="D63" s="199" t="s">
        <v>370</v>
      </c>
      <c r="E63" s="200"/>
      <c r="F63" s="200"/>
      <c r="G63" s="200"/>
      <c r="H63" s="200"/>
      <c r="I63" s="201"/>
      <c r="J63" s="202">
        <f>J253</f>
        <v>0</v>
      </c>
      <c r="K63" s="203"/>
    </row>
    <row r="64" s="1" customFormat="1" ht="21.84" customHeight="1">
      <c r="B64" s="47"/>
      <c r="C64" s="48"/>
      <c r="D64" s="48"/>
      <c r="E64" s="48"/>
      <c r="F64" s="48"/>
      <c r="G64" s="48"/>
      <c r="H64" s="48"/>
      <c r="I64" s="157"/>
      <c r="J64" s="48"/>
      <c r="K64" s="52"/>
    </row>
    <row r="65" s="1" customFormat="1" ht="6.96" customHeight="1">
      <c r="B65" s="68"/>
      <c r="C65" s="69"/>
      <c r="D65" s="69"/>
      <c r="E65" s="69"/>
      <c r="F65" s="69"/>
      <c r="G65" s="69"/>
      <c r="H65" s="69"/>
      <c r="I65" s="179"/>
      <c r="J65" s="69"/>
      <c r="K65" s="70"/>
    </row>
    <row r="69" s="1" customFormat="1" ht="6.96" customHeight="1">
      <c r="B69" s="71"/>
      <c r="C69" s="72"/>
      <c r="D69" s="72"/>
      <c r="E69" s="72"/>
      <c r="F69" s="72"/>
      <c r="G69" s="72"/>
      <c r="H69" s="72"/>
      <c r="I69" s="182"/>
      <c r="J69" s="72"/>
      <c r="K69" s="72"/>
      <c r="L69" s="73"/>
    </row>
    <row r="70" s="1" customFormat="1" ht="36.96" customHeight="1">
      <c r="B70" s="47"/>
      <c r="C70" s="74" t="s">
        <v>199</v>
      </c>
      <c r="D70" s="75"/>
      <c r="E70" s="75"/>
      <c r="F70" s="75"/>
      <c r="G70" s="75"/>
      <c r="H70" s="75"/>
      <c r="I70" s="204"/>
      <c r="J70" s="75"/>
      <c r="K70" s="75"/>
      <c r="L70" s="73"/>
    </row>
    <row r="71" s="1" customFormat="1" ht="6.96" customHeight="1">
      <c r="B71" s="47"/>
      <c r="C71" s="75"/>
      <c r="D71" s="75"/>
      <c r="E71" s="75"/>
      <c r="F71" s="75"/>
      <c r="G71" s="75"/>
      <c r="H71" s="75"/>
      <c r="I71" s="204"/>
      <c r="J71" s="75"/>
      <c r="K71" s="75"/>
      <c r="L71" s="73"/>
    </row>
    <row r="72" s="1" customFormat="1" ht="14.4" customHeight="1">
      <c r="B72" s="47"/>
      <c r="C72" s="77" t="s">
        <v>18</v>
      </c>
      <c r="D72" s="75"/>
      <c r="E72" s="75"/>
      <c r="F72" s="75"/>
      <c r="G72" s="75"/>
      <c r="H72" s="75"/>
      <c r="I72" s="204"/>
      <c r="J72" s="75"/>
      <c r="K72" s="75"/>
      <c r="L72" s="73"/>
    </row>
    <row r="73" s="1" customFormat="1" ht="16.5" customHeight="1">
      <c r="B73" s="47"/>
      <c r="C73" s="75"/>
      <c r="D73" s="75"/>
      <c r="E73" s="205" t="str">
        <f>E7</f>
        <v>Revitalizace centra města Kopřivnice - projektová dokumentace II.</v>
      </c>
      <c r="F73" s="77"/>
      <c r="G73" s="77"/>
      <c r="H73" s="77"/>
      <c r="I73" s="204"/>
      <c r="J73" s="75"/>
      <c r="K73" s="75"/>
      <c r="L73" s="73"/>
    </row>
    <row r="74" s="1" customFormat="1" ht="14.4" customHeight="1">
      <c r="B74" s="47"/>
      <c r="C74" s="77" t="s">
        <v>186</v>
      </c>
      <c r="D74" s="75"/>
      <c r="E74" s="75"/>
      <c r="F74" s="75"/>
      <c r="G74" s="75"/>
      <c r="H74" s="75"/>
      <c r="I74" s="204"/>
      <c r="J74" s="75"/>
      <c r="K74" s="75"/>
      <c r="L74" s="73"/>
    </row>
    <row r="75" s="1" customFormat="1" ht="17.25" customHeight="1">
      <c r="B75" s="47"/>
      <c r="C75" s="75"/>
      <c r="D75" s="75"/>
      <c r="E75" s="83" t="str">
        <f>E9</f>
        <v>SO 001 - Příprava území</v>
      </c>
      <c r="F75" s="75"/>
      <c r="G75" s="75"/>
      <c r="H75" s="75"/>
      <c r="I75" s="204"/>
      <c r="J75" s="75"/>
      <c r="K75" s="75"/>
      <c r="L75" s="73"/>
    </row>
    <row r="76" s="1" customFormat="1" ht="6.96" customHeight="1">
      <c r="B76" s="47"/>
      <c r="C76" s="75"/>
      <c r="D76" s="75"/>
      <c r="E76" s="75"/>
      <c r="F76" s="75"/>
      <c r="G76" s="75"/>
      <c r="H76" s="75"/>
      <c r="I76" s="204"/>
      <c r="J76" s="75"/>
      <c r="K76" s="75"/>
      <c r="L76" s="73"/>
    </row>
    <row r="77" s="1" customFormat="1" ht="18" customHeight="1">
      <c r="B77" s="47"/>
      <c r="C77" s="77" t="s">
        <v>23</v>
      </c>
      <c r="D77" s="75"/>
      <c r="E77" s="75"/>
      <c r="F77" s="206" t="str">
        <f>F12</f>
        <v xml:space="preserve"> </v>
      </c>
      <c r="G77" s="75"/>
      <c r="H77" s="75"/>
      <c r="I77" s="207" t="s">
        <v>25</v>
      </c>
      <c r="J77" s="86" t="str">
        <f>IF(J12="","",J12)</f>
        <v>14. 1. 2019</v>
      </c>
      <c r="K77" s="75"/>
      <c r="L77" s="73"/>
    </row>
    <row r="78" s="1" customFormat="1" ht="6.96" customHeight="1">
      <c r="B78" s="47"/>
      <c r="C78" s="75"/>
      <c r="D78" s="75"/>
      <c r="E78" s="75"/>
      <c r="F78" s="75"/>
      <c r="G78" s="75"/>
      <c r="H78" s="75"/>
      <c r="I78" s="204"/>
      <c r="J78" s="75"/>
      <c r="K78" s="75"/>
      <c r="L78" s="73"/>
    </row>
    <row r="79" s="1" customFormat="1">
      <c r="B79" s="47"/>
      <c r="C79" s="77" t="s">
        <v>27</v>
      </c>
      <c r="D79" s="75"/>
      <c r="E79" s="75"/>
      <c r="F79" s="206" t="str">
        <f>E15</f>
        <v>Město Kopřivnice</v>
      </c>
      <c r="G79" s="75"/>
      <c r="H79" s="75"/>
      <c r="I79" s="207" t="s">
        <v>33</v>
      </c>
      <c r="J79" s="206" t="str">
        <f>E21</f>
        <v>Dopravoprojekt Ostrava a.s.</v>
      </c>
      <c r="K79" s="75"/>
      <c r="L79" s="73"/>
    </row>
    <row r="80" s="1" customFormat="1" ht="14.4" customHeight="1">
      <c r="B80" s="47"/>
      <c r="C80" s="77" t="s">
        <v>31</v>
      </c>
      <c r="D80" s="75"/>
      <c r="E80" s="75"/>
      <c r="F80" s="206" t="str">
        <f>IF(E18="","",E18)</f>
        <v/>
      </c>
      <c r="G80" s="75"/>
      <c r="H80" s="75"/>
      <c r="I80" s="204"/>
      <c r="J80" s="75"/>
      <c r="K80" s="75"/>
      <c r="L80" s="73"/>
    </row>
    <row r="81" s="1" customFormat="1" ht="10.32" customHeight="1">
      <c r="B81" s="47"/>
      <c r="C81" s="75"/>
      <c r="D81" s="75"/>
      <c r="E81" s="75"/>
      <c r="F81" s="75"/>
      <c r="G81" s="75"/>
      <c r="H81" s="75"/>
      <c r="I81" s="204"/>
      <c r="J81" s="75"/>
      <c r="K81" s="75"/>
      <c r="L81" s="73"/>
    </row>
    <row r="82" s="10" customFormat="1" ht="29.28" customHeight="1">
      <c r="B82" s="208"/>
      <c r="C82" s="209" t="s">
        <v>200</v>
      </c>
      <c r="D82" s="210" t="s">
        <v>57</v>
      </c>
      <c r="E82" s="210" t="s">
        <v>53</v>
      </c>
      <c r="F82" s="210" t="s">
        <v>201</v>
      </c>
      <c r="G82" s="210" t="s">
        <v>202</v>
      </c>
      <c r="H82" s="210" t="s">
        <v>203</v>
      </c>
      <c r="I82" s="211" t="s">
        <v>204</v>
      </c>
      <c r="J82" s="210" t="s">
        <v>191</v>
      </c>
      <c r="K82" s="212" t="s">
        <v>205</v>
      </c>
      <c r="L82" s="213"/>
      <c r="M82" s="103" t="s">
        <v>206</v>
      </c>
      <c r="N82" s="104" t="s">
        <v>42</v>
      </c>
      <c r="O82" s="104" t="s">
        <v>207</v>
      </c>
      <c r="P82" s="104" t="s">
        <v>208</v>
      </c>
      <c r="Q82" s="104" t="s">
        <v>209</v>
      </c>
      <c r="R82" s="104" t="s">
        <v>210</v>
      </c>
      <c r="S82" s="104" t="s">
        <v>211</v>
      </c>
      <c r="T82" s="105" t="s">
        <v>212</v>
      </c>
    </row>
    <row r="83" s="1" customFormat="1" ht="29.28" customHeight="1">
      <c r="B83" s="47"/>
      <c r="C83" s="109" t="s">
        <v>192</v>
      </c>
      <c r="D83" s="75"/>
      <c r="E83" s="75"/>
      <c r="F83" s="75"/>
      <c r="G83" s="75"/>
      <c r="H83" s="75"/>
      <c r="I83" s="204"/>
      <c r="J83" s="214">
        <f>BK83</f>
        <v>0</v>
      </c>
      <c r="K83" s="75"/>
      <c r="L83" s="73"/>
      <c r="M83" s="106"/>
      <c r="N83" s="107"/>
      <c r="O83" s="107"/>
      <c r="P83" s="215">
        <f>P84+P252</f>
        <v>0</v>
      </c>
      <c r="Q83" s="107"/>
      <c r="R83" s="215">
        <f>R84+R252</f>
        <v>705.46812824000017</v>
      </c>
      <c r="S83" s="107"/>
      <c r="T83" s="216">
        <f>T84+T252</f>
        <v>11369.046302000001</v>
      </c>
      <c r="AT83" s="25" t="s">
        <v>71</v>
      </c>
      <c r="AU83" s="25" t="s">
        <v>193</v>
      </c>
      <c r="BK83" s="217">
        <f>BK84+BK252</f>
        <v>0</v>
      </c>
    </row>
    <row r="84" s="11" customFormat="1" ht="37.44" customHeight="1">
      <c r="B84" s="218"/>
      <c r="C84" s="219"/>
      <c r="D84" s="220" t="s">
        <v>71</v>
      </c>
      <c r="E84" s="221" t="s">
        <v>371</v>
      </c>
      <c r="F84" s="221" t="s">
        <v>372</v>
      </c>
      <c r="G84" s="219"/>
      <c r="H84" s="219"/>
      <c r="I84" s="222"/>
      <c r="J84" s="223">
        <f>BK84</f>
        <v>0</v>
      </c>
      <c r="K84" s="219"/>
      <c r="L84" s="224"/>
      <c r="M84" s="225"/>
      <c r="N84" s="226"/>
      <c r="O84" s="226"/>
      <c r="P84" s="227">
        <f>P85+P177+P186+P232</f>
        <v>0</v>
      </c>
      <c r="Q84" s="226"/>
      <c r="R84" s="227">
        <f>R85+R177+R186+R232</f>
        <v>703.04717324000012</v>
      </c>
      <c r="S84" s="226"/>
      <c r="T84" s="228">
        <f>T85+T177+T186+T232</f>
        <v>10730.55977</v>
      </c>
      <c r="AR84" s="229" t="s">
        <v>80</v>
      </c>
      <c r="AT84" s="230" t="s">
        <v>71</v>
      </c>
      <c r="AU84" s="230" t="s">
        <v>72</v>
      </c>
      <c r="AY84" s="229" t="s">
        <v>215</v>
      </c>
      <c r="BK84" s="231">
        <f>BK85+BK177+BK186+BK232</f>
        <v>0</v>
      </c>
    </row>
    <row r="85" s="11" customFormat="1" ht="19.92" customHeight="1">
      <c r="B85" s="218"/>
      <c r="C85" s="219"/>
      <c r="D85" s="220" t="s">
        <v>71</v>
      </c>
      <c r="E85" s="232" t="s">
        <v>80</v>
      </c>
      <c r="F85" s="232" t="s">
        <v>373</v>
      </c>
      <c r="G85" s="219"/>
      <c r="H85" s="219"/>
      <c r="I85" s="222"/>
      <c r="J85" s="233">
        <f>BK85</f>
        <v>0</v>
      </c>
      <c r="K85" s="219"/>
      <c r="L85" s="224"/>
      <c r="M85" s="225"/>
      <c r="N85" s="226"/>
      <c r="O85" s="226"/>
      <c r="P85" s="227">
        <f>SUM(P86:P176)</f>
        <v>0</v>
      </c>
      <c r="Q85" s="226"/>
      <c r="R85" s="227">
        <f>SUM(R86:R176)</f>
        <v>698.38681000000008</v>
      </c>
      <c r="S85" s="226"/>
      <c r="T85" s="228">
        <f>SUM(T86:T176)</f>
        <v>9236.3895100000009</v>
      </c>
      <c r="AR85" s="229" t="s">
        <v>80</v>
      </c>
      <c r="AT85" s="230" t="s">
        <v>71</v>
      </c>
      <c r="AU85" s="230" t="s">
        <v>80</v>
      </c>
      <c r="AY85" s="229" t="s">
        <v>215</v>
      </c>
      <c r="BK85" s="231">
        <f>SUM(BK86:BK176)</f>
        <v>0</v>
      </c>
    </row>
    <row r="86" s="1" customFormat="1" ht="25.5" customHeight="1">
      <c r="B86" s="47"/>
      <c r="C86" s="234" t="s">
        <v>80</v>
      </c>
      <c r="D86" s="234" t="s">
        <v>218</v>
      </c>
      <c r="E86" s="235" t="s">
        <v>374</v>
      </c>
      <c r="F86" s="236" t="s">
        <v>375</v>
      </c>
      <c r="G86" s="237" t="s">
        <v>376</v>
      </c>
      <c r="H86" s="238">
        <v>273</v>
      </c>
      <c r="I86" s="239"/>
      <c r="J86" s="240">
        <f>ROUND(I86*H86,2)</f>
        <v>0</v>
      </c>
      <c r="K86" s="236" t="s">
        <v>222</v>
      </c>
      <c r="L86" s="73"/>
      <c r="M86" s="241" t="s">
        <v>21</v>
      </c>
      <c r="N86" s="242" t="s">
        <v>43</v>
      </c>
      <c r="O86" s="48"/>
      <c r="P86" s="243">
        <f>O86*H86</f>
        <v>0</v>
      </c>
      <c r="Q86" s="243">
        <v>0</v>
      </c>
      <c r="R86" s="243">
        <f>Q86*H86</f>
        <v>0</v>
      </c>
      <c r="S86" s="243">
        <v>0</v>
      </c>
      <c r="T86" s="244">
        <f>S86*H86</f>
        <v>0</v>
      </c>
      <c r="AR86" s="25" t="s">
        <v>232</v>
      </c>
      <c r="AT86" s="25" t="s">
        <v>218</v>
      </c>
      <c r="AU86" s="25" t="s">
        <v>82</v>
      </c>
      <c r="AY86" s="25" t="s">
        <v>215</v>
      </c>
      <c r="BE86" s="245">
        <f>IF(N86="základní",J86,0)</f>
        <v>0</v>
      </c>
      <c r="BF86" s="245">
        <f>IF(N86="snížená",J86,0)</f>
        <v>0</v>
      </c>
      <c r="BG86" s="245">
        <f>IF(N86="zákl. přenesená",J86,0)</f>
        <v>0</v>
      </c>
      <c r="BH86" s="245">
        <f>IF(N86="sníž. přenesená",J86,0)</f>
        <v>0</v>
      </c>
      <c r="BI86" s="245">
        <f>IF(N86="nulová",J86,0)</f>
        <v>0</v>
      </c>
      <c r="BJ86" s="25" t="s">
        <v>80</v>
      </c>
      <c r="BK86" s="245">
        <f>ROUND(I86*H86,2)</f>
        <v>0</v>
      </c>
      <c r="BL86" s="25" t="s">
        <v>232</v>
      </c>
      <c r="BM86" s="25" t="s">
        <v>377</v>
      </c>
    </row>
    <row r="87" s="1" customFormat="1">
      <c r="B87" s="47"/>
      <c r="C87" s="75"/>
      <c r="D87" s="246" t="s">
        <v>225</v>
      </c>
      <c r="E87" s="75"/>
      <c r="F87" s="247" t="s">
        <v>378</v>
      </c>
      <c r="G87" s="75"/>
      <c r="H87" s="75"/>
      <c r="I87" s="204"/>
      <c r="J87" s="75"/>
      <c r="K87" s="75"/>
      <c r="L87" s="73"/>
      <c r="M87" s="248"/>
      <c r="N87" s="48"/>
      <c r="O87" s="48"/>
      <c r="P87" s="48"/>
      <c r="Q87" s="48"/>
      <c r="R87" s="48"/>
      <c r="S87" s="48"/>
      <c r="T87" s="96"/>
      <c r="AT87" s="25" t="s">
        <v>225</v>
      </c>
      <c r="AU87" s="25" t="s">
        <v>82</v>
      </c>
    </row>
    <row r="88" s="1" customFormat="1" ht="16.5" customHeight="1">
      <c r="B88" s="47"/>
      <c r="C88" s="234" t="s">
        <v>82</v>
      </c>
      <c r="D88" s="234" t="s">
        <v>218</v>
      </c>
      <c r="E88" s="235" t="s">
        <v>379</v>
      </c>
      <c r="F88" s="236" t="s">
        <v>380</v>
      </c>
      <c r="G88" s="237" t="s">
        <v>381</v>
      </c>
      <c r="H88" s="238">
        <v>55</v>
      </c>
      <c r="I88" s="239"/>
      <c r="J88" s="240">
        <f>ROUND(I88*H88,2)</f>
        <v>0</v>
      </c>
      <c r="K88" s="236" t="s">
        <v>222</v>
      </c>
      <c r="L88" s="73"/>
      <c r="M88" s="241" t="s">
        <v>21</v>
      </c>
      <c r="N88" s="242" t="s">
        <v>43</v>
      </c>
      <c r="O88" s="48"/>
      <c r="P88" s="243">
        <f>O88*H88</f>
        <v>0</v>
      </c>
      <c r="Q88" s="243">
        <v>0</v>
      </c>
      <c r="R88" s="243">
        <f>Q88*H88</f>
        <v>0</v>
      </c>
      <c r="S88" s="243">
        <v>0</v>
      </c>
      <c r="T88" s="244">
        <f>S88*H88</f>
        <v>0</v>
      </c>
      <c r="AR88" s="25" t="s">
        <v>232</v>
      </c>
      <c r="AT88" s="25" t="s">
        <v>218</v>
      </c>
      <c r="AU88" s="25" t="s">
        <v>82</v>
      </c>
      <c r="AY88" s="25" t="s">
        <v>215</v>
      </c>
      <c r="BE88" s="245">
        <f>IF(N88="základní",J88,0)</f>
        <v>0</v>
      </c>
      <c r="BF88" s="245">
        <f>IF(N88="snížená",J88,0)</f>
        <v>0</v>
      </c>
      <c r="BG88" s="245">
        <f>IF(N88="zákl. přenesená",J88,0)</f>
        <v>0</v>
      </c>
      <c r="BH88" s="245">
        <f>IF(N88="sníž. přenesená",J88,0)</f>
        <v>0</v>
      </c>
      <c r="BI88" s="245">
        <f>IF(N88="nulová",J88,0)</f>
        <v>0</v>
      </c>
      <c r="BJ88" s="25" t="s">
        <v>80</v>
      </c>
      <c r="BK88" s="245">
        <f>ROUND(I88*H88,2)</f>
        <v>0</v>
      </c>
      <c r="BL88" s="25" t="s">
        <v>232</v>
      </c>
      <c r="BM88" s="25" t="s">
        <v>382</v>
      </c>
    </row>
    <row r="89" s="1" customFormat="1">
      <c r="B89" s="47"/>
      <c r="C89" s="75"/>
      <c r="D89" s="246" t="s">
        <v>383</v>
      </c>
      <c r="E89" s="75"/>
      <c r="F89" s="247" t="s">
        <v>384</v>
      </c>
      <c r="G89" s="75"/>
      <c r="H89" s="75"/>
      <c r="I89" s="204"/>
      <c r="J89" s="75"/>
      <c r="K89" s="75"/>
      <c r="L89" s="73"/>
      <c r="M89" s="248"/>
      <c r="N89" s="48"/>
      <c r="O89" s="48"/>
      <c r="P89" s="48"/>
      <c r="Q89" s="48"/>
      <c r="R89" s="48"/>
      <c r="S89" s="48"/>
      <c r="T89" s="96"/>
      <c r="AT89" s="25" t="s">
        <v>383</v>
      </c>
      <c r="AU89" s="25" t="s">
        <v>82</v>
      </c>
    </row>
    <row r="90" s="1" customFormat="1" ht="25.5" customHeight="1">
      <c r="B90" s="47"/>
      <c r="C90" s="234" t="s">
        <v>227</v>
      </c>
      <c r="D90" s="234" t="s">
        <v>218</v>
      </c>
      <c r="E90" s="235" t="s">
        <v>385</v>
      </c>
      <c r="F90" s="236" t="s">
        <v>386</v>
      </c>
      <c r="G90" s="237" t="s">
        <v>376</v>
      </c>
      <c r="H90" s="238">
        <v>6400</v>
      </c>
      <c r="I90" s="239"/>
      <c r="J90" s="240">
        <f>ROUND(I90*H90,2)</f>
        <v>0</v>
      </c>
      <c r="K90" s="236" t="s">
        <v>222</v>
      </c>
      <c r="L90" s="73"/>
      <c r="M90" s="241" t="s">
        <v>21</v>
      </c>
      <c r="N90" s="242" t="s">
        <v>43</v>
      </c>
      <c r="O90" s="48"/>
      <c r="P90" s="243">
        <f>O90*H90</f>
        <v>0</v>
      </c>
      <c r="Q90" s="243">
        <v>0</v>
      </c>
      <c r="R90" s="243">
        <f>Q90*H90</f>
        <v>0</v>
      </c>
      <c r="S90" s="243">
        <v>0</v>
      </c>
      <c r="T90" s="244">
        <f>S90*H90</f>
        <v>0</v>
      </c>
      <c r="AR90" s="25" t="s">
        <v>232</v>
      </c>
      <c r="AT90" s="25" t="s">
        <v>218</v>
      </c>
      <c r="AU90" s="25" t="s">
        <v>82</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387</v>
      </c>
    </row>
    <row r="91" s="1" customFormat="1">
      <c r="B91" s="47"/>
      <c r="C91" s="75"/>
      <c r="D91" s="246" t="s">
        <v>225</v>
      </c>
      <c r="E91" s="75"/>
      <c r="F91" s="247" t="s">
        <v>388</v>
      </c>
      <c r="G91" s="75"/>
      <c r="H91" s="75"/>
      <c r="I91" s="204"/>
      <c r="J91" s="75"/>
      <c r="K91" s="75"/>
      <c r="L91" s="73"/>
      <c r="M91" s="248"/>
      <c r="N91" s="48"/>
      <c r="O91" s="48"/>
      <c r="P91" s="48"/>
      <c r="Q91" s="48"/>
      <c r="R91" s="48"/>
      <c r="S91" s="48"/>
      <c r="T91" s="96"/>
      <c r="AT91" s="25" t="s">
        <v>225</v>
      </c>
      <c r="AU91" s="25" t="s">
        <v>82</v>
      </c>
    </row>
    <row r="92" s="1" customFormat="1" ht="16.5" customHeight="1">
      <c r="B92" s="47"/>
      <c r="C92" s="234" t="s">
        <v>232</v>
      </c>
      <c r="D92" s="234" t="s">
        <v>218</v>
      </c>
      <c r="E92" s="235" t="s">
        <v>389</v>
      </c>
      <c r="F92" s="236" t="s">
        <v>390</v>
      </c>
      <c r="G92" s="237" t="s">
        <v>298</v>
      </c>
      <c r="H92" s="238">
        <v>25</v>
      </c>
      <c r="I92" s="239"/>
      <c r="J92" s="240">
        <f>ROUND(I92*H92,2)</f>
        <v>0</v>
      </c>
      <c r="K92" s="236" t="s">
        <v>222</v>
      </c>
      <c r="L92" s="73"/>
      <c r="M92" s="241" t="s">
        <v>21</v>
      </c>
      <c r="N92" s="242" t="s">
        <v>43</v>
      </c>
      <c r="O92" s="48"/>
      <c r="P92" s="243">
        <f>O92*H92</f>
        <v>0</v>
      </c>
      <c r="Q92" s="243">
        <v>0</v>
      </c>
      <c r="R92" s="243">
        <f>Q92*H92</f>
        <v>0</v>
      </c>
      <c r="S92" s="243">
        <v>0</v>
      </c>
      <c r="T92" s="244">
        <f>S92*H92</f>
        <v>0</v>
      </c>
      <c r="AR92" s="25" t="s">
        <v>232</v>
      </c>
      <c r="AT92" s="25" t="s">
        <v>218</v>
      </c>
      <c r="AU92" s="25" t="s">
        <v>82</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391</v>
      </c>
    </row>
    <row r="93" s="1" customFormat="1">
      <c r="B93" s="47"/>
      <c r="C93" s="75"/>
      <c r="D93" s="246" t="s">
        <v>225</v>
      </c>
      <c r="E93" s="75"/>
      <c r="F93" s="247" t="s">
        <v>392</v>
      </c>
      <c r="G93" s="75"/>
      <c r="H93" s="75"/>
      <c r="I93" s="204"/>
      <c r="J93" s="75"/>
      <c r="K93" s="75"/>
      <c r="L93" s="73"/>
      <c r="M93" s="248"/>
      <c r="N93" s="48"/>
      <c r="O93" s="48"/>
      <c r="P93" s="48"/>
      <c r="Q93" s="48"/>
      <c r="R93" s="48"/>
      <c r="S93" s="48"/>
      <c r="T93" s="96"/>
      <c r="AT93" s="25" t="s">
        <v>225</v>
      </c>
      <c r="AU93" s="25" t="s">
        <v>82</v>
      </c>
    </row>
    <row r="94" s="1" customFormat="1" ht="16.5" customHeight="1">
      <c r="B94" s="47"/>
      <c r="C94" s="234" t="s">
        <v>214</v>
      </c>
      <c r="D94" s="234" t="s">
        <v>218</v>
      </c>
      <c r="E94" s="235" t="s">
        <v>393</v>
      </c>
      <c r="F94" s="236" t="s">
        <v>394</v>
      </c>
      <c r="G94" s="237" t="s">
        <v>298</v>
      </c>
      <c r="H94" s="238">
        <v>8</v>
      </c>
      <c r="I94" s="239"/>
      <c r="J94" s="240">
        <f>ROUND(I94*H94,2)</f>
        <v>0</v>
      </c>
      <c r="K94" s="236" t="s">
        <v>222</v>
      </c>
      <c r="L94" s="73"/>
      <c r="M94" s="241" t="s">
        <v>21</v>
      </c>
      <c r="N94" s="242" t="s">
        <v>43</v>
      </c>
      <c r="O94" s="48"/>
      <c r="P94" s="243">
        <f>O94*H94</f>
        <v>0</v>
      </c>
      <c r="Q94" s="243">
        <v>0</v>
      </c>
      <c r="R94" s="243">
        <f>Q94*H94</f>
        <v>0</v>
      </c>
      <c r="S94" s="243">
        <v>0</v>
      </c>
      <c r="T94" s="244">
        <f>S94*H94</f>
        <v>0</v>
      </c>
      <c r="AR94" s="25" t="s">
        <v>232</v>
      </c>
      <c r="AT94" s="25" t="s">
        <v>218</v>
      </c>
      <c r="AU94" s="25" t="s">
        <v>82</v>
      </c>
      <c r="AY94" s="25" t="s">
        <v>215</v>
      </c>
      <c r="BE94" s="245">
        <f>IF(N94="základní",J94,0)</f>
        <v>0</v>
      </c>
      <c r="BF94" s="245">
        <f>IF(N94="snížená",J94,0)</f>
        <v>0</v>
      </c>
      <c r="BG94" s="245">
        <f>IF(N94="zákl. přenesená",J94,0)</f>
        <v>0</v>
      </c>
      <c r="BH94" s="245">
        <f>IF(N94="sníž. přenesená",J94,0)</f>
        <v>0</v>
      </c>
      <c r="BI94" s="245">
        <f>IF(N94="nulová",J94,0)</f>
        <v>0</v>
      </c>
      <c r="BJ94" s="25" t="s">
        <v>80</v>
      </c>
      <c r="BK94" s="245">
        <f>ROUND(I94*H94,2)</f>
        <v>0</v>
      </c>
      <c r="BL94" s="25" t="s">
        <v>232</v>
      </c>
      <c r="BM94" s="25" t="s">
        <v>395</v>
      </c>
    </row>
    <row r="95" s="1" customFormat="1">
      <c r="B95" s="47"/>
      <c r="C95" s="75"/>
      <c r="D95" s="246" t="s">
        <v>225</v>
      </c>
      <c r="E95" s="75"/>
      <c r="F95" s="247" t="s">
        <v>392</v>
      </c>
      <c r="G95" s="75"/>
      <c r="H95" s="75"/>
      <c r="I95" s="204"/>
      <c r="J95" s="75"/>
      <c r="K95" s="75"/>
      <c r="L95" s="73"/>
      <c r="M95" s="248"/>
      <c r="N95" s="48"/>
      <c r="O95" s="48"/>
      <c r="P95" s="48"/>
      <c r="Q95" s="48"/>
      <c r="R95" s="48"/>
      <c r="S95" s="48"/>
      <c r="T95" s="96"/>
      <c r="AT95" s="25" t="s">
        <v>225</v>
      </c>
      <c r="AU95" s="25" t="s">
        <v>82</v>
      </c>
    </row>
    <row r="96" s="1" customFormat="1" ht="16.5" customHeight="1">
      <c r="B96" s="47"/>
      <c r="C96" s="234" t="s">
        <v>241</v>
      </c>
      <c r="D96" s="234" t="s">
        <v>218</v>
      </c>
      <c r="E96" s="235" t="s">
        <v>396</v>
      </c>
      <c r="F96" s="236" t="s">
        <v>397</v>
      </c>
      <c r="G96" s="237" t="s">
        <v>298</v>
      </c>
      <c r="H96" s="238">
        <v>5</v>
      </c>
      <c r="I96" s="239"/>
      <c r="J96" s="240">
        <f>ROUND(I96*H96,2)</f>
        <v>0</v>
      </c>
      <c r="K96" s="236" t="s">
        <v>222</v>
      </c>
      <c r="L96" s="73"/>
      <c r="M96" s="241" t="s">
        <v>21</v>
      </c>
      <c r="N96" s="242" t="s">
        <v>43</v>
      </c>
      <c r="O96" s="48"/>
      <c r="P96" s="243">
        <f>O96*H96</f>
        <v>0</v>
      </c>
      <c r="Q96" s="243">
        <v>0</v>
      </c>
      <c r="R96" s="243">
        <f>Q96*H96</f>
        <v>0</v>
      </c>
      <c r="S96" s="243">
        <v>0</v>
      </c>
      <c r="T96" s="244">
        <f>S96*H96</f>
        <v>0</v>
      </c>
      <c r="AR96" s="25" t="s">
        <v>232</v>
      </c>
      <c r="AT96" s="25" t="s">
        <v>218</v>
      </c>
      <c r="AU96" s="25" t="s">
        <v>82</v>
      </c>
      <c r="AY96" s="25" t="s">
        <v>215</v>
      </c>
      <c r="BE96" s="245">
        <f>IF(N96="základní",J96,0)</f>
        <v>0</v>
      </c>
      <c r="BF96" s="245">
        <f>IF(N96="snížená",J96,0)</f>
        <v>0</v>
      </c>
      <c r="BG96" s="245">
        <f>IF(N96="zákl. přenesená",J96,0)</f>
        <v>0</v>
      </c>
      <c r="BH96" s="245">
        <f>IF(N96="sníž. přenesená",J96,0)</f>
        <v>0</v>
      </c>
      <c r="BI96" s="245">
        <f>IF(N96="nulová",J96,0)</f>
        <v>0</v>
      </c>
      <c r="BJ96" s="25" t="s">
        <v>80</v>
      </c>
      <c r="BK96" s="245">
        <f>ROUND(I96*H96,2)</f>
        <v>0</v>
      </c>
      <c r="BL96" s="25" t="s">
        <v>232</v>
      </c>
      <c r="BM96" s="25" t="s">
        <v>398</v>
      </c>
    </row>
    <row r="97" s="1" customFormat="1">
      <c r="B97" s="47"/>
      <c r="C97" s="75"/>
      <c r="D97" s="246" t="s">
        <v>383</v>
      </c>
      <c r="E97" s="75"/>
      <c r="F97" s="247" t="s">
        <v>399</v>
      </c>
      <c r="G97" s="75"/>
      <c r="H97" s="75"/>
      <c r="I97" s="204"/>
      <c r="J97" s="75"/>
      <c r="K97" s="75"/>
      <c r="L97" s="73"/>
      <c r="M97" s="248"/>
      <c r="N97" s="48"/>
      <c r="O97" s="48"/>
      <c r="P97" s="48"/>
      <c r="Q97" s="48"/>
      <c r="R97" s="48"/>
      <c r="S97" s="48"/>
      <c r="T97" s="96"/>
      <c r="AT97" s="25" t="s">
        <v>383</v>
      </c>
      <c r="AU97" s="25" t="s">
        <v>82</v>
      </c>
    </row>
    <row r="98" s="1" customFormat="1">
      <c r="B98" s="47"/>
      <c r="C98" s="75"/>
      <c r="D98" s="246" t="s">
        <v>225</v>
      </c>
      <c r="E98" s="75"/>
      <c r="F98" s="247" t="s">
        <v>400</v>
      </c>
      <c r="G98" s="75"/>
      <c r="H98" s="75"/>
      <c r="I98" s="204"/>
      <c r="J98" s="75"/>
      <c r="K98" s="75"/>
      <c r="L98" s="73"/>
      <c r="M98" s="248"/>
      <c r="N98" s="48"/>
      <c r="O98" s="48"/>
      <c r="P98" s="48"/>
      <c r="Q98" s="48"/>
      <c r="R98" s="48"/>
      <c r="S98" s="48"/>
      <c r="T98" s="96"/>
      <c r="AT98" s="25" t="s">
        <v>225</v>
      </c>
      <c r="AU98" s="25" t="s">
        <v>82</v>
      </c>
    </row>
    <row r="99" s="1" customFormat="1" ht="16.5" customHeight="1">
      <c r="B99" s="47"/>
      <c r="C99" s="234" t="s">
        <v>246</v>
      </c>
      <c r="D99" s="234" t="s">
        <v>218</v>
      </c>
      <c r="E99" s="235" t="s">
        <v>401</v>
      </c>
      <c r="F99" s="236" t="s">
        <v>402</v>
      </c>
      <c r="G99" s="237" t="s">
        <v>298</v>
      </c>
      <c r="H99" s="238">
        <v>33</v>
      </c>
      <c r="I99" s="239"/>
      <c r="J99" s="240">
        <f>ROUND(I99*H99,2)</f>
        <v>0</v>
      </c>
      <c r="K99" s="236" t="s">
        <v>222</v>
      </c>
      <c r="L99" s="73"/>
      <c r="M99" s="241" t="s">
        <v>21</v>
      </c>
      <c r="N99" s="242" t="s">
        <v>43</v>
      </c>
      <c r="O99" s="48"/>
      <c r="P99" s="243">
        <f>O99*H99</f>
        <v>0</v>
      </c>
      <c r="Q99" s="243">
        <v>5.0000000000000002E-05</v>
      </c>
      <c r="R99" s="243">
        <f>Q99*H99</f>
        <v>0.00165</v>
      </c>
      <c r="S99" s="243">
        <v>0</v>
      </c>
      <c r="T99" s="244">
        <f>S99*H99</f>
        <v>0</v>
      </c>
      <c r="AR99" s="25" t="s">
        <v>232</v>
      </c>
      <c r="AT99" s="25" t="s">
        <v>218</v>
      </c>
      <c r="AU99" s="25" t="s">
        <v>82</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403</v>
      </c>
    </row>
    <row r="100" s="1" customFormat="1">
      <c r="B100" s="47"/>
      <c r="C100" s="75"/>
      <c r="D100" s="246" t="s">
        <v>225</v>
      </c>
      <c r="E100" s="75"/>
      <c r="F100" s="247" t="s">
        <v>404</v>
      </c>
      <c r="G100" s="75"/>
      <c r="H100" s="75"/>
      <c r="I100" s="204"/>
      <c r="J100" s="75"/>
      <c r="K100" s="75"/>
      <c r="L100" s="73"/>
      <c r="M100" s="248"/>
      <c r="N100" s="48"/>
      <c r="O100" s="48"/>
      <c r="P100" s="48"/>
      <c r="Q100" s="48"/>
      <c r="R100" s="48"/>
      <c r="S100" s="48"/>
      <c r="T100" s="96"/>
      <c r="AT100" s="25" t="s">
        <v>225</v>
      </c>
      <c r="AU100" s="25" t="s">
        <v>82</v>
      </c>
    </row>
    <row r="101" s="1" customFormat="1" ht="16.5" customHeight="1">
      <c r="B101" s="47"/>
      <c r="C101" s="234" t="s">
        <v>405</v>
      </c>
      <c r="D101" s="234" t="s">
        <v>218</v>
      </c>
      <c r="E101" s="235" t="s">
        <v>406</v>
      </c>
      <c r="F101" s="236" t="s">
        <v>407</v>
      </c>
      <c r="G101" s="237" t="s">
        <v>298</v>
      </c>
      <c r="H101" s="238">
        <v>5</v>
      </c>
      <c r="I101" s="239"/>
      <c r="J101" s="240">
        <f>ROUND(I101*H101,2)</f>
        <v>0</v>
      </c>
      <c r="K101" s="236" t="s">
        <v>222</v>
      </c>
      <c r="L101" s="73"/>
      <c r="M101" s="241" t="s">
        <v>21</v>
      </c>
      <c r="N101" s="242" t="s">
        <v>43</v>
      </c>
      <c r="O101" s="48"/>
      <c r="P101" s="243">
        <f>O101*H101</f>
        <v>0</v>
      </c>
      <c r="Q101" s="243">
        <v>5.0000000000000002E-05</v>
      </c>
      <c r="R101" s="243">
        <f>Q101*H101</f>
        <v>0.00025000000000000001</v>
      </c>
      <c r="S101" s="243">
        <v>0</v>
      </c>
      <c r="T101" s="244">
        <f>S101*H101</f>
        <v>0</v>
      </c>
      <c r="AR101" s="25" t="s">
        <v>232</v>
      </c>
      <c r="AT101" s="25" t="s">
        <v>218</v>
      </c>
      <c r="AU101" s="25" t="s">
        <v>82</v>
      </c>
      <c r="AY101" s="25" t="s">
        <v>215</v>
      </c>
      <c r="BE101" s="245">
        <f>IF(N101="základní",J101,0)</f>
        <v>0</v>
      </c>
      <c r="BF101" s="245">
        <f>IF(N101="snížená",J101,0)</f>
        <v>0</v>
      </c>
      <c r="BG101" s="245">
        <f>IF(N101="zákl. přenesená",J101,0)</f>
        <v>0</v>
      </c>
      <c r="BH101" s="245">
        <f>IF(N101="sníž. přenesená",J101,0)</f>
        <v>0</v>
      </c>
      <c r="BI101" s="245">
        <f>IF(N101="nulová",J101,0)</f>
        <v>0</v>
      </c>
      <c r="BJ101" s="25" t="s">
        <v>80</v>
      </c>
      <c r="BK101" s="245">
        <f>ROUND(I101*H101,2)</f>
        <v>0</v>
      </c>
      <c r="BL101" s="25" t="s">
        <v>232</v>
      </c>
      <c r="BM101" s="25" t="s">
        <v>408</v>
      </c>
    </row>
    <row r="102" s="1" customFormat="1">
      <c r="B102" s="47"/>
      <c r="C102" s="75"/>
      <c r="D102" s="246" t="s">
        <v>383</v>
      </c>
      <c r="E102" s="75"/>
      <c r="F102" s="247" t="s">
        <v>409</v>
      </c>
      <c r="G102" s="75"/>
      <c r="H102" s="75"/>
      <c r="I102" s="204"/>
      <c r="J102" s="75"/>
      <c r="K102" s="75"/>
      <c r="L102" s="73"/>
      <c r="M102" s="248"/>
      <c r="N102" s="48"/>
      <c r="O102" s="48"/>
      <c r="P102" s="48"/>
      <c r="Q102" s="48"/>
      <c r="R102" s="48"/>
      <c r="S102" s="48"/>
      <c r="T102" s="96"/>
      <c r="AT102" s="25" t="s">
        <v>383</v>
      </c>
      <c r="AU102" s="25" t="s">
        <v>82</v>
      </c>
    </row>
    <row r="103" s="1" customFormat="1" ht="16.5" customHeight="1">
      <c r="B103" s="47"/>
      <c r="C103" s="234" t="s">
        <v>251</v>
      </c>
      <c r="D103" s="234" t="s">
        <v>218</v>
      </c>
      <c r="E103" s="235" t="s">
        <v>410</v>
      </c>
      <c r="F103" s="236" t="s">
        <v>411</v>
      </c>
      <c r="G103" s="237" t="s">
        <v>376</v>
      </c>
      <c r="H103" s="238">
        <v>106</v>
      </c>
      <c r="I103" s="239"/>
      <c r="J103" s="240">
        <f>ROUND(I103*H103,2)</f>
        <v>0</v>
      </c>
      <c r="K103" s="236" t="s">
        <v>222</v>
      </c>
      <c r="L103" s="73"/>
      <c r="M103" s="241" t="s">
        <v>21</v>
      </c>
      <c r="N103" s="242" t="s">
        <v>43</v>
      </c>
      <c r="O103" s="48"/>
      <c r="P103" s="243">
        <f>O103*H103</f>
        <v>0</v>
      </c>
      <c r="Q103" s="243">
        <v>0</v>
      </c>
      <c r="R103" s="243">
        <f>Q103*H103</f>
        <v>0</v>
      </c>
      <c r="S103" s="243">
        <v>0.255</v>
      </c>
      <c r="T103" s="244">
        <f>S103*H103</f>
        <v>27.030000000000001</v>
      </c>
      <c r="AR103" s="25" t="s">
        <v>232</v>
      </c>
      <c r="AT103" s="25" t="s">
        <v>218</v>
      </c>
      <c r="AU103" s="25" t="s">
        <v>82</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412</v>
      </c>
    </row>
    <row r="104" s="1" customFormat="1">
      <c r="B104" s="47"/>
      <c r="C104" s="75"/>
      <c r="D104" s="246" t="s">
        <v>225</v>
      </c>
      <c r="E104" s="75"/>
      <c r="F104" s="247" t="s">
        <v>413</v>
      </c>
      <c r="G104" s="75"/>
      <c r="H104" s="75"/>
      <c r="I104" s="204"/>
      <c r="J104" s="75"/>
      <c r="K104" s="75"/>
      <c r="L104" s="73"/>
      <c r="M104" s="248"/>
      <c r="N104" s="48"/>
      <c r="O104" s="48"/>
      <c r="P104" s="48"/>
      <c r="Q104" s="48"/>
      <c r="R104" s="48"/>
      <c r="S104" s="48"/>
      <c r="T104" s="96"/>
      <c r="AT104" s="25" t="s">
        <v>225</v>
      </c>
      <c r="AU104" s="25" t="s">
        <v>82</v>
      </c>
    </row>
    <row r="105" s="1" customFormat="1" ht="16.5" customHeight="1">
      <c r="B105" s="47"/>
      <c r="C105" s="234" t="s">
        <v>256</v>
      </c>
      <c r="D105" s="234" t="s">
        <v>218</v>
      </c>
      <c r="E105" s="235" t="s">
        <v>414</v>
      </c>
      <c r="F105" s="236" t="s">
        <v>415</v>
      </c>
      <c r="G105" s="237" t="s">
        <v>376</v>
      </c>
      <c r="H105" s="238">
        <v>1179</v>
      </c>
      <c r="I105" s="239"/>
      <c r="J105" s="240">
        <f>ROUND(I105*H105,2)</f>
        <v>0</v>
      </c>
      <c r="K105" s="236" t="s">
        <v>222</v>
      </c>
      <c r="L105" s="73"/>
      <c r="M105" s="241" t="s">
        <v>21</v>
      </c>
      <c r="N105" s="242" t="s">
        <v>43</v>
      </c>
      <c r="O105" s="48"/>
      <c r="P105" s="243">
        <f>O105*H105</f>
        <v>0</v>
      </c>
      <c r="Q105" s="243">
        <v>0</v>
      </c>
      <c r="R105" s="243">
        <f>Q105*H105</f>
        <v>0</v>
      </c>
      <c r="S105" s="243">
        <v>0.26000000000000001</v>
      </c>
      <c r="T105" s="244">
        <f>S105*H105</f>
        <v>306.54000000000002</v>
      </c>
      <c r="AR105" s="25" t="s">
        <v>232</v>
      </c>
      <c r="AT105" s="25" t="s">
        <v>218</v>
      </c>
      <c r="AU105" s="25" t="s">
        <v>82</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416</v>
      </c>
    </row>
    <row r="106" s="1" customFormat="1">
      <c r="B106" s="47"/>
      <c r="C106" s="75"/>
      <c r="D106" s="246" t="s">
        <v>225</v>
      </c>
      <c r="E106" s="75"/>
      <c r="F106" s="247" t="s">
        <v>417</v>
      </c>
      <c r="G106" s="75"/>
      <c r="H106" s="75"/>
      <c r="I106" s="204"/>
      <c r="J106" s="75"/>
      <c r="K106" s="75"/>
      <c r="L106" s="73"/>
      <c r="M106" s="248"/>
      <c r="N106" s="48"/>
      <c r="O106" s="48"/>
      <c r="P106" s="48"/>
      <c r="Q106" s="48"/>
      <c r="R106" s="48"/>
      <c r="S106" s="48"/>
      <c r="T106" s="96"/>
      <c r="AT106" s="25" t="s">
        <v>225</v>
      </c>
      <c r="AU106" s="25" t="s">
        <v>82</v>
      </c>
    </row>
    <row r="107" s="1" customFormat="1" ht="25.5" customHeight="1">
      <c r="B107" s="47"/>
      <c r="C107" s="234" t="s">
        <v>260</v>
      </c>
      <c r="D107" s="234" t="s">
        <v>218</v>
      </c>
      <c r="E107" s="235" t="s">
        <v>418</v>
      </c>
      <c r="F107" s="236" t="s">
        <v>419</v>
      </c>
      <c r="G107" s="237" t="s">
        <v>376</v>
      </c>
      <c r="H107" s="238">
        <v>6894.1710000000003</v>
      </c>
      <c r="I107" s="239"/>
      <c r="J107" s="240">
        <f>ROUND(I107*H107,2)</f>
        <v>0</v>
      </c>
      <c r="K107" s="236" t="s">
        <v>222</v>
      </c>
      <c r="L107" s="73"/>
      <c r="M107" s="241" t="s">
        <v>21</v>
      </c>
      <c r="N107" s="242" t="s">
        <v>43</v>
      </c>
      <c r="O107" s="48"/>
      <c r="P107" s="243">
        <f>O107*H107</f>
        <v>0</v>
      </c>
      <c r="Q107" s="243">
        <v>0</v>
      </c>
      <c r="R107" s="243">
        <f>Q107*H107</f>
        <v>0</v>
      </c>
      <c r="S107" s="243">
        <v>0.28999999999999998</v>
      </c>
      <c r="T107" s="244">
        <f>S107*H107</f>
        <v>1999.3095899999998</v>
      </c>
      <c r="AR107" s="25" t="s">
        <v>232</v>
      </c>
      <c r="AT107" s="25" t="s">
        <v>218</v>
      </c>
      <c r="AU107" s="25" t="s">
        <v>82</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420</v>
      </c>
    </row>
    <row r="108" s="1" customFormat="1">
      <c r="B108" s="47"/>
      <c r="C108" s="75"/>
      <c r="D108" s="246" t="s">
        <v>225</v>
      </c>
      <c r="E108" s="75"/>
      <c r="F108" s="247" t="s">
        <v>421</v>
      </c>
      <c r="G108" s="75"/>
      <c r="H108" s="75"/>
      <c r="I108" s="204"/>
      <c r="J108" s="75"/>
      <c r="K108" s="75"/>
      <c r="L108" s="73"/>
      <c r="M108" s="248"/>
      <c r="N108" s="48"/>
      <c r="O108" s="48"/>
      <c r="P108" s="48"/>
      <c r="Q108" s="48"/>
      <c r="R108" s="48"/>
      <c r="S108" s="48"/>
      <c r="T108" s="96"/>
      <c r="AT108" s="25" t="s">
        <v>225</v>
      </c>
      <c r="AU108" s="25" t="s">
        <v>82</v>
      </c>
    </row>
    <row r="109" s="12" customFormat="1">
      <c r="B109" s="252"/>
      <c r="C109" s="253"/>
      <c r="D109" s="246" t="s">
        <v>422</v>
      </c>
      <c r="E109" s="254" t="s">
        <v>21</v>
      </c>
      <c r="F109" s="255" t="s">
        <v>423</v>
      </c>
      <c r="G109" s="253"/>
      <c r="H109" s="256">
        <v>6894.1710000000003</v>
      </c>
      <c r="I109" s="257"/>
      <c r="J109" s="253"/>
      <c r="K109" s="253"/>
      <c r="L109" s="258"/>
      <c r="M109" s="259"/>
      <c r="N109" s="260"/>
      <c r="O109" s="260"/>
      <c r="P109" s="260"/>
      <c r="Q109" s="260"/>
      <c r="R109" s="260"/>
      <c r="S109" s="260"/>
      <c r="T109" s="261"/>
      <c r="AT109" s="262" t="s">
        <v>422</v>
      </c>
      <c r="AU109" s="262" t="s">
        <v>82</v>
      </c>
      <c r="AV109" s="12" t="s">
        <v>82</v>
      </c>
      <c r="AW109" s="12" t="s">
        <v>35</v>
      </c>
      <c r="AX109" s="12" t="s">
        <v>80</v>
      </c>
      <c r="AY109" s="262" t="s">
        <v>215</v>
      </c>
    </row>
    <row r="110" s="1" customFormat="1" ht="16.5" customHeight="1">
      <c r="B110" s="47"/>
      <c r="C110" s="234" t="s">
        <v>267</v>
      </c>
      <c r="D110" s="234" t="s">
        <v>218</v>
      </c>
      <c r="E110" s="235" t="s">
        <v>424</v>
      </c>
      <c r="F110" s="236" t="s">
        <v>425</v>
      </c>
      <c r="G110" s="237" t="s">
        <v>376</v>
      </c>
      <c r="H110" s="238">
        <v>1542</v>
      </c>
      <c r="I110" s="239"/>
      <c r="J110" s="240">
        <f>ROUND(I110*H110,2)</f>
        <v>0</v>
      </c>
      <c r="K110" s="236" t="s">
        <v>222</v>
      </c>
      <c r="L110" s="73"/>
      <c r="M110" s="241" t="s">
        <v>21</v>
      </c>
      <c r="N110" s="242" t="s">
        <v>43</v>
      </c>
      <c r="O110" s="48"/>
      <c r="P110" s="243">
        <f>O110*H110</f>
        <v>0</v>
      </c>
      <c r="Q110" s="243">
        <v>0</v>
      </c>
      <c r="R110" s="243">
        <f>Q110*H110</f>
        <v>0</v>
      </c>
      <c r="S110" s="243">
        <v>0.44</v>
      </c>
      <c r="T110" s="244">
        <f>S110*H110</f>
        <v>678.48000000000002</v>
      </c>
      <c r="AR110" s="25" t="s">
        <v>232</v>
      </c>
      <c r="AT110" s="25" t="s">
        <v>218</v>
      </c>
      <c r="AU110" s="25" t="s">
        <v>82</v>
      </c>
      <c r="AY110" s="25" t="s">
        <v>215</v>
      </c>
      <c r="BE110" s="245">
        <f>IF(N110="základní",J110,0)</f>
        <v>0</v>
      </c>
      <c r="BF110" s="245">
        <f>IF(N110="snížená",J110,0)</f>
        <v>0</v>
      </c>
      <c r="BG110" s="245">
        <f>IF(N110="zákl. přenesená",J110,0)</f>
        <v>0</v>
      </c>
      <c r="BH110" s="245">
        <f>IF(N110="sníž. přenesená",J110,0)</f>
        <v>0</v>
      </c>
      <c r="BI110" s="245">
        <f>IF(N110="nulová",J110,0)</f>
        <v>0</v>
      </c>
      <c r="BJ110" s="25" t="s">
        <v>80</v>
      </c>
      <c r="BK110" s="245">
        <f>ROUND(I110*H110,2)</f>
        <v>0</v>
      </c>
      <c r="BL110" s="25" t="s">
        <v>232</v>
      </c>
      <c r="BM110" s="25" t="s">
        <v>426</v>
      </c>
    </row>
    <row r="111" s="1" customFormat="1">
      <c r="B111" s="47"/>
      <c r="C111" s="75"/>
      <c r="D111" s="246" t="s">
        <v>225</v>
      </c>
      <c r="E111" s="75"/>
      <c r="F111" s="247" t="s">
        <v>427</v>
      </c>
      <c r="G111" s="75"/>
      <c r="H111" s="75"/>
      <c r="I111" s="204"/>
      <c r="J111" s="75"/>
      <c r="K111" s="75"/>
      <c r="L111" s="73"/>
      <c r="M111" s="248"/>
      <c r="N111" s="48"/>
      <c r="O111" s="48"/>
      <c r="P111" s="48"/>
      <c r="Q111" s="48"/>
      <c r="R111" s="48"/>
      <c r="S111" s="48"/>
      <c r="T111" s="96"/>
      <c r="AT111" s="25" t="s">
        <v>225</v>
      </c>
      <c r="AU111" s="25" t="s">
        <v>82</v>
      </c>
    </row>
    <row r="112" s="1" customFormat="1" ht="25.5" customHeight="1">
      <c r="B112" s="47"/>
      <c r="C112" s="234" t="s">
        <v>272</v>
      </c>
      <c r="D112" s="234" t="s">
        <v>218</v>
      </c>
      <c r="E112" s="235" t="s">
        <v>428</v>
      </c>
      <c r="F112" s="236" t="s">
        <v>429</v>
      </c>
      <c r="G112" s="237" t="s">
        <v>376</v>
      </c>
      <c r="H112" s="238">
        <v>1210</v>
      </c>
      <c r="I112" s="239"/>
      <c r="J112" s="240">
        <f>ROUND(I112*H112,2)</f>
        <v>0</v>
      </c>
      <c r="K112" s="236" t="s">
        <v>222</v>
      </c>
      <c r="L112" s="73"/>
      <c r="M112" s="241" t="s">
        <v>21</v>
      </c>
      <c r="N112" s="242" t="s">
        <v>43</v>
      </c>
      <c r="O112" s="48"/>
      <c r="P112" s="243">
        <f>O112*H112</f>
        <v>0</v>
      </c>
      <c r="Q112" s="243">
        <v>0</v>
      </c>
      <c r="R112" s="243">
        <f>Q112*H112</f>
        <v>0</v>
      </c>
      <c r="S112" s="243">
        <v>0.75</v>
      </c>
      <c r="T112" s="244">
        <f>S112*H112</f>
        <v>907.5</v>
      </c>
      <c r="AR112" s="25" t="s">
        <v>232</v>
      </c>
      <c r="AT112" s="25" t="s">
        <v>218</v>
      </c>
      <c r="AU112" s="25" t="s">
        <v>82</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430</v>
      </c>
    </row>
    <row r="113" s="1" customFormat="1">
      <c r="B113" s="47"/>
      <c r="C113" s="75"/>
      <c r="D113" s="246" t="s">
        <v>225</v>
      </c>
      <c r="E113" s="75"/>
      <c r="F113" s="247" t="s">
        <v>431</v>
      </c>
      <c r="G113" s="75"/>
      <c r="H113" s="75"/>
      <c r="I113" s="204"/>
      <c r="J113" s="75"/>
      <c r="K113" s="75"/>
      <c r="L113" s="73"/>
      <c r="M113" s="248"/>
      <c r="N113" s="48"/>
      <c r="O113" s="48"/>
      <c r="P113" s="48"/>
      <c r="Q113" s="48"/>
      <c r="R113" s="48"/>
      <c r="S113" s="48"/>
      <c r="T113" s="96"/>
      <c r="AT113" s="25" t="s">
        <v>225</v>
      </c>
      <c r="AU113" s="25" t="s">
        <v>82</v>
      </c>
    </row>
    <row r="114" s="1" customFormat="1" ht="16.5" customHeight="1">
      <c r="B114" s="47"/>
      <c r="C114" s="234" t="s">
        <v>277</v>
      </c>
      <c r="D114" s="234" t="s">
        <v>218</v>
      </c>
      <c r="E114" s="235" t="s">
        <v>432</v>
      </c>
      <c r="F114" s="236" t="s">
        <v>433</v>
      </c>
      <c r="G114" s="237" t="s">
        <v>376</v>
      </c>
      <c r="H114" s="238">
        <v>5552</v>
      </c>
      <c r="I114" s="239"/>
      <c r="J114" s="240">
        <f>ROUND(I114*H114,2)</f>
        <v>0</v>
      </c>
      <c r="K114" s="236" t="s">
        <v>222</v>
      </c>
      <c r="L114" s="73"/>
      <c r="M114" s="241" t="s">
        <v>21</v>
      </c>
      <c r="N114" s="242" t="s">
        <v>43</v>
      </c>
      <c r="O114" s="48"/>
      <c r="P114" s="243">
        <f>O114*H114</f>
        <v>0</v>
      </c>
      <c r="Q114" s="243">
        <v>0</v>
      </c>
      <c r="R114" s="243">
        <f>Q114*H114</f>
        <v>0</v>
      </c>
      <c r="S114" s="243">
        <v>0.625</v>
      </c>
      <c r="T114" s="244">
        <f>S114*H114</f>
        <v>3470</v>
      </c>
      <c r="AR114" s="25" t="s">
        <v>232</v>
      </c>
      <c r="AT114" s="25" t="s">
        <v>218</v>
      </c>
      <c r="AU114" s="25" t="s">
        <v>82</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232</v>
      </c>
      <c r="BM114" s="25" t="s">
        <v>434</v>
      </c>
    </row>
    <row r="115" s="1" customFormat="1">
      <c r="B115" s="47"/>
      <c r="C115" s="75"/>
      <c r="D115" s="246" t="s">
        <v>383</v>
      </c>
      <c r="E115" s="75"/>
      <c r="F115" s="247" t="s">
        <v>435</v>
      </c>
      <c r="G115" s="75"/>
      <c r="H115" s="75"/>
      <c r="I115" s="204"/>
      <c r="J115" s="75"/>
      <c r="K115" s="75"/>
      <c r="L115" s="73"/>
      <c r="M115" s="248"/>
      <c r="N115" s="48"/>
      <c r="O115" s="48"/>
      <c r="P115" s="48"/>
      <c r="Q115" s="48"/>
      <c r="R115" s="48"/>
      <c r="S115" s="48"/>
      <c r="T115" s="96"/>
      <c r="AT115" s="25" t="s">
        <v>383</v>
      </c>
      <c r="AU115" s="25" t="s">
        <v>82</v>
      </c>
    </row>
    <row r="116" s="1" customFormat="1">
      <c r="B116" s="47"/>
      <c r="C116" s="75"/>
      <c r="D116" s="246" t="s">
        <v>225</v>
      </c>
      <c r="E116" s="75"/>
      <c r="F116" s="247" t="s">
        <v>436</v>
      </c>
      <c r="G116" s="75"/>
      <c r="H116" s="75"/>
      <c r="I116" s="204"/>
      <c r="J116" s="75"/>
      <c r="K116" s="75"/>
      <c r="L116" s="73"/>
      <c r="M116" s="248"/>
      <c r="N116" s="48"/>
      <c r="O116" s="48"/>
      <c r="P116" s="48"/>
      <c r="Q116" s="48"/>
      <c r="R116" s="48"/>
      <c r="S116" s="48"/>
      <c r="T116" s="96"/>
      <c r="AT116" s="25" t="s">
        <v>225</v>
      </c>
      <c r="AU116" s="25" t="s">
        <v>82</v>
      </c>
    </row>
    <row r="117" s="12" customFormat="1">
      <c r="B117" s="252"/>
      <c r="C117" s="253"/>
      <c r="D117" s="246" t="s">
        <v>422</v>
      </c>
      <c r="E117" s="254" t="s">
        <v>21</v>
      </c>
      <c r="F117" s="255" t="s">
        <v>437</v>
      </c>
      <c r="G117" s="253"/>
      <c r="H117" s="256">
        <v>5542</v>
      </c>
      <c r="I117" s="257"/>
      <c r="J117" s="253"/>
      <c r="K117" s="253"/>
      <c r="L117" s="258"/>
      <c r="M117" s="259"/>
      <c r="N117" s="260"/>
      <c r="O117" s="260"/>
      <c r="P117" s="260"/>
      <c r="Q117" s="260"/>
      <c r="R117" s="260"/>
      <c r="S117" s="260"/>
      <c r="T117" s="261"/>
      <c r="AT117" s="262" t="s">
        <v>422</v>
      </c>
      <c r="AU117" s="262" t="s">
        <v>82</v>
      </c>
      <c r="AV117" s="12" t="s">
        <v>82</v>
      </c>
      <c r="AW117" s="12" t="s">
        <v>35</v>
      </c>
      <c r="AX117" s="12" t="s">
        <v>72</v>
      </c>
      <c r="AY117" s="262" t="s">
        <v>215</v>
      </c>
    </row>
    <row r="118" s="12" customFormat="1">
      <c r="B118" s="252"/>
      <c r="C118" s="253"/>
      <c r="D118" s="246" t="s">
        <v>422</v>
      </c>
      <c r="E118" s="254" t="s">
        <v>21</v>
      </c>
      <c r="F118" s="255" t="s">
        <v>438</v>
      </c>
      <c r="G118" s="253"/>
      <c r="H118" s="256">
        <v>10</v>
      </c>
      <c r="I118" s="257"/>
      <c r="J118" s="253"/>
      <c r="K118" s="253"/>
      <c r="L118" s="258"/>
      <c r="M118" s="259"/>
      <c r="N118" s="260"/>
      <c r="O118" s="260"/>
      <c r="P118" s="260"/>
      <c r="Q118" s="260"/>
      <c r="R118" s="260"/>
      <c r="S118" s="260"/>
      <c r="T118" s="261"/>
      <c r="AT118" s="262" t="s">
        <v>422</v>
      </c>
      <c r="AU118" s="262" t="s">
        <v>82</v>
      </c>
      <c r="AV118" s="12" t="s">
        <v>82</v>
      </c>
      <c r="AW118" s="12" t="s">
        <v>35</v>
      </c>
      <c r="AX118" s="12" t="s">
        <v>72</v>
      </c>
      <c r="AY118" s="262" t="s">
        <v>215</v>
      </c>
    </row>
    <row r="119" s="13" customFormat="1">
      <c r="B119" s="263"/>
      <c r="C119" s="264"/>
      <c r="D119" s="246" t="s">
        <v>422</v>
      </c>
      <c r="E119" s="265" t="s">
        <v>21</v>
      </c>
      <c r="F119" s="266" t="s">
        <v>439</v>
      </c>
      <c r="G119" s="264"/>
      <c r="H119" s="267">
        <v>5552</v>
      </c>
      <c r="I119" s="268"/>
      <c r="J119" s="264"/>
      <c r="K119" s="264"/>
      <c r="L119" s="269"/>
      <c r="M119" s="270"/>
      <c r="N119" s="271"/>
      <c r="O119" s="271"/>
      <c r="P119" s="271"/>
      <c r="Q119" s="271"/>
      <c r="R119" s="271"/>
      <c r="S119" s="271"/>
      <c r="T119" s="272"/>
      <c r="AT119" s="273" t="s">
        <v>422</v>
      </c>
      <c r="AU119" s="273" t="s">
        <v>82</v>
      </c>
      <c r="AV119" s="13" t="s">
        <v>232</v>
      </c>
      <c r="AW119" s="13" t="s">
        <v>35</v>
      </c>
      <c r="AX119" s="13" t="s">
        <v>80</v>
      </c>
      <c r="AY119" s="273" t="s">
        <v>215</v>
      </c>
    </row>
    <row r="120" s="1" customFormat="1" ht="16.5" customHeight="1">
      <c r="B120" s="47"/>
      <c r="C120" s="234" t="s">
        <v>10</v>
      </c>
      <c r="D120" s="234" t="s">
        <v>218</v>
      </c>
      <c r="E120" s="235" t="s">
        <v>440</v>
      </c>
      <c r="F120" s="236" t="s">
        <v>441</v>
      </c>
      <c r="G120" s="237" t="s">
        <v>376</v>
      </c>
      <c r="H120" s="238">
        <v>5663.8860000000004</v>
      </c>
      <c r="I120" s="239"/>
      <c r="J120" s="240">
        <f>ROUND(I120*H120,2)</f>
        <v>0</v>
      </c>
      <c r="K120" s="236" t="s">
        <v>222</v>
      </c>
      <c r="L120" s="73"/>
      <c r="M120" s="241" t="s">
        <v>21</v>
      </c>
      <c r="N120" s="242" t="s">
        <v>43</v>
      </c>
      <c r="O120" s="48"/>
      <c r="P120" s="243">
        <f>O120*H120</f>
        <v>0</v>
      </c>
      <c r="Q120" s="243">
        <v>0</v>
      </c>
      <c r="R120" s="243">
        <f>Q120*H120</f>
        <v>0</v>
      </c>
      <c r="S120" s="243">
        <v>0.22</v>
      </c>
      <c r="T120" s="244">
        <f>S120*H120</f>
        <v>1246.05492</v>
      </c>
      <c r="AR120" s="25" t="s">
        <v>232</v>
      </c>
      <c r="AT120" s="25" t="s">
        <v>218</v>
      </c>
      <c r="AU120" s="25" t="s">
        <v>82</v>
      </c>
      <c r="AY120" s="25" t="s">
        <v>215</v>
      </c>
      <c r="BE120" s="245">
        <f>IF(N120="základní",J120,0)</f>
        <v>0</v>
      </c>
      <c r="BF120" s="245">
        <f>IF(N120="snížená",J120,0)</f>
        <v>0</v>
      </c>
      <c r="BG120" s="245">
        <f>IF(N120="zákl. přenesená",J120,0)</f>
        <v>0</v>
      </c>
      <c r="BH120" s="245">
        <f>IF(N120="sníž. přenesená",J120,0)</f>
        <v>0</v>
      </c>
      <c r="BI120" s="245">
        <f>IF(N120="nulová",J120,0)</f>
        <v>0</v>
      </c>
      <c r="BJ120" s="25" t="s">
        <v>80</v>
      </c>
      <c r="BK120" s="245">
        <f>ROUND(I120*H120,2)</f>
        <v>0</v>
      </c>
      <c r="BL120" s="25" t="s">
        <v>232</v>
      </c>
      <c r="BM120" s="25" t="s">
        <v>442</v>
      </c>
    </row>
    <row r="121" s="1" customFormat="1">
      <c r="B121" s="47"/>
      <c r="C121" s="75"/>
      <c r="D121" s="246" t="s">
        <v>383</v>
      </c>
      <c r="E121" s="75"/>
      <c r="F121" s="247" t="s">
        <v>443</v>
      </c>
      <c r="G121" s="75"/>
      <c r="H121" s="75"/>
      <c r="I121" s="204"/>
      <c r="J121" s="75"/>
      <c r="K121" s="75"/>
      <c r="L121" s="73"/>
      <c r="M121" s="248"/>
      <c r="N121" s="48"/>
      <c r="O121" s="48"/>
      <c r="P121" s="48"/>
      <c r="Q121" s="48"/>
      <c r="R121" s="48"/>
      <c r="S121" s="48"/>
      <c r="T121" s="96"/>
      <c r="AT121" s="25" t="s">
        <v>383</v>
      </c>
      <c r="AU121" s="25" t="s">
        <v>82</v>
      </c>
    </row>
    <row r="122" s="1" customFormat="1">
      <c r="B122" s="47"/>
      <c r="C122" s="75"/>
      <c r="D122" s="246" t="s">
        <v>225</v>
      </c>
      <c r="E122" s="75"/>
      <c r="F122" s="247" t="s">
        <v>444</v>
      </c>
      <c r="G122" s="75"/>
      <c r="H122" s="75"/>
      <c r="I122" s="204"/>
      <c r="J122" s="75"/>
      <c r="K122" s="75"/>
      <c r="L122" s="73"/>
      <c r="M122" s="248"/>
      <c r="N122" s="48"/>
      <c r="O122" s="48"/>
      <c r="P122" s="48"/>
      <c r="Q122" s="48"/>
      <c r="R122" s="48"/>
      <c r="S122" s="48"/>
      <c r="T122" s="96"/>
      <c r="AT122" s="25" t="s">
        <v>225</v>
      </c>
      <c r="AU122" s="25" t="s">
        <v>82</v>
      </c>
    </row>
    <row r="123" s="12" customFormat="1">
      <c r="B123" s="252"/>
      <c r="C123" s="253"/>
      <c r="D123" s="246" t="s">
        <v>422</v>
      </c>
      <c r="E123" s="254" t="s">
        <v>21</v>
      </c>
      <c r="F123" s="255" t="s">
        <v>445</v>
      </c>
      <c r="G123" s="253"/>
      <c r="H123" s="256">
        <v>5663.8860000000004</v>
      </c>
      <c r="I123" s="257"/>
      <c r="J123" s="253"/>
      <c r="K123" s="253"/>
      <c r="L123" s="258"/>
      <c r="M123" s="259"/>
      <c r="N123" s="260"/>
      <c r="O123" s="260"/>
      <c r="P123" s="260"/>
      <c r="Q123" s="260"/>
      <c r="R123" s="260"/>
      <c r="S123" s="260"/>
      <c r="T123" s="261"/>
      <c r="AT123" s="262" t="s">
        <v>422</v>
      </c>
      <c r="AU123" s="262" t="s">
        <v>82</v>
      </c>
      <c r="AV123" s="12" t="s">
        <v>82</v>
      </c>
      <c r="AW123" s="12" t="s">
        <v>35</v>
      </c>
      <c r="AX123" s="12" t="s">
        <v>80</v>
      </c>
      <c r="AY123" s="262" t="s">
        <v>215</v>
      </c>
    </row>
    <row r="124" s="1" customFormat="1" ht="25.5" customHeight="1">
      <c r="B124" s="47"/>
      <c r="C124" s="234" t="s">
        <v>286</v>
      </c>
      <c r="D124" s="234" t="s">
        <v>218</v>
      </c>
      <c r="E124" s="235" t="s">
        <v>446</v>
      </c>
      <c r="F124" s="236" t="s">
        <v>447</v>
      </c>
      <c r="G124" s="237" t="s">
        <v>376</v>
      </c>
      <c r="H124" s="238">
        <v>1210</v>
      </c>
      <c r="I124" s="239"/>
      <c r="J124" s="240">
        <f>ROUND(I124*H124,2)</f>
        <v>0</v>
      </c>
      <c r="K124" s="236" t="s">
        <v>222</v>
      </c>
      <c r="L124" s="73"/>
      <c r="M124" s="241" t="s">
        <v>21</v>
      </c>
      <c r="N124" s="242" t="s">
        <v>43</v>
      </c>
      <c r="O124" s="48"/>
      <c r="P124" s="243">
        <f>O124*H124</f>
        <v>0</v>
      </c>
      <c r="Q124" s="243">
        <v>0.00016000000000000001</v>
      </c>
      <c r="R124" s="243">
        <f>Q124*H124</f>
        <v>0.19360000000000002</v>
      </c>
      <c r="S124" s="243">
        <v>0.25600000000000001</v>
      </c>
      <c r="T124" s="244">
        <f>S124*H124</f>
        <v>309.75999999999999</v>
      </c>
      <c r="AR124" s="25" t="s">
        <v>232</v>
      </c>
      <c r="AT124" s="25" t="s">
        <v>218</v>
      </c>
      <c r="AU124" s="25" t="s">
        <v>82</v>
      </c>
      <c r="AY124" s="25" t="s">
        <v>215</v>
      </c>
      <c r="BE124" s="245">
        <f>IF(N124="základní",J124,0)</f>
        <v>0</v>
      </c>
      <c r="BF124" s="245">
        <f>IF(N124="snížená",J124,0)</f>
        <v>0</v>
      </c>
      <c r="BG124" s="245">
        <f>IF(N124="zákl. přenesená",J124,0)</f>
        <v>0</v>
      </c>
      <c r="BH124" s="245">
        <f>IF(N124="sníž. přenesená",J124,0)</f>
        <v>0</v>
      </c>
      <c r="BI124" s="245">
        <f>IF(N124="nulová",J124,0)</f>
        <v>0</v>
      </c>
      <c r="BJ124" s="25" t="s">
        <v>80</v>
      </c>
      <c r="BK124" s="245">
        <f>ROUND(I124*H124,2)</f>
        <v>0</v>
      </c>
      <c r="BL124" s="25" t="s">
        <v>232</v>
      </c>
      <c r="BM124" s="25" t="s">
        <v>448</v>
      </c>
    </row>
    <row r="125" s="1" customFormat="1">
      <c r="B125" s="47"/>
      <c r="C125" s="75"/>
      <c r="D125" s="246" t="s">
        <v>225</v>
      </c>
      <c r="E125" s="75"/>
      <c r="F125" s="247" t="s">
        <v>449</v>
      </c>
      <c r="G125" s="75"/>
      <c r="H125" s="75"/>
      <c r="I125" s="204"/>
      <c r="J125" s="75"/>
      <c r="K125" s="75"/>
      <c r="L125" s="73"/>
      <c r="M125" s="248"/>
      <c r="N125" s="48"/>
      <c r="O125" s="48"/>
      <c r="P125" s="48"/>
      <c r="Q125" s="48"/>
      <c r="R125" s="48"/>
      <c r="S125" s="48"/>
      <c r="T125" s="96"/>
      <c r="AT125" s="25" t="s">
        <v>225</v>
      </c>
      <c r="AU125" s="25" t="s">
        <v>82</v>
      </c>
    </row>
    <row r="126" s="1" customFormat="1" ht="16.5" customHeight="1">
      <c r="B126" s="47"/>
      <c r="C126" s="234" t="s">
        <v>290</v>
      </c>
      <c r="D126" s="234" t="s">
        <v>218</v>
      </c>
      <c r="E126" s="235" t="s">
        <v>450</v>
      </c>
      <c r="F126" s="236" t="s">
        <v>451</v>
      </c>
      <c r="G126" s="237" t="s">
        <v>452</v>
      </c>
      <c r="H126" s="238">
        <v>1423</v>
      </c>
      <c r="I126" s="239"/>
      <c r="J126" s="240">
        <f>ROUND(I126*H126,2)</f>
        <v>0</v>
      </c>
      <c r="K126" s="236" t="s">
        <v>222</v>
      </c>
      <c r="L126" s="73"/>
      <c r="M126" s="241" t="s">
        <v>21</v>
      </c>
      <c r="N126" s="242" t="s">
        <v>43</v>
      </c>
      <c r="O126" s="48"/>
      <c r="P126" s="243">
        <f>O126*H126</f>
        <v>0</v>
      </c>
      <c r="Q126" s="243">
        <v>0</v>
      </c>
      <c r="R126" s="243">
        <f>Q126*H126</f>
        <v>0</v>
      </c>
      <c r="S126" s="243">
        <v>0.20499999999999999</v>
      </c>
      <c r="T126" s="244">
        <f>S126*H126</f>
        <v>291.71499999999997</v>
      </c>
      <c r="AR126" s="25" t="s">
        <v>232</v>
      </c>
      <c r="AT126" s="25" t="s">
        <v>218</v>
      </c>
      <c r="AU126" s="25" t="s">
        <v>82</v>
      </c>
      <c r="AY126" s="25" t="s">
        <v>215</v>
      </c>
      <c r="BE126" s="245">
        <f>IF(N126="základní",J126,0)</f>
        <v>0</v>
      </c>
      <c r="BF126" s="245">
        <f>IF(N126="snížená",J126,0)</f>
        <v>0</v>
      </c>
      <c r="BG126" s="245">
        <f>IF(N126="zákl. přenesená",J126,0)</f>
        <v>0</v>
      </c>
      <c r="BH126" s="245">
        <f>IF(N126="sníž. přenesená",J126,0)</f>
        <v>0</v>
      </c>
      <c r="BI126" s="245">
        <f>IF(N126="nulová",J126,0)</f>
        <v>0</v>
      </c>
      <c r="BJ126" s="25" t="s">
        <v>80</v>
      </c>
      <c r="BK126" s="245">
        <f>ROUND(I126*H126,2)</f>
        <v>0</v>
      </c>
      <c r="BL126" s="25" t="s">
        <v>232</v>
      </c>
      <c r="BM126" s="25" t="s">
        <v>453</v>
      </c>
    </row>
    <row r="127" s="1" customFormat="1">
      <c r="B127" s="47"/>
      <c r="C127" s="75"/>
      <c r="D127" s="246" t="s">
        <v>225</v>
      </c>
      <c r="E127" s="75"/>
      <c r="F127" s="247" t="s">
        <v>454</v>
      </c>
      <c r="G127" s="75"/>
      <c r="H127" s="75"/>
      <c r="I127" s="204"/>
      <c r="J127" s="75"/>
      <c r="K127" s="75"/>
      <c r="L127" s="73"/>
      <c r="M127" s="248"/>
      <c r="N127" s="48"/>
      <c r="O127" s="48"/>
      <c r="P127" s="48"/>
      <c r="Q127" s="48"/>
      <c r="R127" s="48"/>
      <c r="S127" s="48"/>
      <c r="T127" s="96"/>
      <c r="AT127" s="25" t="s">
        <v>225</v>
      </c>
      <c r="AU127" s="25" t="s">
        <v>82</v>
      </c>
    </row>
    <row r="128" s="1" customFormat="1" ht="25.5" customHeight="1">
      <c r="B128" s="47"/>
      <c r="C128" s="234" t="s">
        <v>455</v>
      </c>
      <c r="D128" s="234" t="s">
        <v>218</v>
      </c>
      <c r="E128" s="235" t="s">
        <v>456</v>
      </c>
      <c r="F128" s="236" t="s">
        <v>457</v>
      </c>
      <c r="G128" s="237" t="s">
        <v>381</v>
      </c>
      <c r="H128" s="238">
        <v>83.400000000000006</v>
      </c>
      <c r="I128" s="239"/>
      <c r="J128" s="240">
        <f>ROUND(I128*H128,2)</f>
        <v>0</v>
      </c>
      <c r="K128" s="236" t="s">
        <v>222</v>
      </c>
      <c r="L128" s="73"/>
      <c r="M128" s="241" t="s">
        <v>21</v>
      </c>
      <c r="N128" s="242" t="s">
        <v>43</v>
      </c>
      <c r="O128" s="48"/>
      <c r="P128" s="243">
        <f>O128*H128</f>
        <v>0</v>
      </c>
      <c r="Q128" s="243">
        <v>0</v>
      </c>
      <c r="R128" s="243">
        <f>Q128*H128</f>
        <v>0</v>
      </c>
      <c r="S128" s="243">
        <v>0</v>
      </c>
      <c r="T128" s="244">
        <f>S128*H128</f>
        <v>0</v>
      </c>
      <c r="AR128" s="25" t="s">
        <v>232</v>
      </c>
      <c r="AT128" s="25" t="s">
        <v>218</v>
      </c>
      <c r="AU128" s="25" t="s">
        <v>82</v>
      </c>
      <c r="AY128" s="25" t="s">
        <v>215</v>
      </c>
      <c r="BE128" s="245">
        <f>IF(N128="základní",J128,0)</f>
        <v>0</v>
      </c>
      <c r="BF128" s="245">
        <f>IF(N128="snížená",J128,0)</f>
        <v>0</v>
      </c>
      <c r="BG128" s="245">
        <f>IF(N128="zákl. přenesená",J128,0)</f>
        <v>0</v>
      </c>
      <c r="BH128" s="245">
        <f>IF(N128="sníž. přenesená",J128,0)</f>
        <v>0</v>
      </c>
      <c r="BI128" s="245">
        <f>IF(N128="nulová",J128,0)</f>
        <v>0</v>
      </c>
      <c r="BJ128" s="25" t="s">
        <v>80</v>
      </c>
      <c r="BK128" s="245">
        <f>ROUND(I128*H128,2)</f>
        <v>0</v>
      </c>
      <c r="BL128" s="25" t="s">
        <v>232</v>
      </c>
      <c r="BM128" s="25" t="s">
        <v>458</v>
      </c>
    </row>
    <row r="129" s="1" customFormat="1">
      <c r="B129" s="47"/>
      <c r="C129" s="75"/>
      <c r="D129" s="246" t="s">
        <v>225</v>
      </c>
      <c r="E129" s="75"/>
      <c r="F129" s="247" t="s">
        <v>459</v>
      </c>
      <c r="G129" s="75"/>
      <c r="H129" s="75"/>
      <c r="I129" s="204"/>
      <c r="J129" s="75"/>
      <c r="K129" s="75"/>
      <c r="L129" s="73"/>
      <c r="M129" s="248"/>
      <c r="N129" s="48"/>
      <c r="O129" s="48"/>
      <c r="P129" s="48"/>
      <c r="Q129" s="48"/>
      <c r="R129" s="48"/>
      <c r="S129" s="48"/>
      <c r="T129" s="96"/>
      <c r="AT129" s="25" t="s">
        <v>225</v>
      </c>
      <c r="AU129" s="25" t="s">
        <v>82</v>
      </c>
    </row>
    <row r="130" s="12" customFormat="1">
      <c r="B130" s="252"/>
      <c r="C130" s="253"/>
      <c r="D130" s="246" t="s">
        <v>422</v>
      </c>
      <c r="E130" s="254" t="s">
        <v>21</v>
      </c>
      <c r="F130" s="255" t="s">
        <v>460</v>
      </c>
      <c r="G130" s="253"/>
      <c r="H130" s="256">
        <v>83.400000000000006</v>
      </c>
      <c r="I130" s="257"/>
      <c r="J130" s="253"/>
      <c r="K130" s="253"/>
      <c r="L130" s="258"/>
      <c r="M130" s="259"/>
      <c r="N130" s="260"/>
      <c r="O130" s="260"/>
      <c r="P130" s="260"/>
      <c r="Q130" s="260"/>
      <c r="R130" s="260"/>
      <c r="S130" s="260"/>
      <c r="T130" s="261"/>
      <c r="AT130" s="262" t="s">
        <v>422</v>
      </c>
      <c r="AU130" s="262" t="s">
        <v>82</v>
      </c>
      <c r="AV130" s="12" t="s">
        <v>82</v>
      </c>
      <c r="AW130" s="12" t="s">
        <v>35</v>
      </c>
      <c r="AX130" s="12" t="s">
        <v>80</v>
      </c>
      <c r="AY130" s="262" t="s">
        <v>215</v>
      </c>
    </row>
    <row r="131" s="1" customFormat="1" ht="16.5" customHeight="1">
      <c r="B131" s="47"/>
      <c r="C131" s="234" t="s">
        <v>300</v>
      </c>
      <c r="D131" s="234" t="s">
        <v>218</v>
      </c>
      <c r="E131" s="235" t="s">
        <v>461</v>
      </c>
      <c r="F131" s="236" t="s">
        <v>462</v>
      </c>
      <c r="G131" s="237" t="s">
        <v>381</v>
      </c>
      <c r="H131" s="238">
        <v>41.700000000000003</v>
      </c>
      <c r="I131" s="239"/>
      <c r="J131" s="240">
        <f>ROUND(I131*H131,2)</f>
        <v>0</v>
      </c>
      <c r="K131" s="236" t="s">
        <v>222</v>
      </c>
      <c r="L131" s="73"/>
      <c r="M131" s="241" t="s">
        <v>21</v>
      </c>
      <c r="N131" s="242" t="s">
        <v>43</v>
      </c>
      <c r="O131" s="48"/>
      <c r="P131" s="243">
        <f>O131*H131</f>
        <v>0</v>
      </c>
      <c r="Q131" s="243">
        <v>0</v>
      </c>
      <c r="R131" s="243">
        <f>Q131*H131</f>
        <v>0</v>
      </c>
      <c r="S131" s="243">
        <v>0</v>
      </c>
      <c r="T131" s="244">
        <f>S131*H131</f>
        <v>0</v>
      </c>
      <c r="AR131" s="25" t="s">
        <v>232</v>
      </c>
      <c r="AT131" s="25" t="s">
        <v>218</v>
      </c>
      <c r="AU131" s="25" t="s">
        <v>82</v>
      </c>
      <c r="AY131" s="25" t="s">
        <v>215</v>
      </c>
      <c r="BE131" s="245">
        <f>IF(N131="základní",J131,0)</f>
        <v>0</v>
      </c>
      <c r="BF131" s="245">
        <f>IF(N131="snížená",J131,0)</f>
        <v>0</v>
      </c>
      <c r="BG131" s="245">
        <f>IF(N131="zákl. přenesená",J131,0)</f>
        <v>0</v>
      </c>
      <c r="BH131" s="245">
        <f>IF(N131="sníž. přenesená",J131,0)</f>
        <v>0</v>
      </c>
      <c r="BI131" s="245">
        <f>IF(N131="nulová",J131,0)</f>
        <v>0</v>
      </c>
      <c r="BJ131" s="25" t="s">
        <v>80</v>
      </c>
      <c r="BK131" s="245">
        <f>ROUND(I131*H131,2)</f>
        <v>0</v>
      </c>
      <c r="BL131" s="25" t="s">
        <v>232</v>
      </c>
      <c r="BM131" s="25" t="s">
        <v>463</v>
      </c>
    </row>
    <row r="132" s="12" customFormat="1">
      <c r="B132" s="252"/>
      <c r="C132" s="253"/>
      <c r="D132" s="246" t="s">
        <v>422</v>
      </c>
      <c r="E132" s="253"/>
      <c r="F132" s="255" t="s">
        <v>464</v>
      </c>
      <c r="G132" s="253"/>
      <c r="H132" s="256">
        <v>41.700000000000003</v>
      </c>
      <c r="I132" s="257"/>
      <c r="J132" s="253"/>
      <c r="K132" s="253"/>
      <c r="L132" s="258"/>
      <c r="M132" s="259"/>
      <c r="N132" s="260"/>
      <c r="O132" s="260"/>
      <c r="P132" s="260"/>
      <c r="Q132" s="260"/>
      <c r="R132" s="260"/>
      <c r="S132" s="260"/>
      <c r="T132" s="261"/>
      <c r="AT132" s="262" t="s">
        <v>422</v>
      </c>
      <c r="AU132" s="262" t="s">
        <v>82</v>
      </c>
      <c r="AV132" s="12" t="s">
        <v>82</v>
      </c>
      <c r="AW132" s="12" t="s">
        <v>6</v>
      </c>
      <c r="AX132" s="12" t="s">
        <v>80</v>
      </c>
      <c r="AY132" s="262" t="s">
        <v>215</v>
      </c>
    </row>
    <row r="133" s="1" customFormat="1" ht="16.5" customHeight="1">
      <c r="B133" s="47"/>
      <c r="C133" s="234" t="s">
        <v>305</v>
      </c>
      <c r="D133" s="234" t="s">
        <v>218</v>
      </c>
      <c r="E133" s="235" t="s">
        <v>465</v>
      </c>
      <c r="F133" s="236" t="s">
        <v>466</v>
      </c>
      <c r="G133" s="237" t="s">
        <v>381</v>
      </c>
      <c r="H133" s="238">
        <v>734.70000000000005</v>
      </c>
      <c r="I133" s="239"/>
      <c r="J133" s="240">
        <f>ROUND(I133*H133,2)</f>
        <v>0</v>
      </c>
      <c r="K133" s="236" t="s">
        <v>222</v>
      </c>
      <c r="L133" s="73"/>
      <c r="M133" s="241" t="s">
        <v>21</v>
      </c>
      <c r="N133" s="242" t="s">
        <v>43</v>
      </c>
      <c r="O133" s="48"/>
      <c r="P133" s="243">
        <f>O133*H133</f>
        <v>0</v>
      </c>
      <c r="Q133" s="243">
        <v>0</v>
      </c>
      <c r="R133" s="243">
        <f>Q133*H133</f>
        <v>0</v>
      </c>
      <c r="S133" s="243">
        <v>0</v>
      </c>
      <c r="T133" s="244">
        <f>S133*H133</f>
        <v>0</v>
      </c>
      <c r="AR133" s="25" t="s">
        <v>232</v>
      </c>
      <c r="AT133" s="25" t="s">
        <v>218</v>
      </c>
      <c r="AU133" s="25" t="s">
        <v>82</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232</v>
      </c>
      <c r="BM133" s="25" t="s">
        <v>467</v>
      </c>
    </row>
    <row r="134" s="1" customFormat="1">
      <c r="B134" s="47"/>
      <c r="C134" s="75"/>
      <c r="D134" s="246" t="s">
        <v>225</v>
      </c>
      <c r="E134" s="75"/>
      <c r="F134" s="247" t="s">
        <v>468</v>
      </c>
      <c r="G134" s="75"/>
      <c r="H134" s="75"/>
      <c r="I134" s="204"/>
      <c r="J134" s="75"/>
      <c r="K134" s="75"/>
      <c r="L134" s="73"/>
      <c r="M134" s="248"/>
      <c r="N134" s="48"/>
      <c r="O134" s="48"/>
      <c r="P134" s="48"/>
      <c r="Q134" s="48"/>
      <c r="R134" s="48"/>
      <c r="S134" s="48"/>
      <c r="T134" s="96"/>
      <c r="AT134" s="25" t="s">
        <v>225</v>
      </c>
      <c r="AU134" s="25" t="s">
        <v>82</v>
      </c>
    </row>
    <row r="135" s="12" customFormat="1">
      <c r="B135" s="252"/>
      <c r="C135" s="253"/>
      <c r="D135" s="246" t="s">
        <v>422</v>
      </c>
      <c r="E135" s="254" t="s">
        <v>21</v>
      </c>
      <c r="F135" s="255" t="s">
        <v>469</v>
      </c>
      <c r="G135" s="253"/>
      <c r="H135" s="256">
        <v>734.70000000000005</v>
      </c>
      <c r="I135" s="257"/>
      <c r="J135" s="253"/>
      <c r="K135" s="253"/>
      <c r="L135" s="258"/>
      <c r="M135" s="259"/>
      <c r="N135" s="260"/>
      <c r="O135" s="260"/>
      <c r="P135" s="260"/>
      <c r="Q135" s="260"/>
      <c r="R135" s="260"/>
      <c r="S135" s="260"/>
      <c r="T135" s="261"/>
      <c r="AT135" s="262" t="s">
        <v>422</v>
      </c>
      <c r="AU135" s="262" t="s">
        <v>82</v>
      </c>
      <c r="AV135" s="12" t="s">
        <v>82</v>
      </c>
      <c r="AW135" s="12" t="s">
        <v>35</v>
      </c>
      <c r="AX135" s="12" t="s">
        <v>80</v>
      </c>
      <c r="AY135" s="262" t="s">
        <v>215</v>
      </c>
    </row>
    <row r="136" s="1" customFormat="1" ht="16.5" customHeight="1">
      <c r="B136" s="47"/>
      <c r="C136" s="274" t="s">
        <v>9</v>
      </c>
      <c r="D136" s="274" t="s">
        <v>470</v>
      </c>
      <c r="E136" s="275" t="s">
        <v>471</v>
      </c>
      <c r="F136" s="276" t="s">
        <v>472</v>
      </c>
      <c r="G136" s="277" t="s">
        <v>473</v>
      </c>
      <c r="H136" s="278">
        <v>697.96500000000003</v>
      </c>
      <c r="I136" s="279"/>
      <c r="J136" s="280">
        <f>ROUND(I136*H136,2)</f>
        <v>0</v>
      </c>
      <c r="K136" s="276" t="s">
        <v>21</v>
      </c>
      <c r="L136" s="281"/>
      <c r="M136" s="282" t="s">
        <v>21</v>
      </c>
      <c r="N136" s="283" t="s">
        <v>43</v>
      </c>
      <c r="O136" s="48"/>
      <c r="P136" s="243">
        <f>O136*H136</f>
        <v>0</v>
      </c>
      <c r="Q136" s="243">
        <v>1</v>
      </c>
      <c r="R136" s="243">
        <f>Q136*H136</f>
        <v>697.96500000000003</v>
      </c>
      <c r="S136" s="243">
        <v>0</v>
      </c>
      <c r="T136" s="244">
        <f>S136*H136</f>
        <v>0</v>
      </c>
      <c r="AR136" s="25" t="s">
        <v>405</v>
      </c>
      <c r="AT136" s="25" t="s">
        <v>470</v>
      </c>
      <c r="AU136" s="25" t="s">
        <v>82</v>
      </c>
      <c r="AY136" s="25" t="s">
        <v>215</v>
      </c>
      <c r="BE136" s="245">
        <f>IF(N136="základní",J136,0)</f>
        <v>0</v>
      </c>
      <c r="BF136" s="245">
        <f>IF(N136="snížená",J136,0)</f>
        <v>0</v>
      </c>
      <c r="BG136" s="245">
        <f>IF(N136="zákl. přenesená",J136,0)</f>
        <v>0</v>
      </c>
      <c r="BH136" s="245">
        <f>IF(N136="sníž. přenesená",J136,0)</f>
        <v>0</v>
      </c>
      <c r="BI136" s="245">
        <f>IF(N136="nulová",J136,0)</f>
        <v>0</v>
      </c>
      <c r="BJ136" s="25" t="s">
        <v>80</v>
      </c>
      <c r="BK136" s="245">
        <f>ROUND(I136*H136,2)</f>
        <v>0</v>
      </c>
      <c r="BL136" s="25" t="s">
        <v>232</v>
      </c>
      <c r="BM136" s="25" t="s">
        <v>474</v>
      </c>
    </row>
    <row r="137" s="1" customFormat="1">
      <c r="B137" s="47"/>
      <c r="C137" s="75"/>
      <c r="D137" s="246" t="s">
        <v>225</v>
      </c>
      <c r="E137" s="75"/>
      <c r="F137" s="247" t="s">
        <v>475</v>
      </c>
      <c r="G137" s="75"/>
      <c r="H137" s="75"/>
      <c r="I137" s="204"/>
      <c r="J137" s="75"/>
      <c r="K137" s="75"/>
      <c r="L137" s="73"/>
      <c r="M137" s="248"/>
      <c r="N137" s="48"/>
      <c r="O137" s="48"/>
      <c r="P137" s="48"/>
      <c r="Q137" s="48"/>
      <c r="R137" s="48"/>
      <c r="S137" s="48"/>
      <c r="T137" s="96"/>
      <c r="AT137" s="25" t="s">
        <v>225</v>
      </c>
      <c r="AU137" s="25" t="s">
        <v>82</v>
      </c>
    </row>
    <row r="138" s="12" customFormat="1">
      <c r="B138" s="252"/>
      <c r="C138" s="253"/>
      <c r="D138" s="246" t="s">
        <v>422</v>
      </c>
      <c r="E138" s="254" t="s">
        <v>21</v>
      </c>
      <c r="F138" s="255" t="s">
        <v>476</v>
      </c>
      <c r="G138" s="253"/>
      <c r="H138" s="256">
        <v>1395.9300000000001</v>
      </c>
      <c r="I138" s="257"/>
      <c r="J138" s="253"/>
      <c r="K138" s="253"/>
      <c r="L138" s="258"/>
      <c r="M138" s="259"/>
      <c r="N138" s="260"/>
      <c r="O138" s="260"/>
      <c r="P138" s="260"/>
      <c r="Q138" s="260"/>
      <c r="R138" s="260"/>
      <c r="S138" s="260"/>
      <c r="T138" s="261"/>
      <c r="AT138" s="262" t="s">
        <v>422</v>
      </c>
      <c r="AU138" s="262" t="s">
        <v>82</v>
      </c>
      <c r="AV138" s="12" t="s">
        <v>82</v>
      </c>
      <c r="AW138" s="12" t="s">
        <v>35</v>
      </c>
      <c r="AX138" s="12" t="s">
        <v>80</v>
      </c>
      <c r="AY138" s="262" t="s">
        <v>215</v>
      </c>
    </row>
    <row r="139" s="12" customFormat="1">
      <c r="B139" s="252"/>
      <c r="C139" s="253"/>
      <c r="D139" s="246" t="s">
        <v>422</v>
      </c>
      <c r="E139" s="253"/>
      <c r="F139" s="255" t="s">
        <v>477</v>
      </c>
      <c r="G139" s="253"/>
      <c r="H139" s="256">
        <v>697.96500000000003</v>
      </c>
      <c r="I139" s="257"/>
      <c r="J139" s="253"/>
      <c r="K139" s="253"/>
      <c r="L139" s="258"/>
      <c r="M139" s="259"/>
      <c r="N139" s="260"/>
      <c r="O139" s="260"/>
      <c r="P139" s="260"/>
      <c r="Q139" s="260"/>
      <c r="R139" s="260"/>
      <c r="S139" s="260"/>
      <c r="T139" s="261"/>
      <c r="AT139" s="262" t="s">
        <v>422</v>
      </c>
      <c r="AU139" s="262" t="s">
        <v>82</v>
      </c>
      <c r="AV139" s="12" t="s">
        <v>82</v>
      </c>
      <c r="AW139" s="12" t="s">
        <v>6</v>
      </c>
      <c r="AX139" s="12" t="s">
        <v>80</v>
      </c>
      <c r="AY139" s="262" t="s">
        <v>215</v>
      </c>
    </row>
    <row r="140" s="1" customFormat="1" ht="16.5" customHeight="1">
      <c r="B140" s="47"/>
      <c r="C140" s="234" t="s">
        <v>478</v>
      </c>
      <c r="D140" s="234" t="s">
        <v>218</v>
      </c>
      <c r="E140" s="235" t="s">
        <v>479</v>
      </c>
      <c r="F140" s="236" t="s">
        <v>480</v>
      </c>
      <c r="G140" s="237" t="s">
        <v>381</v>
      </c>
      <c r="H140" s="238">
        <v>568.79999999999995</v>
      </c>
      <c r="I140" s="239"/>
      <c r="J140" s="240">
        <f>ROUND(I140*H140,2)</f>
        <v>0</v>
      </c>
      <c r="K140" s="236" t="s">
        <v>222</v>
      </c>
      <c r="L140" s="73"/>
      <c r="M140" s="241" t="s">
        <v>21</v>
      </c>
      <c r="N140" s="242" t="s">
        <v>43</v>
      </c>
      <c r="O140" s="48"/>
      <c r="P140" s="243">
        <f>O140*H140</f>
        <v>0</v>
      </c>
      <c r="Q140" s="243">
        <v>0</v>
      </c>
      <c r="R140" s="243">
        <f>Q140*H140</f>
        <v>0</v>
      </c>
      <c r="S140" s="243">
        <v>0</v>
      </c>
      <c r="T140" s="244">
        <f>S140*H140</f>
        <v>0</v>
      </c>
      <c r="AR140" s="25" t="s">
        <v>232</v>
      </c>
      <c r="AT140" s="25" t="s">
        <v>218</v>
      </c>
      <c r="AU140" s="25" t="s">
        <v>82</v>
      </c>
      <c r="AY140" s="25" t="s">
        <v>215</v>
      </c>
      <c r="BE140" s="245">
        <f>IF(N140="základní",J140,0)</f>
        <v>0</v>
      </c>
      <c r="BF140" s="245">
        <f>IF(N140="snížená",J140,0)</f>
        <v>0</v>
      </c>
      <c r="BG140" s="245">
        <f>IF(N140="zákl. přenesená",J140,0)</f>
        <v>0</v>
      </c>
      <c r="BH140" s="245">
        <f>IF(N140="sníž. přenesená",J140,0)</f>
        <v>0</v>
      </c>
      <c r="BI140" s="245">
        <f>IF(N140="nulová",J140,0)</f>
        <v>0</v>
      </c>
      <c r="BJ140" s="25" t="s">
        <v>80</v>
      </c>
      <c r="BK140" s="245">
        <f>ROUND(I140*H140,2)</f>
        <v>0</v>
      </c>
      <c r="BL140" s="25" t="s">
        <v>232</v>
      </c>
      <c r="BM140" s="25" t="s">
        <v>481</v>
      </c>
    </row>
    <row r="141" s="12" customFormat="1">
      <c r="B141" s="252"/>
      <c r="C141" s="253"/>
      <c r="D141" s="246" t="s">
        <v>422</v>
      </c>
      <c r="E141" s="254" t="s">
        <v>21</v>
      </c>
      <c r="F141" s="255" t="s">
        <v>482</v>
      </c>
      <c r="G141" s="253"/>
      <c r="H141" s="256">
        <v>568.79999999999995</v>
      </c>
      <c r="I141" s="257"/>
      <c r="J141" s="253"/>
      <c r="K141" s="253"/>
      <c r="L141" s="258"/>
      <c r="M141" s="259"/>
      <c r="N141" s="260"/>
      <c r="O141" s="260"/>
      <c r="P141" s="260"/>
      <c r="Q141" s="260"/>
      <c r="R141" s="260"/>
      <c r="S141" s="260"/>
      <c r="T141" s="261"/>
      <c r="AT141" s="262" t="s">
        <v>422</v>
      </c>
      <c r="AU141" s="262" t="s">
        <v>82</v>
      </c>
      <c r="AV141" s="12" t="s">
        <v>82</v>
      </c>
      <c r="AW141" s="12" t="s">
        <v>35</v>
      </c>
      <c r="AX141" s="12" t="s">
        <v>80</v>
      </c>
      <c r="AY141" s="262" t="s">
        <v>215</v>
      </c>
    </row>
    <row r="142" s="1" customFormat="1" ht="16.5" customHeight="1">
      <c r="B142" s="47"/>
      <c r="C142" s="234" t="s">
        <v>316</v>
      </c>
      <c r="D142" s="234" t="s">
        <v>218</v>
      </c>
      <c r="E142" s="235" t="s">
        <v>483</v>
      </c>
      <c r="F142" s="236" t="s">
        <v>484</v>
      </c>
      <c r="G142" s="237" t="s">
        <v>298</v>
      </c>
      <c r="H142" s="238">
        <v>25</v>
      </c>
      <c r="I142" s="239"/>
      <c r="J142" s="240">
        <f>ROUND(I142*H142,2)</f>
        <v>0</v>
      </c>
      <c r="K142" s="236" t="s">
        <v>222</v>
      </c>
      <c r="L142" s="73"/>
      <c r="M142" s="241" t="s">
        <v>21</v>
      </c>
      <c r="N142" s="242" t="s">
        <v>43</v>
      </c>
      <c r="O142" s="48"/>
      <c r="P142" s="243">
        <f>O142*H142</f>
        <v>0</v>
      </c>
      <c r="Q142" s="243">
        <v>0</v>
      </c>
      <c r="R142" s="243">
        <f>Q142*H142</f>
        <v>0</v>
      </c>
      <c r="S142" s="243">
        <v>0</v>
      </c>
      <c r="T142" s="244">
        <f>S142*H142</f>
        <v>0</v>
      </c>
      <c r="AR142" s="25" t="s">
        <v>232</v>
      </c>
      <c r="AT142" s="25" t="s">
        <v>218</v>
      </c>
      <c r="AU142" s="25" t="s">
        <v>82</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485</v>
      </c>
    </row>
    <row r="143" s="1" customFormat="1">
      <c r="B143" s="47"/>
      <c r="C143" s="75"/>
      <c r="D143" s="246" t="s">
        <v>225</v>
      </c>
      <c r="E143" s="75"/>
      <c r="F143" s="247" t="s">
        <v>486</v>
      </c>
      <c r="G143" s="75"/>
      <c r="H143" s="75"/>
      <c r="I143" s="204"/>
      <c r="J143" s="75"/>
      <c r="K143" s="75"/>
      <c r="L143" s="73"/>
      <c r="M143" s="248"/>
      <c r="N143" s="48"/>
      <c r="O143" s="48"/>
      <c r="P143" s="48"/>
      <c r="Q143" s="48"/>
      <c r="R143" s="48"/>
      <c r="S143" s="48"/>
      <c r="T143" s="96"/>
      <c r="AT143" s="25" t="s">
        <v>225</v>
      </c>
      <c r="AU143" s="25" t="s">
        <v>82</v>
      </c>
    </row>
    <row r="144" s="1" customFormat="1" ht="25.5" customHeight="1">
      <c r="B144" s="47"/>
      <c r="C144" s="234" t="s">
        <v>321</v>
      </c>
      <c r="D144" s="234" t="s">
        <v>218</v>
      </c>
      <c r="E144" s="235" t="s">
        <v>487</v>
      </c>
      <c r="F144" s="236" t="s">
        <v>488</v>
      </c>
      <c r="G144" s="237" t="s">
        <v>298</v>
      </c>
      <c r="H144" s="238">
        <v>8</v>
      </c>
      <c r="I144" s="239"/>
      <c r="J144" s="240">
        <f>ROUND(I144*H144,2)</f>
        <v>0</v>
      </c>
      <c r="K144" s="236" t="s">
        <v>222</v>
      </c>
      <c r="L144" s="73"/>
      <c r="M144" s="241" t="s">
        <v>21</v>
      </c>
      <c r="N144" s="242" t="s">
        <v>43</v>
      </c>
      <c r="O144" s="48"/>
      <c r="P144" s="243">
        <f>O144*H144</f>
        <v>0</v>
      </c>
      <c r="Q144" s="243">
        <v>0</v>
      </c>
      <c r="R144" s="243">
        <f>Q144*H144</f>
        <v>0</v>
      </c>
      <c r="S144" s="243">
        <v>0</v>
      </c>
      <c r="T144" s="244">
        <f>S144*H144</f>
        <v>0</v>
      </c>
      <c r="AR144" s="25" t="s">
        <v>232</v>
      </c>
      <c r="AT144" s="25" t="s">
        <v>218</v>
      </c>
      <c r="AU144" s="25" t="s">
        <v>82</v>
      </c>
      <c r="AY144" s="25" t="s">
        <v>215</v>
      </c>
      <c r="BE144" s="245">
        <f>IF(N144="základní",J144,0)</f>
        <v>0</v>
      </c>
      <c r="BF144" s="245">
        <f>IF(N144="snížená",J144,0)</f>
        <v>0</v>
      </c>
      <c r="BG144" s="245">
        <f>IF(N144="zákl. přenesená",J144,0)</f>
        <v>0</v>
      </c>
      <c r="BH144" s="245">
        <f>IF(N144="sníž. přenesená",J144,0)</f>
        <v>0</v>
      </c>
      <c r="BI144" s="245">
        <f>IF(N144="nulová",J144,0)</f>
        <v>0</v>
      </c>
      <c r="BJ144" s="25" t="s">
        <v>80</v>
      </c>
      <c r="BK144" s="245">
        <f>ROUND(I144*H144,2)</f>
        <v>0</v>
      </c>
      <c r="BL144" s="25" t="s">
        <v>232</v>
      </c>
      <c r="BM144" s="25" t="s">
        <v>489</v>
      </c>
    </row>
    <row r="145" s="1" customFormat="1">
      <c r="B145" s="47"/>
      <c r="C145" s="75"/>
      <c r="D145" s="246" t="s">
        <v>225</v>
      </c>
      <c r="E145" s="75"/>
      <c r="F145" s="247" t="s">
        <v>490</v>
      </c>
      <c r="G145" s="75"/>
      <c r="H145" s="75"/>
      <c r="I145" s="204"/>
      <c r="J145" s="75"/>
      <c r="K145" s="75"/>
      <c r="L145" s="73"/>
      <c r="M145" s="248"/>
      <c r="N145" s="48"/>
      <c r="O145" s="48"/>
      <c r="P145" s="48"/>
      <c r="Q145" s="48"/>
      <c r="R145" s="48"/>
      <c r="S145" s="48"/>
      <c r="T145" s="96"/>
      <c r="AT145" s="25" t="s">
        <v>225</v>
      </c>
      <c r="AU145" s="25" t="s">
        <v>82</v>
      </c>
    </row>
    <row r="146" s="1" customFormat="1" ht="25.5" customHeight="1">
      <c r="B146" s="47"/>
      <c r="C146" s="234" t="s">
        <v>326</v>
      </c>
      <c r="D146" s="234" t="s">
        <v>218</v>
      </c>
      <c r="E146" s="235" t="s">
        <v>491</v>
      </c>
      <c r="F146" s="236" t="s">
        <v>492</v>
      </c>
      <c r="G146" s="237" t="s">
        <v>298</v>
      </c>
      <c r="H146" s="238">
        <v>5</v>
      </c>
      <c r="I146" s="239"/>
      <c r="J146" s="240">
        <f>ROUND(I146*H146,2)</f>
        <v>0</v>
      </c>
      <c r="K146" s="236" t="s">
        <v>222</v>
      </c>
      <c r="L146" s="73"/>
      <c r="M146" s="241" t="s">
        <v>21</v>
      </c>
      <c r="N146" s="242" t="s">
        <v>43</v>
      </c>
      <c r="O146" s="48"/>
      <c r="P146" s="243">
        <f>O146*H146</f>
        <v>0</v>
      </c>
      <c r="Q146" s="243">
        <v>0</v>
      </c>
      <c r="R146" s="243">
        <f>Q146*H146</f>
        <v>0</v>
      </c>
      <c r="S146" s="243">
        <v>0</v>
      </c>
      <c r="T146" s="244">
        <f>S146*H146</f>
        <v>0</v>
      </c>
      <c r="AR146" s="25" t="s">
        <v>232</v>
      </c>
      <c r="AT146" s="25" t="s">
        <v>218</v>
      </c>
      <c r="AU146" s="25" t="s">
        <v>82</v>
      </c>
      <c r="AY146" s="25" t="s">
        <v>215</v>
      </c>
      <c r="BE146" s="245">
        <f>IF(N146="základní",J146,0)</f>
        <v>0</v>
      </c>
      <c r="BF146" s="245">
        <f>IF(N146="snížená",J146,0)</f>
        <v>0</v>
      </c>
      <c r="BG146" s="245">
        <f>IF(N146="zákl. přenesená",J146,0)</f>
        <v>0</v>
      </c>
      <c r="BH146" s="245">
        <f>IF(N146="sníž. přenesená",J146,0)</f>
        <v>0</v>
      </c>
      <c r="BI146" s="245">
        <f>IF(N146="nulová",J146,0)</f>
        <v>0</v>
      </c>
      <c r="BJ146" s="25" t="s">
        <v>80</v>
      </c>
      <c r="BK146" s="245">
        <f>ROUND(I146*H146,2)</f>
        <v>0</v>
      </c>
      <c r="BL146" s="25" t="s">
        <v>232</v>
      </c>
      <c r="BM146" s="25" t="s">
        <v>493</v>
      </c>
    </row>
    <row r="147" s="1" customFormat="1">
      <c r="B147" s="47"/>
      <c r="C147" s="75"/>
      <c r="D147" s="246" t="s">
        <v>383</v>
      </c>
      <c r="E147" s="75"/>
      <c r="F147" s="247" t="s">
        <v>494</v>
      </c>
      <c r="G147" s="75"/>
      <c r="H147" s="75"/>
      <c r="I147" s="204"/>
      <c r="J147" s="75"/>
      <c r="K147" s="75"/>
      <c r="L147" s="73"/>
      <c r="M147" s="248"/>
      <c r="N147" s="48"/>
      <c r="O147" s="48"/>
      <c r="P147" s="48"/>
      <c r="Q147" s="48"/>
      <c r="R147" s="48"/>
      <c r="S147" s="48"/>
      <c r="T147" s="96"/>
      <c r="AT147" s="25" t="s">
        <v>383</v>
      </c>
      <c r="AU147" s="25" t="s">
        <v>82</v>
      </c>
    </row>
    <row r="148" s="1" customFormat="1">
      <c r="B148" s="47"/>
      <c r="C148" s="75"/>
      <c r="D148" s="246" t="s">
        <v>225</v>
      </c>
      <c r="E148" s="75"/>
      <c r="F148" s="247" t="s">
        <v>495</v>
      </c>
      <c r="G148" s="75"/>
      <c r="H148" s="75"/>
      <c r="I148" s="204"/>
      <c r="J148" s="75"/>
      <c r="K148" s="75"/>
      <c r="L148" s="73"/>
      <c r="M148" s="248"/>
      <c r="N148" s="48"/>
      <c r="O148" s="48"/>
      <c r="P148" s="48"/>
      <c r="Q148" s="48"/>
      <c r="R148" s="48"/>
      <c r="S148" s="48"/>
      <c r="T148" s="96"/>
      <c r="AT148" s="25" t="s">
        <v>225</v>
      </c>
      <c r="AU148" s="25" t="s">
        <v>82</v>
      </c>
    </row>
    <row r="149" s="1" customFormat="1" ht="25.5" customHeight="1">
      <c r="B149" s="47"/>
      <c r="C149" s="234" t="s">
        <v>331</v>
      </c>
      <c r="D149" s="234" t="s">
        <v>218</v>
      </c>
      <c r="E149" s="235" t="s">
        <v>496</v>
      </c>
      <c r="F149" s="236" t="s">
        <v>497</v>
      </c>
      <c r="G149" s="237" t="s">
        <v>298</v>
      </c>
      <c r="H149" s="238">
        <v>25</v>
      </c>
      <c r="I149" s="239"/>
      <c r="J149" s="240">
        <f>ROUND(I149*H149,2)</f>
        <v>0</v>
      </c>
      <c r="K149" s="236" t="s">
        <v>222</v>
      </c>
      <c r="L149" s="73"/>
      <c r="M149" s="241" t="s">
        <v>21</v>
      </c>
      <c r="N149" s="242" t="s">
        <v>43</v>
      </c>
      <c r="O149" s="48"/>
      <c r="P149" s="243">
        <f>O149*H149</f>
        <v>0</v>
      </c>
      <c r="Q149" s="243">
        <v>0</v>
      </c>
      <c r="R149" s="243">
        <f>Q149*H149</f>
        <v>0</v>
      </c>
      <c r="S149" s="243">
        <v>0</v>
      </c>
      <c r="T149" s="244">
        <f>S149*H149</f>
        <v>0</v>
      </c>
      <c r="AR149" s="25" t="s">
        <v>232</v>
      </c>
      <c r="AT149" s="25" t="s">
        <v>218</v>
      </c>
      <c r="AU149" s="25" t="s">
        <v>82</v>
      </c>
      <c r="AY149" s="25" t="s">
        <v>215</v>
      </c>
      <c r="BE149" s="245">
        <f>IF(N149="základní",J149,0)</f>
        <v>0</v>
      </c>
      <c r="BF149" s="245">
        <f>IF(N149="snížená",J149,0)</f>
        <v>0</v>
      </c>
      <c r="BG149" s="245">
        <f>IF(N149="zákl. přenesená",J149,0)</f>
        <v>0</v>
      </c>
      <c r="BH149" s="245">
        <f>IF(N149="sníž. přenesená",J149,0)</f>
        <v>0</v>
      </c>
      <c r="BI149" s="245">
        <f>IF(N149="nulová",J149,0)</f>
        <v>0</v>
      </c>
      <c r="BJ149" s="25" t="s">
        <v>80</v>
      </c>
      <c r="BK149" s="245">
        <f>ROUND(I149*H149,2)</f>
        <v>0</v>
      </c>
      <c r="BL149" s="25" t="s">
        <v>232</v>
      </c>
      <c r="BM149" s="25" t="s">
        <v>498</v>
      </c>
    </row>
    <row r="150" s="1" customFormat="1">
      <c r="B150" s="47"/>
      <c r="C150" s="75"/>
      <c r="D150" s="246" t="s">
        <v>225</v>
      </c>
      <c r="E150" s="75"/>
      <c r="F150" s="247" t="s">
        <v>486</v>
      </c>
      <c r="G150" s="75"/>
      <c r="H150" s="75"/>
      <c r="I150" s="204"/>
      <c r="J150" s="75"/>
      <c r="K150" s="75"/>
      <c r="L150" s="73"/>
      <c r="M150" s="248"/>
      <c r="N150" s="48"/>
      <c r="O150" s="48"/>
      <c r="P150" s="48"/>
      <c r="Q150" s="48"/>
      <c r="R150" s="48"/>
      <c r="S150" s="48"/>
      <c r="T150" s="96"/>
      <c r="AT150" s="25" t="s">
        <v>225</v>
      </c>
      <c r="AU150" s="25" t="s">
        <v>82</v>
      </c>
    </row>
    <row r="151" s="1" customFormat="1" ht="25.5" customHeight="1">
      <c r="B151" s="47"/>
      <c r="C151" s="234" t="s">
        <v>499</v>
      </c>
      <c r="D151" s="234" t="s">
        <v>218</v>
      </c>
      <c r="E151" s="235" t="s">
        <v>500</v>
      </c>
      <c r="F151" s="236" t="s">
        <v>501</v>
      </c>
      <c r="G151" s="237" t="s">
        <v>298</v>
      </c>
      <c r="H151" s="238">
        <v>8</v>
      </c>
      <c r="I151" s="239"/>
      <c r="J151" s="240">
        <f>ROUND(I151*H151,2)</f>
        <v>0</v>
      </c>
      <c r="K151" s="236" t="s">
        <v>222</v>
      </c>
      <c r="L151" s="73"/>
      <c r="M151" s="241" t="s">
        <v>21</v>
      </c>
      <c r="N151" s="242" t="s">
        <v>43</v>
      </c>
      <c r="O151" s="48"/>
      <c r="P151" s="243">
        <f>O151*H151</f>
        <v>0</v>
      </c>
      <c r="Q151" s="243">
        <v>0</v>
      </c>
      <c r="R151" s="243">
        <f>Q151*H151</f>
        <v>0</v>
      </c>
      <c r="S151" s="243">
        <v>0</v>
      </c>
      <c r="T151" s="244">
        <f>S151*H151</f>
        <v>0</v>
      </c>
      <c r="AR151" s="25" t="s">
        <v>232</v>
      </c>
      <c r="AT151" s="25" t="s">
        <v>218</v>
      </c>
      <c r="AU151" s="25" t="s">
        <v>82</v>
      </c>
      <c r="AY151" s="25" t="s">
        <v>215</v>
      </c>
      <c r="BE151" s="245">
        <f>IF(N151="základní",J151,0)</f>
        <v>0</v>
      </c>
      <c r="BF151" s="245">
        <f>IF(N151="snížená",J151,0)</f>
        <v>0</v>
      </c>
      <c r="BG151" s="245">
        <f>IF(N151="zákl. přenesená",J151,0)</f>
        <v>0</v>
      </c>
      <c r="BH151" s="245">
        <f>IF(N151="sníž. přenesená",J151,0)</f>
        <v>0</v>
      </c>
      <c r="BI151" s="245">
        <f>IF(N151="nulová",J151,0)</f>
        <v>0</v>
      </c>
      <c r="BJ151" s="25" t="s">
        <v>80</v>
      </c>
      <c r="BK151" s="245">
        <f>ROUND(I151*H151,2)</f>
        <v>0</v>
      </c>
      <c r="BL151" s="25" t="s">
        <v>232</v>
      </c>
      <c r="BM151" s="25" t="s">
        <v>502</v>
      </c>
    </row>
    <row r="152" s="1" customFormat="1">
      <c r="B152" s="47"/>
      <c r="C152" s="75"/>
      <c r="D152" s="246" t="s">
        <v>225</v>
      </c>
      <c r="E152" s="75"/>
      <c r="F152" s="247" t="s">
        <v>490</v>
      </c>
      <c r="G152" s="75"/>
      <c r="H152" s="75"/>
      <c r="I152" s="204"/>
      <c r="J152" s="75"/>
      <c r="K152" s="75"/>
      <c r="L152" s="73"/>
      <c r="M152" s="248"/>
      <c r="N152" s="48"/>
      <c r="O152" s="48"/>
      <c r="P152" s="48"/>
      <c r="Q152" s="48"/>
      <c r="R152" s="48"/>
      <c r="S152" s="48"/>
      <c r="T152" s="96"/>
      <c r="AT152" s="25" t="s">
        <v>225</v>
      </c>
      <c r="AU152" s="25" t="s">
        <v>82</v>
      </c>
    </row>
    <row r="153" s="1" customFormat="1" ht="25.5" customHeight="1">
      <c r="B153" s="47"/>
      <c r="C153" s="234" t="s">
        <v>503</v>
      </c>
      <c r="D153" s="234" t="s">
        <v>218</v>
      </c>
      <c r="E153" s="235" t="s">
        <v>504</v>
      </c>
      <c r="F153" s="236" t="s">
        <v>505</v>
      </c>
      <c r="G153" s="237" t="s">
        <v>298</v>
      </c>
      <c r="H153" s="238">
        <v>5</v>
      </c>
      <c r="I153" s="239"/>
      <c r="J153" s="240">
        <f>ROUND(I153*H153,2)</f>
        <v>0</v>
      </c>
      <c r="K153" s="236" t="s">
        <v>222</v>
      </c>
      <c r="L153" s="73"/>
      <c r="M153" s="241" t="s">
        <v>21</v>
      </c>
      <c r="N153" s="242" t="s">
        <v>43</v>
      </c>
      <c r="O153" s="48"/>
      <c r="P153" s="243">
        <f>O153*H153</f>
        <v>0</v>
      </c>
      <c r="Q153" s="243">
        <v>0</v>
      </c>
      <c r="R153" s="243">
        <f>Q153*H153</f>
        <v>0</v>
      </c>
      <c r="S153" s="243">
        <v>0</v>
      </c>
      <c r="T153" s="244">
        <f>S153*H153</f>
        <v>0</v>
      </c>
      <c r="AR153" s="25" t="s">
        <v>232</v>
      </c>
      <c r="AT153" s="25" t="s">
        <v>218</v>
      </c>
      <c r="AU153" s="25" t="s">
        <v>82</v>
      </c>
      <c r="AY153" s="25" t="s">
        <v>215</v>
      </c>
      <c r="BE153" s="245">
        <f>IF(N153="základní",J153,0)</f>
        <v>0</v>
      </c>
      <c r="BF153" s="245">
        <f>IF(N153="snížená",J153,0)</f>
        <v>0</v>
      </c>
      <c r="BG153" s="245">
        <f>IF(N153="zákl. přenesená",J153,0)</f>
        <v>0</v>
      </c>
      <c r="BH153" s="245">
        <f>IF(N153="sníž. přenesená",J153,0)</f>
        <v>0</v>
      </c>
      <c r="BI153" s="245">
        <f>IF(N153="nulová",J153,0)</f>
        <v>0</v>
      </c>
      <c r="BJ153" s="25" t="s">
        <v>80</v>
      </c>
      <c r="BK153" s="245">
        <f>ROUND(I153*H153,2)</f>
        <v>0</v>
      </c>
      <c r="BL153" s="25" t="s">
        <v>232</v>
      </c>
      <c r="BM153" s="25" t="s">
        <v>506</v>
      </c>
    </row>
    <row r="154" s="1" customFormat="1">
      <c r="B154" s="47"/>
      <c r="C154" s="75"/>
      <c r="D154" s="246" t="s">
        <v>383</v>
      </c>
      <c r="E154" s="75"/>
      <c r="F154" s="247" t="s">
        <v>494</v>
      </c>
      <c r="G154" s="75"/>
      <c r="H154" s="75"/>
      <c r="I154" s="204"/>
      <c r="J154" s="75"/>
      <c r="K154" s="75"/>
      <c r="L154" s="73"/>
      <c r="M154" s="248"/>
      <c r="N154" s="48"/>
      <c r="O154" s="48"/>
      <c r="P154" s="48"/>
      <c r="Q154" s="48"/>
      <c r="R154" s="48"/>
      <c r="S154" s="48"/>
      <c r="T154" s="96"/>
      <c r="AT154" s="25" t="s">
        <v>383</v>
      </c>
      <c r="AU154" s="25" t="s">
        <v>82</v>
      </c>
    </row>
    <row r="155" s="1" customFormat="1">
      <c r="B155" s="47"/>
      <c r="C155" s="75"/>
      <c r="D155" s="246" t="s">
        <v>225</v>
      </c>
      <c r="E155" s="75"/>
      <c r="F155" s="247" t="s">
        <v>495</v>
      </c>
      <c r="G155" s="75"/>
      <c r="H155" s="75"/>
      <c r="I155" s="204"/>
      <c r="J155" s="75"/>
      <c r="K155" s="75"/>
      <c r="L155" s="73"/>
      <c r="M155" s="248"/>
      <c r="N155" s="48"/>
      <c r="O155" s="48"/>
      <c r="P155" s="48"/>
      <c r="Q155" s="48"/>
      <c r="R155" s="48"/>
      <c r="S155" s="48"/>
      <c r="T155" s="96"/>
      <c r="AT155" s="25" t="s">
        <v>225</v>
      </c>
      <c r="AU155" s="25" t="s">
        <v>82</v>
      </c>
    </row>
    <row r="156" s="1" customFormat="1" ht="16.5" customHeight="1">
      <c r="B156" s="47"/>
      <c r="C156" s="234" t="s">
        <v>338</v>
      </c>
      <c r="D156" s="234" t="s">
        <v>218</v>
      </c>
      <c r="E156" s="235" t="s">
        <v>507</v>
      </c>
      <c r="F156" s="236" t="s">
        <v>508</v>
      </c>
      <c r="G156" s="237" t="s">
        <v>298</v>
      </c>
      <c r="H156" s="238">
        <v>33</v>
      </c>
      <c r="I156" s="239"/>
      <c r="J156" s="240">
        <f>ROUND(I156*H156,2)</f>
        <v>0</v>
      </c>
      <c r="K156" s="236" t="s">
        <v>222</v>
      </c>
      <c r="L156" s="73"/>
      <c r="M156" s="241" t="s">
        <v>21</v>
      </c>
      <c r="N156" s="242" t="s">
        <v>43</v>
      </c>
      <c r="O156" s="48"/>
      <c r="P156" s="243">
        <f>O156*H156</f>
        <v>0</v>
      </c>
      <c r="Q156" s="243">
        <v>0</v>
      </c>
      <c r="R156" s="243">
        <f>Q156*H156</f>
        <v>0</v>
      </c>
      <c r="S156" s="243">
        <v>0</v>
      </c>
      <c r="T156" s="244">
        <f>S156*H156</f>
        <v>0</v>
      </c>
      <c r="AR156" s="25" t="s">
        <v>232</v>
      </c>
      <c r="AT156" s="25" t="s">
        <v>218</v>
      </c>
      <c r="AU156" s="25" t="s">
        <v>82</v>
      </c>
      <c r="AY156" s="25" t="s">
        <v>215</v>
      </c>
      <c r="BE156" s="245">
        <f>IF(N156="základní",J156,0)</f>
        <v>0</v>
      </c>
      <c r="BF156" s="245">
        <f>IF(N156="snížená",J156,0)</f>
        <v>0</v>
      </c>
      <c r="BG156" s="245">
        <f>IF(N156="zákl. přenesená",J156,0)</f>
        <v>0</v>
      </c>
      <c r="BH156" s="245">
        <f>IF(N156="sníž. přenesená",J156,0)</f>
        <v>0</v>
      </c>
      <c r="BI156" s="245">
        <f>IF(N156="nulová",J156,0)</f>
        <v>0</v>
      </c>
      <c r="BJ156" s="25" t="s">
        <v>80</v>
      </c>
      <c r="BK156" s="245">
        <f>ROUND(I156*H156,2)</f>
        <v>0</v>
      </c>
      <c r="BL156" s="25" t="s">
        <v>232</v>
      </c>
      <c r="BM156" s="25" t="s">
        <v>509</v>
      </c>
    </row>
    <row r="157" s="1" customFormat="1">
      <c r="B157" s="47"/>
      <c r="C157" s="75"/>
      <c r="D157" s="246" t="s">
        <v>225</v>
      </c>
      <c r="E157" s="75"/>
      <c r="F157" s="247" t="s">
        <v>510</v>
      </c>
      <c r="G157" s="75"/>
      <c r="H157" s="75"/>
      <c r="I157" s="204"/>
      <c r="J157" s="75"/>
      <c r="K157" s="75"/>
      <c r="L157" s="73"/>
      <c r="M157" s="248"/>
      <c r="N157" s="48"/>
      <c r="O157" s="48"/>
      <c r="P157" s="48"/>
      <c r="Q157" s="48"/>
      <c r="R157" s="48"/>
      <c r="S157" s="48"/>
      <c r="T157" s="96"/>
      <c r="AT157" s="25" t="s">
        <v>225</v>
      </c>
      <c r="AU157" s="25" t="s">
        <v>82</v>
      </c>
    </row>
    <row r="158" s="1" customFormat="1" ht="16.5" customHeight="1">
      <c r="B158" s="47"/>
      <c r="C158" s="234" t="s">
        <v>343</v>
      </c>
      <c r="D158" s="234" t="s">
        <v>218</v>
      </c>
      <c r="E158" s="235" t="s">
        <v>511</v>
      </c>
      <c r="F158" s="236" t="s">
        <v>512</v>
      </c>
      <c r="G158" s="237" t="s">
        <v>376</v>
      </c>
      <c r="H158" s="238">
        <v>276</v>
      </c>
      <c r="I158" s="239"/>
      <c r="J158" s="240">
        <f>ROUND(I158*H158,2)</f>
        <v>0</v>
      </c>
      <c r="K158" s="236" t="s">
        <v>222</v>
      </c>
      <c r="L158" s="73"/>
      <c r="M158" s="241" t="s">
        <v>21</v>
      </c>
      <c r="N158" s="242" t="s">
        <v>43</v>
      </c>
      <c r="O158" s="48"/>
      <c r="P158" s="243">
        <f>O158*H158</f>
        <v>0</v>
      </c>
      <c r="Q158" s="243">
        <v>0</v>
      </c>
      <c r="R158" s="243">
        <f>Q158*H158</f>
        <v>0</v>
      </c>
      <c r="S158" s="243">
        <v>0</v>
      </c>
      <c r="T158" s="244">
        <f>S158*H158</f>
        <v>0</v>
      </c>
      <c r="AR158" s="25" t="s">
        <v>232</v>
      </c>
      <c r="AT158" s="25" t="s">
        <v>218</v>
      </c>
      <c r="AU158" s="25" t="s">
        <v>82</v>
      </c>
      <c r="AY158" s="25" t="s">
        <v>215</v>
      </c>
      <c r="BE158" s="245">
        <f>IF(N158="základní",J158,0)</f>
        <v>0</v>
      </c>
      <c r="BF158" s="245">
        <f>IF(N158="snížená",J158,0)</f>
        <v>0</v>
      </c>
      <c r="BG158" s="245">
        <f>IF(N158="zákl. přenesená",J158,0)</f>
        <v>0</v>
      </c>
      <c r="BH158" s="245">
        <f>IF(N158="sníž. přenesená",J158,0)</f>
        <v>0</v>
      </c>
      <c r="BI158" s="245">
        <f>IF(N158="nulová",J158,0)</f>
        <v>0</v>
      </c>
      <c r="BJ158" s="25" t="s">
        <v>80</v>
      </c>
      <c r="BK158" s="245">
        <f>ROUND(I158*H158,2)</f>
        <v>0</v>
      </c>
      <c r="BL158" s="25" t="s">
        <v>232</v>
      </c>
      <c r="BM158" s="25" t="s">
        <v>513</v>
      </c>
    </row>
    <row r="159" s="1" customFormat="1">
      <c r="B159" s="47"/>
      <c r="C159" s="75"/>
      <c r="D159" s="246" t="s">
        <v>225</v>
      </c>
      <c r="E159" s="75"/>
      <c r="F159" s="247" t="s">
        <v>514</v>
      </c>
      <c r="G159" s="75"/>
      <c r="H159" s="75"/>
      <c r="I159" s="204"/>
      <c r="J159" s="75"/>
      <c r="K159" s="75"/>
      <c r="L159" s="73"/>
      <c r="M159" s="248"/>
      <c r="N159" s="48"/>
      <c r="O159" s="48"/>
      <c r="P159" s="48"/>
      <c r="Q159" s="48"/>
      <c r="R159" s="48"/>
      <c r="S159" s="48"/>
      <c r="T159" s="96"/>
      <c r="AT159" s="25" t="s">
        <v>225</v>
      </c>
      <c r="AU159" s="25" t="s">
        <v>82</v>
      </c>
    </row>
    <row r="160" s="1" customFormat="1" ht="16.5" customHeight="1">
      <c r="B160" s="47"/>
      <c r="C160" s="234" t="s">
        <v>515</v>
      </c>
      <c r="D160" s="234" t="s">
        <v>218</v>
      </c>
      <c r="E160" s="235" t="s">
        <v>516</v>
      </c>
      <c r="F160" s="236" t="s">
        <v>517</v>
      </c>
      <c r="G160" s="237" t="s">
        <v>381</v>
      </c>
      <c r="H160" s="238">
        <v>1943.5</v>
      </c>
      <c r="I160" s="239"/>
      <c r="J160" s="240">
        <f>ROUND(I160*H160,2)</f>
        <v>0</v>
      </c>
      <c r="K160" s="236" t="s">
        <v>222</v>
      </c>
      <c r="L160" s="73"/>
      <c r="M160" s="241" t="s">
        <v>21</v>
      </c>
      <c r="N160" s="242" t="s">
        <v>43</v>
      </c>
      <c r="O160" s="48"/>
      <c r="P160" s="243">
        <f>O160*H160</f>
        <v>0</v>
      </c>
      <c r="Q160" s="243">
        <v>0</v>
      </c>
      <c r="R160" s="243">
        <f>Q160*H160</f>
        <v>0</v>
      </c>
      <c r="S160" s="243">
        <v>0</v>
      </c>
      <c r="T160" s="244">
        <f>S160*H160</f>
        <v>0</v>
      </c>
      <c r="AR160" s="25" t="s">
        <v>232</v>
      </c>
      <c r="AT160" s="25" t="s">
        <v>218</v>
      </c>
      <c r="AU160" s="25" t="s">
        <v>82</v>
      </c>
      <c r="AY160" s="25" t="s">
        <v>215</v>
      </c>
      <c r="BE160" s="245">
        <f>IF(N160="základní",J160,0)</f>
        <v>0</v>
      </c>
      <c r="BF160" s="245">
        <f>IF(N160="snížená",J160,0)</f>
        <v>0</v>
      </c>
      <c r="BG160" s="245">
        <f>IF(N160="zákl. přenesená",J160,0)</f>
        <v>0</v>
      </c>
      <c r="BH160" s="245">
        <f>IF(N160="sníž. přenesená",J160,0)</f>
        <v>0</v>
      </c>
      <c r="BI160" s="245">
        <f>IF(N160="nulová",J160,0)</f>
        <v>0</v>
      </c>
      <c r="BJ160" s="25" t="s">
        <v>80</v>
      </c>
      <c r="BK160" s="245">
        <f>ROUND(I160*H160,2)</f>
        <v>0</v>
      </c>
      <c r="BL160" s="25" t="s">
        <v>232</v>
      </c>
      <c r="BM160" s="25" t="s">
        <v>518</v>
      </c>
    </row>
    <row r="161" s="1" customFormat="1">
      <c r="B161" s="47"/>
      <c r="C161" s="75"/>
      <c r="D161" s="246" t="s">
        <v>225</v>
      </c>
      <c r="E161" s="75"/>
      <c r="F161" s="247" t="s">
        <v>519</v>
      </c>
      <c r="G161" s="75"/>
      <c r="H161" s="75"/>
      <c r="I161" s="204"/>
      <c r="J161" s="75"/>
      <c r="K161" s="75"/>
      <c r="L161" s="73"/>
      <c r="M161" s="248"/>
      <c r="N161" s="48"/>
      <c r="O161" s="48"/>
      <c r="P161" s="48"/>
      <c r="Q161" s="48"/>
      <c r="R161" s="48"/>
      <c r="S161" s="48"/>
      <c r="T161" s="96"/>
      <c r="AT161" s="25" t="s">
        <v>225</v>
      </c>
      <c r="AU161" s="25" t="s">
        <v>82</v>
      </c>
    </row>
    <row r="162" s="12" customFormat="1">
      <c r="B162" s="252"/>
      <c r="C162" s="253"/>
      <c r="D162" s="246" t="s">
        <v>422</v>
      </c>
      <c r="E162" s="254" t="s">
        <v>21</v>
      </c>
      <c r="F162" s="255" t="s">
        <v>520</v>
      </c>
      <c r="G162" s="253"/>
      <c r="H162" s="256">
        <v>640</v>
      </c>
      <c r="I162" s="257"/>
      <c r="J162" s="253"/>
      <c r="K162" s="253"/>
      <c r="L162" s="258"/>
      <c r="M162" s="259"/>
      <c r="N162" s="260"/>
      <c r="O162" s="260"/>
      <c r="P162" s="260"/>
      <c r="Q162" s="260"/>
      <c r="R162" s="260"/>
      <c r="S162" s="260"/>
      <c r="T162" s="261"/>
      <c r="AT162" s="262" t="s">
        <v>422</v>
      </c>
      <c r="AU162" s="262" t="s">
        <v>82</v>
      </c>
      <c r="AV162" s="12" t="s">
        <v>82</v>
      </c>
      <c r="AW162" s="12" t="s">
        <v>35</v>
      </c>
      <c r="AX162" s="12" t="s">
        <v>72</v>
      </c>
      <c r="AY162" s="262" t="s">
        <v>215</v>
      </c>
    </row>
    <row r="163" s="12" customFormat="1">
      <c r="B163" s="252"/>
      <c r="C163" s="253"/>
      <c r="D163" s="246" t="s">
        <v>422</v>
      </c>
      <c r="E163" s="254" t="s">
        <v>21</v>
      </c>
      <c r="F163" s="255" t="s">
        <v>521</v>
      </c>
      <c r="G163" s="253"/>
      <c r="H163" s="256">
        <v>568.79999999999995</v>
      </c>
      <c r="I163" s="257"/>
      <c r="J163" s="253"/>
      <c r="K163" s="253"/>
      <c r="L163" s="258"/>
      <c r="M163" s="259"/>
      <c r="N163" s="260"/>
      <c r="O163" s="260"/>
      <c r="P163" s="260"/>
      <c r="Q163" s="260"/>
      <c r="R163" s="260"/>
      <c r="S163" s="260"/>
      <c r="T163" s="261"/>
      <c r="AT163" s="262" t="s">
        <v>422</v>
      </c>
      <c r="AU163" s="262" t="s">
        <v>82</v>
      </c>
      <c r="AV163" s="12" t="s">
        <v>82</v>
      </c>
      <c r="AW163" s="12" t="s">
        <v>35</v>
      </c>
      <c r="AX163" s="12" t="s">
        <v>72</v>
      </c>
      <c r="AY163" s="262" t="s">
        <v>215</v>
      </c>
    </row>
    <row r="164" s="12" customFormat="1">
      <c r="B164" s="252"/>
      <c r="C164" s="253"/>
      <c r="D164" s="246" t="s">
        <v>422</v>
      </c>
      <c r="E164" s="254" t="s">
        <v>21</v>
      </c>
      <c r="F164" s="255" t="s">
        <v>522</v>
      </c>
      <c r="G164" s="253"/>
      <c r="H164" s="256">
        <v>734.70000000000005</v>
      </c>
      <c r="I164" s="257"/>
      <c r="J164" s="253"/>
      <c r="K164" s="253"/>
      <c r="L164" s="258"/>
      <c r="M164" s="259"/>
      <c r="N164" s="260"/>
      <c r="O164" s="260"/>
      <c r="P164" s="260"/>
      <c r="Q164" s="260"/>
      <c r="R164" s="260"/>
      <c r="S164" s="260"/>
      <c r="T164" s="261"/>
      <c r="AT164" s="262" t="s">
        <v>422</v>
      </c>
      <c r="AU164" s="262" t="s">
        <v>82</v>
      </c>
      <c r="AV164" s="12" t="s">
        <v>82</v>
      </c>
      <c r="AW164" s="12" t="s">
        <v>35</v>
      </c>
      <c r="AX164" s="12" t="s">
        <v>72</v>
      </c>
      <c r="AY164" s="262" t="s">
        <v>215</v>
      </c>
    </row>
    <row r="165" s="13" customFormat="1">
      <c r="B165" s="263"/>
      <c r="C165" s="264"/>
      <c r="D165" s="246" t="s">
        <v>422</v>
      </c>
      <c r="E165" s="265" t="s">
        <v>21</v>
      </c>
      <c r="F165" s="266" t="s">
        <v>439</v>
      </c>
      <c r="G165" s="264"/>
      <c r="H165" s="267">
        <v>1943.5</v>
      </c>
      <c r="I165" s="268"/>
      <c r="J165" s="264"/>
      <c r="K165" s="264"/>
      <c r="L165" s="269"/>
      <c r="M165" s="270"/>
      <c r="N165" s="271"/>
      <c r="O165" s="271"/>
      <c r="P165" s="271"/>
      <c r="Q165" s="271"/>
      <c r="R165" s="271"/>
      <c r="S165" s="271"/>
      <c r="T165" s="272"/>
      <c r="AT165" s="273" t="s">
        <v>422</v>
      </c>
      <c r="AU165" s="273" t="s">
        <v>82</v>
      </c>
      <c r="AV165" s="13" t="s">
        <v>232</v>
      </c>
      <c r="AW165" s="13" t="s">
        <v>35</v>
      </c>
      <c r="AX165" s="13" t="s">
        <v>80</v>
      </c>
      <c r="AY165" s="273" t="s">
        <v>215</v>
      </c>
    </row>
    <row r="166" s="1" customFormat="1" ht="25.5" customHeight="1">
      <c r="B166" s="47"/>
      <c r="C166" s="234" t="s">
        <v>358</v>
      </c>
      <c r="D166" s="234" t="s">
        <v>218</v>
      </c>
      <c r="E166" s="235" t="s">
        <v>523</v>
      </c>
      <c r="F166" s="236" t="s">
        <v>524</v>
      </c>
      <c r="G166" s="237" t="s">
        <v>381</v>
      </c>
      <c r="H166" s="238">
        <v>734.70000000000005</v>
      </c>
      <c r="I166" s="239"/>
      <c r="J166" s="240">
        <f>ROUND(I166*H166,2)</f>
        <v>0</v>
      </c>
      <c r="K166" s="236" t="s">
        <v>222</v>
      </c>
      <c r="L166" s="73"/>
      <c r="M166" s="241" t="s">
        <v>21</v>
      </c>
      <c r="N166" s="242" t="s">
        <v>43</v>
      </c>
      <c r="O166" s="48"/>
      <c r="P166" s="243">
        <f>O166*H166</f>
        <v>0</v>
      </c>
      <c r="Q166" s="243">
        <v>0</v>
      </c>
      <c r="R166" s="243">
        <f>Q166*H166</f>
        <v>0</v>
      </c>
      <c r="S166" s="243">
        <v>0</v>
      </c>
      <c r="T166" s="244">
        <f>S166*H166</f>
        <v>0</v>
      </c>
      <c r="AR166" s="25" t="s">
        <v>232</v>
      </c>
      <c r="AT166" s="25" t="s">
        <v>218</v>
      </c>
      <c r="AU166" s="25" t="s">
        <v>82</v>
      </c>
      <c r="AY166" s="25" t="s">
        <v>215</v>
      </c>
      <c r="BE166" s="245">
        <f>IF(N166="základní",J166,0)</f>
        <v>0</v>
      </c>
      <c r="BF166" s="245">
        <f>IF(N166="snížená",J166,0)</f>
        <v>0</v>
      </c>
      <c r="BG166" s="245">
        <f>IF(N166="zákl. přenesená",J166,0)</f>
        <v>0</v>
      </c>
      <c r="BH166" s="245">
        <f>IF(N166="sníž. přenesená",J166,0)</f>
        <v>0</v>
      </c>
      <c r="BI166" s="245">
        <f>IF(N166="nulová",J166,0)</f>
        <v>0</v>
      </c>
      <c r="BJ166" s="25" t="s">
        <v>80</v>
      </c>
      <c r="BK166" s="245">
        <f>ROUND(I166*H166,2)</f>
        <v>0</v>
      </c>
      <c r="BL166" s="25" t="s">
        <v>232</v>
      </c>
      <c r="BM166" s="25" t="s">
        <v>525</v>
      </c>
    </row>
    <row r="167" s="1" customFormat="1">
      <c r="B167" s="47"/>
      <c r="C167" s="75"/>
      <c r="D167" s="246" t="s">
        <v>225</v>
      </c>
      <c r="E167" s="75"/>
      <c r="F167" s="247" t="s">
        <v>526</v>
      </c>
      <c r="G167" s="75"/>
      <c r="H167" s="75"/>
      <c r="I167" s="204"/>
      <c r="J167" s="75"/>
      <c r="K167" s="75"/>
      <c r="L167" s="73"/>
      <c r="M167" s="248"/>
      <c r="N167" s="48"/>
      <c r="O167" s="48"/>
      <c r="P167" s="48"/>
      <c r="Q167" s="48"/>
      <c r="R167" s="48"/>
      <c r="S167" s="48"/>
      <c r="T167" s="96"/>
      <c r="AT167" s="25" t="s">
        <v>225</v>
      </c>
      <c r="AU167" s="25" t="s">
        <v>82</v>
      </c>
    </row>
    <row r="168" s="12" customFormat="1">
      <c r="B168" s="252"/>
      <c r="C168" s="253"/>
      <c r="D168" s="246" t="s">
        <v>422</v>
      </c>
      <c r="E168" s="254" t="s">
        <v>21</v>
      </c>
      <c r="F168" s="255" t="s">
        <v>469</v>
      </c>
      <c r="G168" s="253"/>
      <c r="H168" s="256">
        <v>734.70000000000005</v>
      </c>
      <c r="I168" s="257"/>
      <c r="J168" s="253"/>
      <c r="K168" s="253"/>
      <c r="L168" s="258"/>
      <c r="M168" s="259"/>
      <c r="N168" s="260"/>
      <c r="O168" s="260"/>
      <c r="P168" s="260"/>
      <c r="Q168" s="260"/>
      <c r="R168" s="260"/>
      <c r="S168" s="260"/>
      <c r="T168" s="261"/>
      <c r="AT168" s="262" t="s">
        <v>422</v>
      </c>
      <c r="AU168" s="262" t="s">
        <v>82</v>
      </c>
      <c r="AV168" s="12" t="s">
        <v>82</v>
      </c>
      <c r="AW168" s="12" t="s">
        <v>35</v>
      </c>
      <c r="AX168" s="12" t="s">
        <v>80</v>
      </c>
      <c r="AY168" s="262" t="s">
        <v>215</v>
      </c>
    </row>
    <row r="169" s="1" customFormat="1" ht="16.5" customHeight="1">
      <c r="B169" s="47"/>
      <c r="C169" s="234" t="s">
        <v>527</v>
      </c>
      <c r="D169" s="234" t="s">
        <v>218</v>
      </c>
      <c r="E169" s="235" t="s">
        <v>528</v>
      </c>
      <c r="F169" s="236" t="s">
        <v>529</v>
      </c>
      <c r="G169" s="237" t="s">
        <v>298</v>
      </c>
      <c r="H169" s="238">
        <v>4</v>
      </c>
      <c r="I169" s="239"/>
      <c r="J169" s="240">
        <f>ROUND(I169*H169,2)</f>
        <v>0</v>
      </c>
      <c r="K169" s="236" t="s">
        <v>222</v>
      </c>
      <c r="L169" s="73"/>
      <c r="M169" s="241" t="s">
        <v>21</v>
      </c>
      <c r="N169" s="242" t="s">
        <v>43</v>
      </c>
      <c r="O169" s="48"/>
      <c r="P169" s="243">
        <f>O169*H169</f>
        <v>0</v>
      </c>
      <c r="Q169" s="243">
        <v>0.01281</v>
      </c>
      <c r="R169" s="243">
        <f>Q169*H169</f>
        <v>0.051240000000000001</v>
      </c>
      <c r="S169" s="243">
        <v>0</v>
      </c>
      <c r="T169" s="244">
        <f>S169*H169</f>
        <v>0</v>
      </c>
      <c r="AR169" s="25" t="s">
        <v>232</v>
      </c>
      <c r="AT169" s="25" t="s">
        <v>218</v>
      </c>
      <c r="AU169" s="25" t="s">
        <v>82</v>
      </c>
      <c r="AY169" s="25" t="s">
        <v>215</v>
      </c>
      <c r="BE169" s="245">
        <f>IF(N169="základní",J169,0)</f>
        <v>0</v>
      </c>
      <c r="BF169" s="245">
        <f>IF(N169="snížená",J169,0)</f>
        <v>0</v>
      </c>
      <c r="BG169" s="245">
        <f>IF(N169="zákl. přenesená",J169,0)</f>
        <v>0</v>
      </c>
      <c r="BH169" s="245">
        <f>IF(N169="sníž. přenesená",J169,0)</f>
        <v>0</v>
      </c>
      <c r="BI169" s="245">
        <f>IF(N169="nulová",J169,0)</f>
        <v>0</v>
      </c>
      <c r="BJ169" s="25" t="s">
        <v>80</v>
      </c>
      <c r="BK169" s="245">
        <f>ROUND(I169*H169,2)</f>
        <v>0</v>
      </c>
      <c r="BL169" s="25" t="s">
        <v>232</v>
      </c>
      <c r="BM169" s="25" t="s">
        <v>530</v>
      </c>
    </row>
    <row r="170" s="1" customFormat="1">
      <c r="B170" s="47"/>
      <c r="C170" s="75"/>
      <c r="D170" s="246" t="s">
        <v>225</v>
      </c>
      <c r="E170" s="75"/>
      <c r="F170" s="247" t="s">
        <v>531</v>
      </c>
      <c r="G170" s="75"/>
      <c r="H170" s="75"/>
      <c r="I170" s="204"/>
      <c r="J170" s="75"/>
      <c r="K170" s="75"/>
      <c r="L170" s="73"/>
      <c r="M170" s="248"/>
      <c r="N170" s="48"/>
      <c r="O170" s="48"/>
      <c r="P170" s="48"/>
      <c r="Q170" s="48"/>
      <c r="R170" s="48"/>
      <c r="S170" s="48"/>
      <c r="T170" s="96"/>
      <c r="AT170" s="25" t="s">
        <v>225</v>
      </c>
      <c r="AU170" s="25" t="s">
        <v>82</v>
      </c>
    </row>
    <row r="171" s="1" customFormat="1" ht="16.5" customHeight="1">
      <c r="B171" s="47"/>
      <c r="C171" s="234" t="s">
        <v>532</v>
      </c>
      <c r="D171" s="234" t="s">
        <v>218</v>
      </c>
      <c r="E171" s="235" t="s">
        <v>533</v>
      </c>
      <c r="F171" s="236" t="s">
        <v>534</v>
      </c>
      <c r="G171" s="237" t="s">
        <v>298</v>
      </c>
      <c r="H171" s="238">
        <v>5</v>
      </c>
      <c r="I171" s="239"/>
      <c r="J171" s="240">
        <f>ROUND(I171*H171,2)</f>
        <v>0</v>
      </c>
      <c r="K171" s="236" t="s">
        <v>222</v>
      </c>
      <c r="L171" s="73"/>
      <c r="M171" s="241" t="s">
        <v>21</v>
      </c>
      <c r="N171" s="242" t="s">
        <v>43</v>
      </c>
      <c r="O171" s="48"/>
      <c r="P171" s="243">
        <f>O171*H171</f>
        <v>0</v>
      </c>
      <c r="Q171" s="243">
        <v>0.021350000000000001</v>
      </c>
      <c r="R171" s="243">
        <f>Q171*H171</f>
        <v>0.10675000000000001</v>
      </c>
      <c r="S171" s="243">
        <v>0</v>
      </c>
      <c r="T171" s="244">
        <f>S171*H171</f>
        <v>0</v>
      </c>
      <c r="AR171" s="25" t="s">
        <v>232</v>
      </c>
      <c r="AT171" s="25" t="s">
        <v>218</v>
      </c>
      <c r="AU171" s="25" t="s">
        <v>82</v>
      </c>
      <c r="AY171" s="25" t="s">
        <v>215</v>
      </c>
      <c r="BE171" s="245">
        <f>IF(N171="základní",J171,0)</f>
        <v>0</v>
      </c>
      <c r="BF171" s="245">
        <f>IF(N171="snížená",J171,0)</f>
        <v>0</v>
      </c>
      <c r="BG171" s="245">
        <f>IF(N171="zákl. přenesená",J171,0)</f>
        <v>0</v>
      </c>
      <c r="BH171" s="245">
        <f>IF(N171="sníž. přenesená",J171,0)</f>
        <v>0</v>
      </c>
      <c r="BI171" s="245">
        <f>IF(N171="nulová",J171,0)</f>
        <v>0</v>
      </c>
      <c r="BJ171" s="25" t="s">
        <v>80</v>
      </c>
      <c r="BK171" s="245">
        <f>ROUND(I171*H171,2)</f>
        <v>0</v>
      </c>
      <c r="BL171" s="25" t="s">
        <v>232</v>
      </c>
      <c r="BM171" s="25" t="s">
        <v>535</v>
      </c>
    </row>
    <row r="172" s="1" customFormat="1">
      <c r="B172" s="47"/>
      <c r="C172" s="75"/>
      <c r="D172" s="246" t="s">
        <v>225</v>
      </c>
      <c r="E172" s="75"/>
      <c r="F172" s="247" t="s">
        <v>536</v>
      </c>
      <c r="G172" s="75"/>
      <c r="H172" s="75"/>
      <c r="I172" s="204"/>
      <c r="J172" s="75"/>
      <c r="K172" s="75"/>
      <c r="L172" s="73"/>
      <c r="M172" s="248"/>
      <c r="N172" s="48"/>
      <c r="O172" s="48"/>
      <c r="P172" s="48"/>
      <c r="Q172" s="48"/>
      <c r="R172" s="48"/>
      <c r="S172" s="48"/>
      <c r="T172" s="96"/>
      <c r="AT172" s="25" t="s">
        <v>225</v>
      </c>
      <c r="AU172" s="25" t="s">
        <v>82</v>
      </c>
    </row>
    <row r="173" s="1" customFormat="1" ht="16.5" customHeight="1">
      <c r="B173" s="47"/>
      <c r="C173" s="234" t="s">
        <v>537</v>
      </c>
      <c r="D173" s="234" t="s">
        <v>218</v>
      </c>
      <c r="E173" s="235" t="s">
        <v>538</v>
      </c>
      <c r="F173" s="236" t="s">
        <v>539</v>
      </c>
      <c r="G173" s="237" t="s">
        <v>298</v>
      </c>
      <c r="H173" s="238">
        <v>1</v>
      </c>
      <c r="I173" s="239"/>
      <c r="J173" s="240">
        <f>ROUND(I173*H173,2)</f>
        <v>0</v>
      </c>
      <c r="K173" s="236" t="s">
        <v>222</v>
      </c>
      <c r="L173" s="73"/>
      <c r="M173" s="241" t="s">
        <v>21</v>
      </c>
      <c r="N173" s="242" t="s">
        <v>43</v>
      </c>
      <c r="O173" s="48"/>
      <c r="P173" s="243">
        <f>O173*H173</f>
        <v>0</v>
      </c>
      <c r="Q173" s="243">
        <v>0.02989</v>
      </c>
      <c r="R173" s="243">
        <f>Q173*H173</f>
        <v>0.02989</v>
      </c>
      <c r="S173" s="243">
        <v>0</v>
      </c>
      <c r="T173" s="244">
        <f>S173*H173</f>
        <v>0</v>
      </c>
      <c r="AR173" s="25" t="s">
        <v>232</v>
      </c>
      <c r="AT173" s="25" t="s">
        <v>218</v>
      </c>
      <c r="AU173" s="25" t="s">
        <v>82</v>
      </c>
      <c r="AY173" s="25" t="s">
        <v>215</v>
      </c>
      <c r="BE173" s="245">
        <f>IF(N173="základní",J173,0)</f>
        <v>0</v>
      </c>
      <c r="BF173" s="245">
        <f>IF(N173="snížená",J173,0)</f>
        <v>0</v>
      </c>
      <c r="BG173" s="245">
        <f>IF(N173="zákl. přenesená",J173,0)</f>
        <v>0</v>
      </c>
      <c r="BH173" s="245">
        <f>IF(N173="sníž. přenesená",J173,0)</f>
        <v>0</v>
      </c>
      <c r="BI173" s="245">
        <f>IF(N173="nulová",J173,0)</f>
        <v>0</v>
      </c>
      <c r="BJ173" s="25" t="s">
        <v>80</v>
      </c>
      <c r="BK173" s="245">
        <f>ROUND(I173*H173,2)</f>
        <v>0</v>
      </c>
      <c r="BL173" s="25" t="s">
        <v>232</v>
      </c>
      <c r="BM173" s="25" t="s">
        <v>540</v>
      </c>
    </row>
    <row r="174" s="1" customFormat="1">
      <c r="B174" s="47"/>
      <c r="C174" s="75"/>
      <c r="D174" s="246" t="s">
        <v>225</v>
      </c>
      <c r="E174" s="75"/>
      <c r="F174" s="247" t="s">
        <v>541</v>
      </c>
      <c r="G174" s="75"/>
      <c r="H174" s="75"/>
      <c r="I174" s="204"/>
      <c r="J174" s="75"/>
      <c r="K174" s="75"/>
      <c r="L174" s="73"/>
      <c r="M174" s="248"/>
      <c r="N174" s="48"/>
      <c r="O174" s="48"/>
      <c r="P174" s="48"/>
      <c r="Q174" s="48"/>
      <c r="R174" s="48"/>
      <c r="S174" s="48"/>
      <c r="T174" s="96"/>
      <c r="AT174" s="25" t="s">
        <v>225</v>
      </c>
      <c r="AU174" s="25" t="s">
        <v>82</v>
      </c>
    </row>
    <row r="175" s="1" customFormat="1" ht="16.5" customHeight="1">
      <c r="B175" s="47"/>
      <c r="C175" s="234" t="s">
        <v>542</v>
      </c>
      <c r="D175" s="234" t="s">
        <v>218</v>
      </c>
      <c r="E175" s="235" t="s">
        <v>543</v>
      </c>
      <c r="F175" s="236" t="s">
        <v>544</v>
      </c>
      <c r="G175" s="237" t="s">
        <v>298</v>
      </c>
      <c r="H175" s="238">
        <v>1</v>
      </c>
      <c r="I175" s="239"/>
      <c r="J175" s="240">
        <f>ROUND(I175*H175,2)</f>
        <v>0</v>
      </c>
      <c r="K175" s="236" t="s">
        <v>222</v>
      </c>
      <c r="L175" s="73"/>
      <c r="M175" s="241" t="s">
        <v>21</v>
      </c>
      <c r="N175" s="242" t="s">
        <v>43</v>
      </c>
      <c r="O175" s="48"/>
      <c r="P175" s="243">
        <f>O175*H175</f>
        <v>0</v>
      </c>
      <c r="Q175" s="243">
        <v>0.038429999999999999</v>
      </c>
      <c r="R175" s="243">
        <f>Q175*H175</f>
        <v>0.038429999999999999</v>
      </c>
      <c r="S175" s="243">
        <v>0</v>
      </c>
      <c r="T175" s="244">
        <f>S175*H175</f>
        <v>0</v>
      </c>
      <c r="AR175" s="25" t="s">
        <v>232</v>
      </c>
      <c r="AT175" s="25" t="s">
        <v>218</v>
      </c>
      <c r="AU175" s="25" t="s">
        <v>82</v>
      </c>
      <c r="AY175" s="25" t="s">
        <v>215</v>
      </c>
      <c r="BE175" s="245">
        <f>IF(N175="základní",J175,0)</f>
        <v>0</v>
      </c>
      <c r="BF175" s="245">
        <f>IF(N175="snížená",J175,0)</f>
        <v>0</v>
      </c>
      <c r="BG175" s="245">
        <f>IF(N175="zákl. přenesená",J175,0)</f>
        <v>0</v>
      </c>
      <c r="BH175" s="245">
        <f>IF(N175="sníž. přenesená",J175,0)</f>
        <v>0</v>
      </c>
      <c r="BI175" s="245">
        <f>IF(N175="nulová",J175,0)</f>
        <v>0</v>
      </c>
      <c r="BJ175" s="25" t="s">
        <v>80</v>
      </c>
      <c r="BK175" s="245">
        <f>ROUND(I175*H175,2)</f>
        <v>0</v>
      </c>
      <c r="BL175" s="25" t="s">
        <v>232</v>
      </c>
      <c r="BM175" s="25" t="s">
        <v>545</v>
      </c>
    </row>
    <row r="176" s="1" customFormat="1">
      <c r="B176" s="47"/>
      <c r="C176" s="75"/>
      <c r="D176" s="246" t="s">
        <v>225</v>
      </c>
      <c r="E176" s="75"/>
      <c r="F176" s="247" t="s">
        <v>546</v>
      </c>
      <c r="G176" s="75"/>
      <c r="H176" s="75"/>
      <c r="I176" s="204"/>
      <c r="J176" s="75"/>
      <c r="K176" s="75"/>
      <c r="L176" s="73"/>
      <c r="M176" s="248"/>
      <c r="N176" s="48"/>
      <c r="O176" s="48"/>
      <c r="P176" s="48"/>
      <c r="Q176" s="48"/>
      <c r="R176" s="48"/>
      <c r="S176" s="48"/>
      <c r="T176" s="96"/>
      <c r="AT176" s="25" t="s">
        <v>225</v>
      </c>
      <c r="AU176" s="25" t="s">
        <v>82</v>
      </c>
    </row>
    <row r="177" s="11" customFormat="1" ht="29.88" customHeight="1">
      <c r="B177" s="218"/>
      <c r="C177" s="219"/>
      <c r="D177" s="220" t="s">
        <v>71</v>
      </c>
      <c r="E177" s="232" t="s">
        <v>82</v>
      </c>
      <c r="F177" s="232" t="s">
        <v>547</v>
      </c>
      <c r="G177" s="219"/>
      <c r="H177" s="219"/>
      <c r="I177" s="222"/>
      <c r="J177" s="233">
        <f>BK177</f>
        <v>0</v>
      </c>
      <c r="K177" s="219"/>
      <c r="L177" s="224"/>
      <c r="M177" s="225"/>
      <c r="N177" s="226"/>
      <c r="O177" s="226"/>
      <c r="P177" s="227">
        <f>SUM(P178:P185)</f>
        <v>0</v>
      </c>
      <c r="Q177" s="226"/>
      <c r="R177" s="227">
        <f>SUM(R178:R185)</f>
        <v>4.6603632399999988</v>
      </c>
      <c r="S177" s="226"/>
      <c r="T177" s="228">
        <f>SUM(T178:T185)</f>
        <v>0</v>
      </c>
      <c r="AR177" s="229" t="s">
        <v>80</v>
      </c>
      <c r="AT177" s="230" t="s">
        <v>71</v>
      </c>
      <c r="AU177" s="230" t="s">
        <v>80</v>
      </c>
      <c r="AY177" s="229" t="s">
        <v>215</v>
      </c>
      <c r="BK177" s="231">
        <f>SUM(BK178:BK185)</f>
        <v>0</v>
      </c>
    </row>
    <row r="178" s="1" customFormat="1" ht="16.5" customHeight="1">
      <c r="B178" s="47"/>
      <c r="C178" s="234" t="s">
        <v>548</v>
      </c>
      <c r="D178" s="234" t="s">
        <v>218</v>
      </c>
      <c r="E178" s="235" t="s">
        <v>549</v>
      </c>
      <c r="F178" s="236" t="s">
        <v>550</v>
      </c>
      <c r="G178" s="237" t="s">
        <v>381</v>
      </c>
      <c r="H178" s="238">
        <v>1.8899999999999999</v>
      </c>
      <c r="I178" s="239"/>
      <c r="J178" s="240">
        <f>ROUND(I178*H178,2)</f>
        <v>0</v>
      </c>
      <c r="K178" s="236" t="s">
        <v>222</v>
      </c>
      <c r="L178" s="73"/>
      <c r="M178" s="241" t="s">
        <v>21</v>
      </c>
      <c r="N178" s="242" t="s">
        <v>43</v>
      </c>
      <c r="O178" s="48"/>
      <c r="P178" s="243">
        <f>O178*H178</f>
        <v>0</v>
      </c>
      <c r="Q178" s="243">
        <v>2.45329</v>
      </c>
      <c r="R178" s="243">
        <f>Q178*H178</f>
        <v>4.6367180999999995</v>
      </c>
      <c r="S178" s="243">
        <v>0</v>
      </c>
      <c r="T178" s="244">
        <f>S178*H178</f>
        <v>0</v>
      </c>
      <c r="AR178" s="25" t="s">
        <v>232</v>
      </c>
      <c r="AT178" s="25" t="s">
        <v>218</v>
      </c>
      <c r="AU178" s="25" t="s">
        <v>82</v>
      </c>
      <c r="AY178" s="25" t="s">
        <v>215</v>
      </c>
      <c r="BE178" s="245">
        <f>IF(N178="základní",J178,0)</f>
        <v>0</v>
      </c>
      <c r="BF178" s="245">
        <f>IF(N178="snížená",J178,0)</f>
        <v>0</v>
      </c>
      <c r="BG178" s="245">
        <f>IF(N178="zákl. přenesená",J178,0)</f>
        <v>0</v>
      </c>
      <c r="BH178" s="245">
        <f>IF(N178="sníž. přenesená",J178,0)</f>
        <v>0</v>
      </c>
      <c r="BI178" s="245">
        <f>IF(N178="nulová",J178,0)</f>
        <v>0</v>
      </c>
      <c r="BJ178" s="25" t="s">
        <v>80</v>
      </c>
      <c r="BK178" s="245">
        <f>ROUND(I178*H178,2)</f>
        <v>0</v>
      </c>
      <c r="BL178" s="25" t="s">
        <v>232</v>
      </c>
      <c r="BM178" s="25" t="s">
        <v>551</v>
      </c>
    </row>
    <row r="179" s="1" customFormat="1">
      <c r="B179" s="47"/>
      <c r="C179" s="75"/>
      <c r="D179" s="246" t="s">
        <v>225</v>
      </c>
      <c r="E179" s="75"/>
      <c r="F179" s="247" t="s">
        <v>552</v>
      </c>
      <c r="G179" s="75"/>
      <c r="H179" s="75"/>
      <c r="I179" s="204"/>
      <c r="J179" s="75"/>
      <c r="K179" s="75"/>
      <c r="L179" s="73"/>
      <c r="M179" s="248"/>
      <c r="N179" s="48"/>
      <c r="O179" s="48"/>
      <c r="P179" s="48"/>
      <c r="Q179" s="48"/>
      <c r="R179" s="48"/>
      <c r="S179" s="48"/>
      <c r="T179" s="96"/>
      <c r="AT179" s="25" t="s">
        <v>225</v>
      </c>
      <c r="AU179" s="25" t="s">
        <v>82</v>
      </c>
    </row>
    <row r="180" s="12" customFormat="1">
      <c r="B180" s="252"/>
      <c r="C180" s="253"/>
      <c r="D180" s="246" t="s">
        <v>422</v>
      </c>
      <c r="E180" s="254" t="s">
        <v>21</v>
      </c>
      <c r="F180" s="255" t="s">
        <v>553</v>
      </c>
      <c r="G180" s="253"/>
      <c r="H180" s="256">
        <v>1.8899999999999999</v>
      </c>
      <c r="I180" s="257"/>
      <c r="J180" s="253"/>
      <c r="K180" s="253"/>
      <c r="L180" s="258"/>
      <c r="M180" s="259"/>
      <c r="N180" s="260"/>
      <c r="O180" s="260"/>
      <c r="P180" s="260"/>
      <c r="Q180" s="260"/>
      <c r="R180" s="260"/>
      <c r="S180" s="260"/>
      <c r="T180" s="261"/>
      <c r="AT180" s="262" t="s">
        <v>422</v>
      </c>
      <c r="AU180" s="262" t="s">
        <v>82</v>
      </c>
      <c r="AV180" s="12" t="s">
        <v>82</v>
      </c>
      <c r="AW180" s="12" t="s">
        <v>35</v>
      </c>
      <c r="AX180" s="12" t="s">
        <v>80</v>
      </c>
      <c r="AY180" s="262" t="s">
        <v>215</v>
      </c>
    </row>
    <row r="181" s="1" customFormat="1" ht="16.5" customHeight="1">
      <c r="B181" s="47"/>
      <c r="C181" s="234" t="s">
        <v>554</v>
      </c>
      <c r="D181" s="234" t="s">
        <v>218</v>
      </c>
      <c r="E181" s="235" t="s">
        <v>555</v>
      </c>
      <c r="F181" s="236" t="s">
        <v>556</v>
      </c>
      <c r="G181" s="237" t="s">
        <v>376</v>
      </c>
      <c r="H181" s="238">
        <v>8.0999999999999996</v>
      </c>
      <c r="I181" s="239"/>
      <c r="J181" s="240">
        <f>ROUND(I181*H181,2)</f>
        <v>0</v>
      </c>
      <c r="K181" s="236" t="s">
        <v>222</v>
      </c>
      <c r="L181" s="73"/>
      <c r="M181" s="241" t="s">
        <v>21</v>
      </c>
      <c r="N181" s="242" t="s">
        <v>43</v>
      </c>
      <c r="O181" s="48"/>
      <c r="P181" s="243">
        <f>O181*H181</f>
        <v>0</v>
      </c>
      <c r="Q181" s="243">
        <v>0.0014400000000000001</v>
      </c>
      <c r="R181" s="243">
        <f>Q181*H181</f>
        <v>0.011664000000000001</v>
      </c>
      <c r="S181" s="243">
        <v>0</v>
      </c>
      <c r="T181" s="244">
        <f>S181*H181</f>
        <v>0</v>
      </c>
      <c r="AR181" s="25" t="s">
        <v>232</v>
      </c>
      <c r="AT181" s="25" t="s">
        <v>218</v>
      </c>
      <c r="AU181" s="25" t="s">
        <v>82</v>
      </c>
      <c r="AY181" s="25" t="s">
        <v>215</v>
      </c>
      <c r="BE181" s="245">
        <f>IF(N181="základní",J181,0)</f>
        <v>0</v>
      </c>
      <c r="BF181" s="245">
        <f>IF(N181="snížená",J181,0)</f>
        <v>0</v>
      </c>
      <c r="BG181" s="245">
        <f>IF(N181="zákl. přenesená",J181,0)</f>
        <v>0</v>
      </c>
      <c r="BH181" s="245">
        <f>IF(N181="sníž. přenesená",J181,0)</f>
        <v>0</v>
      </c>
      <c r="BI181" s="245">
        <f>IF(N181="nulová",J181,0)</f>
        <v>0</v>
      </c>
      <c r="BJ181" s="25" t="s">
        <v>80</v>
      </c>
      <c r="BK181" s="245">
        <f>ROUND(I181*H181,2)</f>
        <v>0</v>
      </c>
      <c r="BL181" s="25" t="s">
        <v>232</v>
      </c>
      <c r="BM181" s="25" t="s">
        <v>557</v>
      </c>
    </row>
    <row r="182" s="12" customFormat="1">
      <c r="B182" s="252"/>
      <c r="C182" s="253"/>
      <c r="D182" s="246" t="s">
        <v>422</v>
      </c>
      <c r="E182" s="254" t="s">
        <v>21</v>
      </c>
      <c r="F182" s="255" t="s">
        <v>558</v>
      </c>
      <c r="G182" s="253"/>
      <c r="H182" s="256">
        <v>8.0999999999999996</v>
      </c>
      <c r="I182" s="257"/>
      <c r="J182" s="253"/>
      <c r="K182" s="253"/>
      <c r="L182" s="258"/>
      <c r="M182" s="259"/>
      <c r="N182" s="260"/>
      <c r="O182" s="260"/>
      <c r="P182" s="260"/>
      <c r="Q182" s="260"/>
      <c r="R182" s="260"/>
      <c r="S182" s="260"/>
      <c r="T182" s="261"/>
      <c r="AT182" s="262" t="s">
        <v>422</v>
      </c>
      <c r="AU182" s="262" t="s">
        <v>82</v>
      </c>
      <c r="AV182" s="12" t="s">
        <v>82</v>
      </c>
      <c r="AW182" s="12" t="s">
        <v>35</v>
      </c>
      <c r="AX182" s="12" t="s">
        <v>80</v>
      </c>
      <c r="AY182" s="262" t="s">
        <v>215</v>
      </c>
    </row>
    <row r="183" s="1" customFormat="1" ht="16.5" customHeight="1">
      <c r="B183" s="47"/>
      <c r="C183" s="234" t="s">
        <v>559</v>
      </c>
      <c r="D183" s="234" t="s">
        <v>218</v>
      </c>
      <c r="E183" s="235" t="s">
        <v>560</v>
      </c>
      <c r="F183" s="236" t="s">
        <v>561</v>
      </c>
      <c r="G183" s="237" t="s">
        <v>376</v>
      </c>
      <c r="H183" s="238">
        <v>8.0999999999999996</v>
      </c>
      <c r="I183" s="239"/>
      <c r="J183" s="240">
        <f>ROUND(I183*H183,2)</f>
        <v>0</v>
      </c>
      <c r="K183" s="236" t="s">
        <v>222</v>
      </c>
      <c r="L183" s="73"/>
      <c r="M183" s="241" t="s">
        <v>21</v>
      </c>
      <c r="N183" s="242" t="s">
        <v>43</v>
      </c>
      <c r="O183" s="48"/>
      <c r="P183" s="243">
        <f>O183*H183</f>
        <v>0</v>
      </c>
      <c r="Q183" s="243">
        <v>4.0000000000000003E-05</v>
      </c>
      <c r="R183" s="243">
        <f>Q183*H183</f>
        <v>0.00032400000000000001</v>
      </c>
      <c r="S183" s="243">
        <v>0</v>
      </c>
      <c r="T183" s="244">
        <f>S183*H183</f>
        <v>0</v>
      </c>
      <c r="AR183" s="25" t="s">
        <v>232</v>
      </c>
      <c r="AT183" s="25" t="s">
        <v>218</v>
      </c>
      <c r="AU183" s="25" t="s">
        <v>82</v>
      </c>
      <c r="AY183" s="25" t="s">
        <v>215</v>
      </c>
      <c r="BE183" s="245">
        <f>IF(N183="základní",J183,0)</f>
        <v>0</v>
      </c>
      <c r="BF183" s="245">
        <f>IF(N183="snížená",J183,0)</f>
        <v>0</v>
      </c>
      <c r="BG183" s="245">
        <f>IF(N183="zákl. přenesená",J183,0)</f>
        <v>0</v>
      </c>
      <c r="BH183" s="245">
        <f>IF(N183="sníž. přenesená",J183,0)</f>
        <v>0</v>
      </c>
      <c r="BI183" s="245">
        <f>IF(N183="nulová",J183,0)</f>
        <v>0</v>
      </c>
      <c r="BJ183" s="25" t="s">
        <v>80</v>
      </c>
      <c r="BK183" s="245">
        <f>ROUND(I183*H183,2)</f>
        <v>0</v>
      </c>
      <c r="BL183" s="25" t="s">
        <v>232</v>
      </c>
      <c r="BM183" s="25" t="s">
        <v>562</v>
      </c>
    </row>
    <row r="184" s="1" customFormat="1" ht="25.5" customHeight="1">
      <c r="B184" s="47"/>
      <c r="C184" s="234" t="s">
        <v>563</v>
      </c>
      <c r="D184" s="234" t="s">
        <v>218</v>
      </c>
      <c r="E184" s="235" t="s">
        <v>564</v>
      </c>
      <c r="F184" s="236" t="s">
        <v>565</v>
      </c>
      <c r="G184" s="237" t="s">
        <v>473</v>
      </c>
      <c r="H184" s="238">
        <v>0.010999999999999999</v>
      </c>
      <c r="I184" s="239"/>
      <c r="J184" s="240">
        <f>ROUND(I184*H184,2)</f>
        <v>0</v>
      </c>
      <c r="K184" s="236" t="s">
        <v>222</v>
      </c>
      <c r="L184" s="73"/>
      <c r="M184" s="241" t="s">
        <v>21</v>
      </c>
      <c r="N184" s="242" t="s">
        <v>43</v>
      </c>
      <c r="O184" s="48"/>
      <c r="P184" s="243">
        <f>O184*H184</f>
        <v>0</v>
      </c>
      <c r="Q184" s="243">
        <v>1.0597399999999999</v>
      </c>
      <c r="R184" s="243">
        <f>Q184*H184</f>
        <v>0.011657139999999998</v>
      </c>
      <c r="S184" s="243">
        <v>0</v>
      </c>
      <c r="T184" s="244">
        <f>S184*H184</f>
        <v>0</v>
      </c>
      <c r="AR184" s="25" t="s">
        <v>232</v>
      </c>
      <c r="AT184" s="25" t="s">
        <v>218</v>
      </c>
      <c r="AU184" s="25" t="s">
        <v>82</v>
      </c>
      <c r="AY184" s="25" t="s">
        <v>215</v>
      </c>
      <c r="BE184" s="245">
        <f>IF(N184="základní",J184,0)</f>
        <v>0</v>
      </c>
      <c r="BF184" s="245">
        <f>IF(N184="snížená",J184,0)</f>
        <v>0</v>
      </c>
      <c r="BG184" s="245">
        <f>IF(N184="zákl. přenesená",J184,0)</f>
        <v>0</v>
      </c>
      <c r="BH184" s="245">
        <f>IF(N184="sníž. přenesená",J184,0)</f>
        <v>0</v>
      </c>
      <c r="BI184" s="245">
        <f>IF(N184="nulová",J184,0)</f>
        <v>0</v>
      </c>
      <c r="BJ184" s="25" t="s">
        <v>80</v>
      </c>
      <c r="BK184" s="245">
        <f>ROUND(I184*H184,2)</f>
        <v>0</v>
      </c>
      <c r="BL184" s="25" t="s">
        <v>232</v>
      </c>
      <c r="BM184" s="25" t="s">
        <v>566</v>
      </c>
    </row>
    <row r="185" s="12" customFormat="1">
      <c r="B185" s="252"/>
      <c r="C185" s="253"/>
      <c r="D185" s="246" t="s">
        <v>422</v>
      </c>
      <c r="E185" s="254" t="s">
        <v>21</v>
      </c>
      <c r="F185" s="255" t="s">
        <v>567</v>
      </c>
      <c r="G185" s="253"/>
      <c r="H185" s="256">
        <v>0.010999999999999999</v>
      </c>
      <c r="I185" s="257"/>
      <c r="J185" s="253"/>
      <c r="K185" s="253"/>
      <c r="L185" s="258"/>
      <c r="M185" s="259"/>
      <c r="N185" s="260"/>
      <c r="O185" s="260"/>
      <c r="P185" s="260"/>
      <c r="Q185" s="260"/>
      <c r="R185" s="260"/>
      <c r="S185" s="260"/>
      <c r="T185" s="261"/>
      <c r="AT185" s="262" t="s">
        <v>422</v>
      </c>
      <c r="AU185" s="262" t="s">
        <v>82</v>
      </c>
      <c r="AV185" s="12" t="s">
        <v>82</v>
      </c>
      <c r="AW185" s="12" t="s">
        <v>35</v>
      </c>
      <c r="AX185" s="12" t="s">
        <v>80</v>
      </c>
      <c r="AY185" s="262" t="s">
        <v>215</v>
      </c>
    </row>
    <row r="186" s="11" customFormat="1" ht="29.88" customHeight="1">
      <c r="B186" s="218"/>
      <c r="C186" s="219"/>
      <c r="D186" s="220" t="s">
        <v>71</v>
      </c>
      <c r="E186" s="232" t="s">
        <v>251</v>
      </c>
      <c r="F186" s="232" t="s">
        <v>568</v>
      </c>
      <c r="G186" s="219"/>
      <c r="H186" s="219"/>
      <c r="I186" s="222"/>
      <c r="J186" s="233">
        <f>BK186</f>
        <v>0</v>
      </c>
      <c r="K186" s="219"/>
      <c r="L186" s="224"/>
      <c r="M186" s="225"/>
      <c r="N186" s="226"/>
      <c r="O186" s="226"/>
      <c r="P186" s="227">
        <f>SUM(P187:P231)</f>
        <v>0</v>
      </c>
      <c r="Q186" s="226"/>
      <c r="R186" s="227">
        <f>SUM(R187:R231)</f>
        <v>0</v>
      </c>
      <c r="S186" s="226"/>
      <c r="T186" s="228">
        <f>SUM(T187:T231)</f>
        <v>1494.1702599999999</v>
      </c>
      <c r="AR186" s="229" t="s">
        <v>80</v>
      </c>
      <c r="AT186" s="230" t="s">
        <v>71</v>
      </c>
      <c r="AU186" s="230" t="s">
        <v>80</v>
      </c>
      <c r="AY186" s="229" t="s">
        <v>215</v>
      </c>
      <c r="BK186" s="231">
        <f>SUM(BK187:BK231)</f>
        <v>0</v>
      </c>
    </row>
    <row r="187" s="1" customFormat="1" ht="16.5" customHeight="1">
      <c r="B187" s="47"/>
      <c r="C187" s="234" t="s">
        <v>569</v>
      </c>
      <c r="D187" s="234" t="s">
        <v>218</v>
      </c>
      <c r="E187" s="235" t="s">
        <v>570</v>
      </c>
      <c r="F187" s="236" t="s">
        <v>571</v>
      </c>
      <c r="G187" s="237" t="s">
        <v>452</v>
      </c>
      <c r="H187" s="238">
        <v>136</v>
      </c>
      <c r="I187" s="239"/>
      <c r="J187" s="240">
        <f>ROUND(I187*H187,2)</f>
        <v>0</v>
      </c>
      <c r="K187" s="236" t="s">
        <v>222</v>
      </c>
      <c r="L187" s="73"/>
      <c r="M187" s="241" t="s">
        <v>21</v>
      </c>
      <c r="N187" s="242" t="s">
        <v>43</v>
      </c>
      <c r="O187" s="48"/>
      <c r="P187" s="243">
        <f>O187*H187</f>
        <v>0</v>
      </c>
      <c r="Q187" s="243">
        <v>0</v>
      </c>
      <c r="R187" s="243">
        <f>Q187*H187</f>
        <v>0</v>
      </c>
      <c r="S187" s="243">
        <v>0</v>
      </c>
      <c r="T187" s="244">
        <f>S187*H187</f>
        <v>0</v>
      </c>
      <c r="AR187" s="25" t="s">
        <v>232</v>
      </c>
      <c r="AT187" s="25" t="s">
        <v>218</v>
      </c>
      <c r="AU187" s="25" t="s">
        <v>82</v>
      </c>
      <c r="AY187" s="25" t="s">
        <v>215</v>
      </c>
      <c r="BE187" s="245">
        <f>IF(N187="základní",J187,0)</f>
        <v>0</v>
      </c>
      <c r="BF187" s="245">
        <f>IF(N187="snížená",J187,0)</f>
        <v>0</v>
      </c>
      <c r="BG187" s="245">
        <f>IF(N187="zákl. přenesená",J187,0)</f>
        <v>0</v>
      </c>
      <c r="BH187" s="245">
        <f>IF(N187="sníž. přenesená",J187,0)</f>
        <v>0</v>
      </c>
      <c r="BI187" s="245">
        <f>IF(N187="nulová",J187,0)</f>
        <v>0</v>
      </c>
      <c r="BJ187" s="25" t="s">
        <v>80</v>
      </c>
      <c r="BK187" s="245">
        <f>ROUND(I187*H187,2)</f>
        <v>0</v>
      </c>
      <c r="BL187" s="25" t="s">
        <v>232</v>
      </c>
      <c r="BM187" s="25" t="s">
        <v>572</v>
      </c>
    </row>
    <row r="188" s="1" customFormat="1">
      <c r="B188" s="47"/>
      <c r="C188" s="75"/>
      <c r="D188" s="246" t="s">
        <v>225</v>
      </c>
      <c r="E188" s="75"/>
      <c r="F188" s="247" t="s">
        <v>573</v>
      </c>
      <c r="G188" s="75"/>
      <c r="H188" s="75"/>
      <c r="I188" s="204"/>
      <c r="J188" s="75"/>
      <c r="K188" s="75"/>
      <c r="L188" s="73"/>
      <c r="M188" s="248"/>
      <c r="N188" s="48"/>
      <c r="O188" s="48"/>
      <c r="P188" s="48"/>
      <c r="Q188" s="48"/>
      <c r="R188" s="48"/>
      <c r="S188" s="48"/>
      <c r="T188" s="96"/>
      <c r="AT188" s="25" t="s">
        <v>225</v>
      </c>
      <c r="AU188" s="25" t="s">
        <v>82</v>
      </c>
    </row>
    <row r="189" s="1" customFormat="1" ht="16.5" customHeight="1">
      <c r="B189" s="47"/>
      <c r="C189" s="234" t="s">
        <v>574</v>
      </c>
      <c r="D189" s="234" t="s">
        <v>218</v>
      </c>
      <c r="E189" s="235" t="s">
        <v>575</v>
      </c>
      <c r="F189" s="236" t="s">
        <v>576</v>
      </c>
      <c r="G189" s="237" t="s">
        <v>381</v>
      </c>
      <c r="H189" s="238">
        <v>15.359999999999999</v>
      </c>
      <c r="I189" s="239"/>
      <c r="J189" s="240">
        <f>ROUND(I189*H189,2)</f>
        <v>0</v>
      </c>
      <c r="K189" s="236" t="s">
        <v>222</v>
      </c>
      <c r="L189" s="73"/>
      <c r="M189" s="241" t="s">
        <v>21</v>
      </c>
      <c r="N189" s="242" t="s">
        <v>43</v>
      </c>
      <c r="O189" s="48"/>
      <c r="P189" s="243">
        <f>O189*H189</f>
        <v>0</v>
      </c>
      <c r="Q189" s="243">
        <v>0</v>
      </c>
      <c r="R189" s="243">
        <f>Q189*H189</f>
        <v>0</v>
      </c>
      <c r="S189" s="243">
        <v>2.2000000000000002</v>
      </c>
      <c r="T189" s="244">
        <f>S189*H189</f>
        <v>33.792000000000002</v>
      </c>
      <c r="AR189" s="25" t="s">
        <v>232</v>
      </c>
      <c r="AT189" s="25" t="s">
        <v>218</v>
      </c>
      <c r="AU189" s="25" t="s">
        <v>82</v>
      </c>
      <c r="AY189" s="25" t="s">
        <v>215</v>
      </c>
      <c r="BE189" s="245">
        <f>IF(N189="základní",J189,0)</f>
        <v>0</v>
      </c>
      <c r="BF189" s="245">
        <f>IF(N189="snížená",J189,0)</f>
        <v>0</v>
      </c>
      <c r="BG189" s="245">
        <f>IF(N189="zákl. přenesená",J189,0)</f>
        <v>0</v>
      </c>
      <c r="BH189" s="245">
        <f>IF(N189="sníž. přenesená",J189,0)</f>
        <v>0</v>
      </c>
      <c r="BI189" s="245">
        <f>IF(N189="nulová",J189,0)</f>
        <v>0</v>
      </c>
      <c r="BJ189" s="25" t="s">
        <v>80</v>
      </c>
      <c r="BK189" s="245">
        <f>ROUND(I189*H189,2)</f>
        <v>0</v>
      </c>
      <c r="BL189" s="25" t="s">
        <v>232</v>
      </c>
      <c r="BM189" s="25" t="s">
        <v>577</v>
      </c>
    </row>
    <row r="190" s="1" customFormat="1">
      <c r="B190" s="47"/>
      <c r="C190" s="75"/>
      <c r="D190" s="246" t="s">
        <v>225</v>
      </c>
      <c r="E190" s="75"/>
      <c r="F190" s="247" t="s">
        <v>578</v>
      </c>
      <c r="G190" s="75"/>
      <c r="H190" s="75"/>
      <c r="I190" s="204"/>
      <c r="J190" s="75"/>
      <c r="K190" s="75"/>
      <c r="L190" s="73"/>
      <c r="M190" s="248"/>
      <c r="N190" s="48"/>
      <c r="O190" s="48"/>
      <c r="P190" s="48"/>
      <c r="Q190" s="48"/>
      <c r="R190" s="48"/>
      <c r="S190" s="48"/>
      <c r="T190" s="96"/>
      <c r="AT190" s="25" t="s">
        <v>225</v>
      </c>
      <c r="AU190" s="25" t="s">
        <v>82</v>
      </c>
    </row>
    <row r="191" s="12" customFormat="1">
      <c r="B191" s="252"/>
      <c r="C191" s="253"/>
      <c r="D191" s="246" t="s">
        <v>422</v>
      </c>
      <c r="E191" s="254" t="s">
        <v>21</v>
      </c>
      <c r="F191" s="255" t="s">
        <v>579</v>
      </c>
      <c r="G191" s="253"/>
      <c r="H191" s="256">
        <v>15.359999999999999</v>
      </c>
      <c r="I191" s="257"/>
      <c r="J191" s="253"/>
      <c r="K191" s="253"/>
      <c r="L191" s="258"/>
      <c r="M191" s="259"/>
      <c r="N191" s="260"/>
      <c r="O191" s="260"/>
      <c r="P191" s="260"/>
      <c r="Q191" s="260"/>
      <c r="R191" s="260"/>
      <c r="S191" s="260"/>
      <c r="T191" s="261"/>
      <c r="AT191" s="262" t="s">
        <v>422</v>
      </c>
      <c r="AU191" s="262" t="s">
        <v>82</v>
      </c>
      <c r="AV191" s="12" t="s">
        <v>82</v>
      </c>
      <c r="AW191" s="12" t="s">
        <v>35</v>
      </c>
      <c r="AX191" s="12" t="s">
        <v>72</v>
      </c>
      <c r="AY191" s="262" t="s">
        <v>215</v>
      </c>
    </row>
    <row r="192" s="13" customFormat="1">
      <c r="B192" s="263"/>
      <c r="C192" s="264"/>
      <c r="D192" s="246" t="s">
        <v>422</v>
      </c>
      <c r="E192" s="265" t="s">
        <v>21</v>
      </c>
      <c r="F192" s="266" t="s">
        <v>439</v>
      </c>
      <c r="G192" s="264"/>
      <c r="H192" s="267">
        <v>15.359999999999999</v>
      </c>
      <c r="I192" s="268"/>
      <c r="J192" s="264"/>
      <c r="K192" s="264"/>
      <c r="L192" s="269"/>
      <c r="M192" s="270"/>
      <c r="N192" s="271"/>
      <c r="O192" s="271"/>
      <c r="P192" s="271"/>
      <c r="Q192" s="271"/>
      <c r="R192" s="271"/>
      <c r="S192" s="271"/>
      <c r="T192" s="272"/>
      <c r="AT192" s="273" t="s">
        <v>422</v>
      </c>
      <c r="AU192" s="273" t="s">
        <v>82</v>
      </c>
      <c r="AV192" s="13" t="s">
        <v>232</v>
      </c>
      <c r="AW192" s="13" t="s">
        <v>35</v>
      </c>
      <c r="AX192" s="13" t="s">
        <v>80</v>
      </c>
      <c r="AY192" s="273" t="s">
        <v>215</v>
      </c>
    </row>
    <row r="193" s="1" customFormat="1" ht="16.5" customHeight="1">
      <c r="B193" s="47"/>
      <c r="C193" s="234" t="s">
        <v>580</v>
      </c>
      <c r="D193" s="234" t="s">
        <v>218</v>
      </c>
      <c r="E193" s="235" t="s">
        <v>581</v>
      </c>
      <c r="F193" s="236" t="s">
        <v>582</v>
      </c>
      <c r="G193" s="237" t="s">
        <v>381</v>
      </c>
      <c r="H193" s="238">
        <v>503.01100000000002</v>
      </c>
      <c r="I193" s="239"/>
      <c r="J193" s="240">
        <f>ROUND(I193*H193,2)</f>
        <v>0</v>
      </c>
      <c r="K193" s="236" t="s">
        <v>222</v>
      </c>
      <c r="L193" s="73"/>
      <c r="M193" s="241" t="s">
        <v>21</v>
      </c>
      <c r="N193" s="242" t="s">
        <v>43</v>
      </c>
      <c r="O193" s="48"/>
      <c r="P193" s="243">
        <f>O193*H193</f>
        <v>0</v>
      </c>
      <c r="Q193" s="243">
        <v>0</v>
      </c>
      <c r="R193" s="243">
        <f>Q193*H193</f>
        <v>0</v>
      </c>
      <c r="S193" s="243">
        <v>2.3999999999999999</v>
      </c>
      <c r="T193" s="244">
        <f>S193*H193</f>
        <v>1207.2264</v>
      </c>
      <c r="AR193" s="25" t="s">
        <v>232</v>
      </c>
      <c r="AT193" s="25" t="s">
        <v>218</v>
      </c>
      <c r="AU193" s="25" t="s">
        <v>82</v>
      </c>
      <c r="AY193" s="25" t="s">
        <v>215</v>
      </c>
      <c r="BE193" s="245">
        <f>IF(N193="základní",J193,0)</f>
        <v>0</v>
      </c>
      <c r="BF193" s="245">
        <f>IF(N193="snížená",J193,0)</f>
        <v>0</v>
      </c>
      <c r="BG193" s="245">
        <f>IF(N193="zákl. přenesená",J193,0)</f>
        <v>0</v>
      </c>
      <c r="BH193" s="245">
        <f>IF(N193="sníž. přenesená",J193,0)</f>
        <v>0</v>
      </c>
      <c r="BI193" s="245">
        <f>IF(N193="nulová",J193,0)</f>
        <v>0</v>
      </c>
      <c r="BJ193" s="25" t="s">
        <v>80</v>
      </c>
      <c r="BK193" s="245">
        <f>ROUND(I193*H193,2)</f>
        <v>0</v>
      </c>
      <c r="BL193" s="25" t="s">
        <v>232</v>
      </c>
      <c r="BM193" s="25" t="s">
        <v>583</v>
      </c>
    </row>
    <row r="194" s="1" customFormat="1">
      <c r="B194" s="47"/>
      <c r="C194" s="75"/>
      <c r="D194" s="246" t="s">
        <v>225</v>
      </c>
      <c r="E194" s="75"/>
      <c r="F194" s="247" t="s">
        <v>578</v>
      </c>
      <c r="G194" s="75"/>
      <c r="H194" s="75"/>
      <c r="I194" s="204"/>
      <c r="J194" s="75"/>
      <c r="K194" s="75"/>
      <c r="L194" s="73"/>
      <c r="M194" s="248"/>
      <c r="N194" s="48"/>
      <c r="O194" s="48"/>
      <c r="P194" s="48"/>
      <c r="Q194" s="48"/>
      <c r="R194" s="48"/>
      <c r="S194" s="48"/>
      <c r="T194" s="96"/>
      <c r="AT194" s="25" t="s">
        <v>225</v>
      </c>
      <c r="AU194" s="25" t="s">
        <v>82</v>
      </c>
    </row>
    <row r="195" s="12" customFormat="1">
      <c r="B195" s="252"/>
      <c r="C195" s="253"/>
      <c r="D195" s="246" t="s">
        <v>422</v>
      </c>
      <c r="E195" s="254" t="s">
        <v>21</v>
      </c>
      <c r="F195" s="255" t="s">
        <v>584</v>
      </c>
      <c r="G195" s="253"/>
      <c r="H195" s="256">
        <v>166.80000000000001</v>
      </c>
      <c r="I195" s="257"/>
      <c r="J195" s="253"/>
      <c r="K195" s="253"/>
      <c r="L195" s="258"/>
      <c r="M195" s="259"/>
      <c r="N195" s="260"/>
      <c r="O195" s="260"/>
      <c r="P195" s="260"/>
      <c r="Q195" s="260"/>
      <c r="R195" s="260"/>
      <c r="S195" s="260"/>
      <c r="T195" s="261"/>
      <c r="AT195" s="262" t="s">
        <v>422</v>
      </c>
      <c r="AU195" s="262" t="s">
        <v>82</v>
      </c>
      <c r="AV195" s="12" t="s">
        <v>82</v>
      </c>
      <c r="AW195" s="12" t="s">
        <v>35</v>
      </c>
      <c r="AX195" s="12" t="s">
        <v>72</v>
      </c>
      <c r="AY195" s="262" t="s">
        <v>215</v>
      </c>
    </row>
    <row r="196" s="12" customFormat="1">
      <c r="B196" s="252"/>
      <c r="C196" s="253"/>
      <c r="D196" s="246" t="s">
        <v>422</v>
      </c>
      <c r="E196" s="254" t="s">
        <v>21</v>
      </c>
      <c r="F196" s="255" t="s">
        <v>585</v>
      </c>
      <c r="G196" s="253"/>
      <c r="H196" s="256">
        <v>20.800000000000001</v>
      </c>
      <c r="I196" s="257"/>
      <c r="J196" s="253"/>
      <c r="K196" s="253"/>
      <c r="L196" s="258"/>
      <c r="M196" s="259"/>
      <c r="N196" s="260"/>
      <c r="O196" s="260"/>
      <c r="P196" s="260"/>
      <c r="Q196" s="260"/>
      <c r="R196" s="260"/>
      <c r="S196" s="260"/>
      <c r="T196" s="261"/>
      <c r="AT196" s="262" t="s">
        <v>422</v>
      </c>
      <c r="AU196" s="262" t="s">
        <v>82</v>
      </c>
      <c r="AV196" s="12" t="s">
        <v>82</v>
      </c>
      <c r="AW196" s="12" t="s">
        <v>35</v>
      </c>
      <c r="AX196" s="12" t="s">
        <v>72</v>
      </c>
      <c r="AY196" s="262" t="s">
        <v>215</v>
      </c>
    </row>
    <row r="197" s="12" customFormat="1">
      <c r="B197" s="252"/>
      <c r="C197" s="253"/>
      <c r="D197" s="246" t="s">
        <v>422</v>
      </c>
      <c r="E197" s="254" t="s">
        <v>21</v>
      </c>
      <c r="F197" s="255" t="s">
        <v>586</v>
      </c>
      <c r="G197" s="253"/>
      <c r="H197" s="256">
        <v>129</v>
      </c>
      <c r="I197" s="257"/>
      <c r="J197" s="253"/>
      <c r="K197" s="253"/>
      <c r="L197" s="258"/>
      <c r="M197" s="259"/>
      <c r="N197" s="260"/>
      <c r="O197" s="260"/>
      <c r="P197" s="260"/>
      <c r="Q197" s="260"/>
      <c r="R197" s="260"/>
      <c r="S197" s="260"/>
      <c r="T197" s="261"/>
      <c r="AT197" s="262" t="s">
        <v>422</v>
      </c>
      <c r="AU197" s="262" t="s">
        <v>82</v>
      </c>
      <c r="AV197" s="12" t="s">
        <v>82</v>
      </c>
      <c r="AW197" s="12" t="s">
        <v>35</v>
      </c>
      <c r="AX197" s="12" t="s">
        <v>72</v>
      </c>
      <c r="AY197" s="262" t="s">
        <v>215</v>
      </c>
    </row>
    <row r="198" s="12" customFormat="1">
      <c r="B198" s="252"/>
      <c r="C198" s="253"/>
      <c r="D198" s="246" t="s">
        <v>422</v>
      </c>
      <c r="E198" s="254" t="s">
        <v>21</v>
      </c>
      <c r="F198" s="255" t="s">
        <v>587</v>
      </c>
      <c r="G198" s="253"/>
      <c r="H198" s="256">
        <v>3.375</v>
      </c>
      <c r="I198" s="257"/>
      <c r="J198" s="253"/>
      <c r="K198" s="253"/>
      <c r="L198" s="258"/>
      <c r="M198" s="259"/>
      <c r="N198" s="260"/>
      <c r="O198" s="260"/>
      <c r="P198" s="260"/>
      <c r="Q198" s="260"/>
      <c r="R198" s="260"/>
      <c r="S198" s="260"/>
      <c r="T198" s="261"/>
      <c r="AT198" s="262" t="s">
        <v>422</v>
      </c>
      <c r="AU198" s="262" t="s">
        <v>82</v>
      </c>
      <c r="AV198" s="12" t="s">
        <v>82</v>
      </c>
      <c r="AW198" s="12" t="s">
        <v>35</v>
      </c>
      <c r="AX198" s="12" t="s">
        <v>72</v>
      </c>
      <c r="AY198" s="262" t="s">
        <v>215</v>
      </c>
    </row>
    <row r="199" s="12" customFormat="1">
      <c r="B199" s="252"/>
      <c r="C199" s="253"/>
      <c r="D199" s="246" t="s">
        <v>422</v>
      </c>
      <c r="E199" s="254" t="s">
        <v>21</v>
      </c>
      <c r="F199" s="255" t="s">
        <v>588</v>
      </c>
      <c r="G199" s="253"/>
      <c r="H199" s="256">
        <v>165.90000000000001</v>
      </c>
      <c r="I199" s="257"/>
      <c r="J199" s="253"/>
      <c r="K199" s="253"/>
      <c r="L199" s="258"/>
      <c r="M199" s="259"/>
      <c r="N199" s="260"/>
      <c r="O199" s="260"/>
      <c r="P199" s="260"/>
      <c r="Q199" s="260"/>
      <c r="R199" s="260"/>
      <c r="S199" s="260"/>
      <c r="T199" s="261"/>
      <c r="AT199" s="262" t="s">
        <v>422</v>
      </c>
      <c r="AU199" s="262" t="s">
        <v>82</v>
      </c>
      <c r="AV199" s="12" t="s">
        <v>82</v>
      </c>
      <c r="AW199" s="12" t="s">
        <v>35</v>
      </c>
      <c r="AX199" s="12" t="s">
        <v>72</v>
      </c>
      <c r="AY199" s="262" t="s">
        <v>215</v>
      </c>
    </row>
    <row r="200" s="12" customFormat="1">
      <c r="B200" s="252"/>
      <c r="C200" s="253"/>
      <c r="D200" s="246" t="s">
        <v>422</v>
      </c>
      <c r="E200" s="254" t="s">
        <v>21</v>
      </c>
      <c r="F200" s="255" t="s">
        <v>589</v>
      </c>
      <c r="G200" s="253"/>
      <c r="H200" s="256">
        <v>17.135999999999999</v>
      </c>
      <c r="I200" s="257"/>
      <c r="J200" s="253"/>
      <c r="K200" s="253"/>
      <c r="L200" s="258"/>
      <c r="M200" s="259"/>
      <c r="N200" s="260"/>
      <c r="O200" s="260"/>
      <c r="P200" s="260"/>
      <c r="Q200" s="260"/>
      <c r="R200" s="260"/>
      <c r="S200" s="260"/>
      <c r="T200" s="261"/>
      <c r="AT200" s="262" t="s">
        <v>422</v>
      </c>
      <c r="AU200" s="262" t="s">
        <v>82</v>
      </c>
      <c r="AV200" s="12" t="s">
        <v>82</v>
      </c>
      <c r="AW200" s="12" t="s">
        <v>35</v>
      </c>
      <c r="AX200" s="12" t="s">
        <v>72</v>
      </c>
      <c r="AY200" s="262" t="s">
        <v>215</v>
      </c>
    </row>
    <row r="201" s="13" customFormat="1">
      <c r="B201" s="263"/>
      <c r="C201" s="264"/>
      <c r="D201" s="246" t="s">
        <v>422</v>
      </c>
      <c r="E201" s="265" t="s">
        <v>21</v>
      </c>
      <c r="F201" s="266" t="s">
        <v>439</v>
      </c>
      <c r="G201" s="264"/>
      <c r="H201" s="267">
        <v>503.01100000000002</v>
      </c>
      <c r="I201" s="268"/>
      <c r="J201" s="264"/>
      <c r="K201" s="264"/>
      <c r="L201" s="269"/>
      <c r="M201" s="270"/>
      <c r="N201" s="271"/>
      <c r="O201" s="271"/>
      <c r="P201" s="271"/>
      <c r="Q201" s="271"/>
      <c r="R201" s="271"/>
      <c r="S201" s="271"/>
      <c r="T201" s="272"/>
      <c r="AT201" s="273" t="s">
        <v>422</v>
      </c>
      <c r="AU201" s="273" t="s">
        <v>82</v>
      </c>
      <c r="AV201" s="13" t="s">
        <v>232</v>
      </c>
      <c r="AW201" s="13" t="s">
        <v>35</v>
      </c>
      <c r="AX201" s="13" t="s">
        <v>80</v>
      </c>
      <c r="AY201" s="273" t="s">
        <v>215</v>
      </c>
    </row>
    <row r="202" s="1" customFormat="1" ht="16.5" customHeight="1">
      <c r="B202" s="47"/>
      <c r="C202" s="234" t="s">
        <v>590</v>
      </c>
      <c r="D202" s="234" t="s">
        <v>218</v>
      </c>
      <c r="E202" s="235" t="s">
        <v>591</v>
      </c>
      <c r="F202" s="236" t="s">
        <v>592</v>
      </c>
      <c r="G202" s="237" t="s">
        <v>298</v>
      </c>
      <c r="H202" s="238">
        <v>45</v>
      </c>
      <c r="I202" s="239"/>
      <c r="J202" s="240">
        <f>ROUND(I202*H202,2)</f>
        <v>0</v>
      </c>
      <c r="K202" s="236" t="s">
        <v>222</v>
      </c>
      <c r="L202" s="73"/>
      <c r="M202" s="241" t="s">
        <v>21</v>
      </c>
      <c r="N202" s="242" t="s">
        <v>43</v>
      </c>
      <c r="O202" s="48"/>
      <c r="P202" s="243">
        <f>O202*H202</f>
        <v>0</v>
      </c>
      <c r="Q202" s="243">
        <v>0</v>
      </c>
      <c r="R202" s="243">
        <f>Q202*H202</f>
        <v>0</v>
      </c>
      <c r="S202" s="243">
        <v>0.074999999999999997</v>
      </c>
      <c r="T202" s="244">
        <f>S202*H202</f>
        <v>3.375</v>
      </c>
      <c r="AR202" s="25" t="s">
        <v>232</v>
      </c>
      <c r="AT202" s="25" t="s">
        <v>218</v>
      </c>
      <c r="AU202" s="25" t="s">
        <v>82</v>
      </c>
      <c r="AY202" s="25" t="s">
        <v>215</v>
      </c>
      <c r="BE202" s="245">
        <f>IF(N202="základní",J202,0)</f>
        <v>0</v>
      </c>
      <c r="BF202" s="245">
        <f>IF(N202="snížená",J202,0)</f>
        <v>0</v>
      </c>
      <c r="BG202" s="245">
        <f>IF(N202="zákl. přenesená",J202,0)</f>
        <v>0</v>
      </c>
      <c r="BH202" s="245">
        <f>IF(N202="sníž. přenesená",J202,0)</f>
        <v>0</v>
      </c>
      <c r="BI202" s="245">
        <f>IF(N202="nulová",J202,0)</f>
        <v>0</v>
      </c>
      <c r="BJ202" s="25" t="s">
        <v>80</v>
      </c>
      <c r="BK202" s="245">
        <f>ROUND(I202*H202,2)</f>
        <v>0</v>
      </c>
      <c r="BL202" s="25" t="s">
        <v>232</v>
      </c>
      <c r="BM202" s="25" t="s">
        <v>593</v>
      </c>
    </row>
    <row r="203" s="1" customFormat="1">
      <c r="B203" s="47"/>
      <c r="C203" s="75"/>
      <c r="D203" s="246" t="s">
        <v>383</v>
      </c>
      <c r="E203" s="75"/>
      <c r="F203" s="247" t="s">
        <v>594</v>
      </c>
      <c r="G203" s="75"/>
      <c r="H203" s="75"/>
      <c r="I203" s="204"/>
      <c r="J203" s="75"/>
      <c r="K203" s="75"/>
      <c r="L203" s="73"/>
      <c r="M203" s="248"/>
      <c r="N203" s="48"/>
      <c r="O203" s="48"/>
      <c r="P203" s="48"/>
      <c r="Q203" s="48"/>
      <c r="R203" s="48"/>
      <c r="S203" s="48"/>
      <c r="T203" s="96"/>
      <c r="AT203" s="25" t="s">
        <v>383</v>
      </c>
      <c r="AU203" s="25" t="s">
        <v>82</v>
      </c>
    </row>
    <row r="204" s="1" customFormat="1">
      <c r="B204" s="47"/>
      <c r="C204" s="75"/>
      <c r="D204" s="246" t="s">
        <v>225</v>
      </c>
      <c r="E204" s="75"/>
      <c r="F204" s="247" t="s">
        <v>595</v>
      </c>
      <c r="G204" s="75"/>
      <c r="H204" s="75"/>
      <c r="I204" s="204"/>
      <c r="J204" s="75"/>
      <c r="K204" s="75"/>
      <c r="L204" s="73"/>
      <c r="M204" s="248"/>
      <c r="N204" s="48"/>
      <c r="O204" s="48"/>
      <c r="P204" s="48"/>
      <c r="Q204" s="48"/>
      <c r="R204" s="48"/>
      <c r="S204" s="48"/>
      <c r="T204" s="96"/>
      <c r="AT204" s="25" t="s">
        <v>225</v>
      </c>
      <c r="AU204" s="25" t="s">
        <v>82</v>
      </c>
    </row>
    <row r="205" s="1" customFormat="1" ht="16.5" customHeight="1">
      <c r="B205" s="47"/>
      <c r="C205" s="234" t="s">
        <v>596</v>
      </c>
      <c r="D205" s="234" t="s">
        <v>218</v>
      </c>
      <c r="E205" s="235" t="s">
        <v>597</v>
      </c>
      <c r="F205" s="236" t="s">
        <v>598</v>
      </c>
      <c r="G205" s="237" t="s">
        <v>298</v>
      </c>
      <c r="H205" s="238">
        <v>8</v>
      </c>
      <c r="I205" s="239"/>
      <c r="J205" s="240">
        <f>ROUND(I205*H205,2)</f>
        <v>0</v>
      </c>
      <c r="K205" s="236" t="s">
        <v>222</v>
      </c>
      <c r="L205" s="73"/>
      <c r="M205" s="241" t="s">
        <v>21</v>
      </c>
      <c r="N205" s="242" t="s">
        <v>43</v>
      </c>
      <c r="O205" s="48"/>
      <c r="P205" s="243">
        <f>O205*H205</f>
        <v>0</v>
      </c>
      <c r="Q205" s="243">
        <v>0</v>
      </c>
      <c r="R205" s="243">
        <f>Q205*H205</f>
        <v>0</v>
      </c>
      <c r="S205" s="243">
        <v>0.014</v>
      </c>
      <c r="T205" s="244">
        <f>S205*H205</f>
        <v>0.112</v>
      </c>
      <c r="AR205" s="25" t="s">
        <v>232</v>
      </c>
      <c r="AT205" s="25" t="s">
        <v>218</v>
      </c>
      <c r="AU205" s="25" t="s">
        <v>82</v>
      </c>
      <c r="AY205" s="25" t="s">
        <v>215</v>
      </c>
      <c r="BE205" s="245">
        <f>IF(N205="základní",J205,0)</f>
        <v>0</v>
      </c>
      <c r="BF205" s="245">
        <f>IF(N205="snížená",J205,0)</f>
        <v>0</v>
      </c>
      <c r="BG205" s="245">
        <f>IF(N205="zákl. přenesená",J205,0)</f>
        <v>0</v>
      </c>
      <c r="BH205" s="245">
        <f>IF(N205="sníž. přenesená",J205,0)</f>
        <v>0</v>
      </c>
      <c r="BI205" s="245">
        <f>IF(N205="nulová",J205,0)</f>
        <v>0</v>
      </c>
      <c r="BJ205" s="25" t="s">
        <v>80</v>
      </c>
      <c r="BK205" s="245">
        <f>ROUND(I205*H205,2)</f>
        <v>0</v>
      </c>
      <c r="BL205" s="25" t="s">
        <v>232</v>
      </c>
      <c r="BM205" s="25" t="s">
        <v>599</v>
      </c>
    </row>
    <row r="206" s="1" customFormat="1">
      <c r="B206" s="47"/>
      <c r="C206" s="75"/>
      <c r="D206" s="246" t="s">
        <v>383</v>
      </c>
      <c r="E206" s="75"/>
      <c r="F206" s="247" t="s">
        <v>600</v>
      </c>
      <c r="G206" s="75"/>
      <c r="H206" s="75"/>
      <c r="I206" s="204"/>
      <c r="J206" s="75"/>
      <c r="K206" s="75"/>
      <c r="L206" s="73"/>
      <c r="M206" s="248"/>
      <c r="N206" s="48"/>
      <c r="O206" s="48"/>
      <c r="P206" s="48"/>
      <c r="Q206" s="48"/>
      <c r="R206" s="48"/>
      <c r="S206" s="48"/>
      <c r="T206" s="96"/>
      <c r="AT206" s="25" t="s">
        <v>383</v>
      </c>
      <c r="AU206" s="25" t="s">
        <v>82</v>
      </c>
    </row>
    <row r="207" s="1" customFormat="1">
      <c r="B207" s="47"/>
      <c r="C207" s="75"/>
      <c r="D207" s="246" t="s">
        <v>225</v>
      </c>
      <c r="E207" s="75"/>
      <c r="F207" s="247" t="s">
        <v>601</v>
      </c>
      <c r="G207" s="75"/>
      <c r="H207" s="75"/>
      <c r="I207" s="204"/>
      <c r="J207" s="75"/>
      <c r="K207" s="75"/>
      <c r="L207" s="73"/>
      <c r="M207" s="248"/>
      <c r="N207" s="48"/>
      <c r="O207" s="48"/>
      <c r="P207" s="48"/>
      <c r="Q207" s="48"/>
      <c r="R207" s="48"/>
      <c r="S207" s="48"/>
      <c r="T207" s="96"/>
      <c r="AT207" s="25" t="s">
        <v>225</v>
      </c>
      <c r="AU207" s="25" t="s">
        <v>82</v>
      </c>
    </row>
    <row r="208" s="1" customFormat="1" ht="16.5" customHeight="1">
      <c r="B208" s="47"/>
      <c r="C208" s="234" t="s">
        <v>602</v>
      </c>
      <c r="D208" s="234" t="s">
        <v>218</v>
      </c>
      <c r="E208" s="235" t="s">
        <v>603</v>
      </c>
      <c r="F208" s="236" t="s">
        <v>604</v>
      </c>
      <c r="G208" s="237" t="s">
        <v>298</v>
      </c>
      <c r="H208" s="238">
        <v>8</v>
      </c>
      <c r="I208" s="239"/>
      <c r="J208" s="240">
        <f>ROUND(I208*H208,2)</f>
        <v>0</v>
      </c>
      <c r="K208" s="236" t="s">
        <v>222</v>
      </c>
      <c r="L208" s="73"/>
      <c r="M208" s="241" t="s">
        <v>21</v>
      </c>
      <c r="N208" s="242" t="s">
        <v>43</v>
      </c>
      <c r="O208" s="48"/>
      <c r="P208" s="243">
        <f>O208*H208</f>
        <v>0</v>
      </c>
      <c r="Q208" s="243">
        <v>0</v>
      </c>
      <c r="R208" s="243">
        <f>Q208*H208</f>
        <v>0</v>
      </c>
      <c r="S208" s="243">
        <v>0.025000000000000001</v>
      </c>
      <c r="T208" s="244">
        <f>S208*H208</f>
        <v>0.20000000000000001</v>
      </c>
      <c r="AR208" s="25" t="s">
        <v>232</v>
      </c>
      <c r="AT208" s="25" t="s">
        <v>218</v>
      </c>
      <c r="AU208" s="25" t="s">
        <v>82</v>
      </c>
      <c r="AY208" s="25" t="s">
        <v>215</v>
      </c>
      <c r="BE208" s="245">
        <f>IF(N208="základní",J208,0)</f>
        <v>0</v>
      </c>
      <c r="BF208" s="245">
        <f>IF(N208="snížená",J208,0)</f>
        <v>0</v>
      </c>
      <c r="BG208" s="245">
        <f>IF(N208="zákl. přenesená",J208,0)</f>
        <v>0</v>
      </c>
      <c r="BH208" s="245">
        <f>IF(N208="sníž. přenesená",J208,0)</f>
        <v>0</v>
      </c>
      <c r="BI208" s="245">
        <f>IF(N208="nulová",J208,0)</f>
        <v>0</v>
      </c>
      <c r="BJ208" s="25" t="s">
        <v>80</v>
      </c>
      <c r="BK208" s="245">
        <f>ROUND(I208*H208,2)</f>
        <v>0</v>
      </c>
      <c r="BL208" s="25" t="s">
        <v>232</v>
      </c>
      <c r="BM208" s="25" t="s">
        <v>605</v>
      </c>
    </row>
    <row r="209" s="1" customFormat="1">
      <c r="B209" s="47"/>
      <c r="C209" s="75"/>
      <c r="D209" s="246" t="s">
        <v>383</v>
      </c>
      <c r="E209" s="75"/>
      <c r="F209" s="247" t="s">
        <v>606</v>
      </c>
      <c r="G209" s="75"/>
      <c r="H209" s="75"/>
      <c r="I209" s="204"/>
      <c r="J209" s="75"/>
      <c r="K209" s="75"/>
      <c r="L209" s="73"/>
      <c r="M209" s="248"/>
      <c r="N209" s="48"/>
      <c r="O209" s="48"/>
      <c r="P209" s="48"/>
      <c r="Q209" s="48"/>
      <c r="R209" s="48"/>
      <c r="S209" s="48"/>
      <c r="T209" s="96"/>
      <c r="AT209" s="25" t="s">
        <v>383</v>
      </c>
      <c r="AU209" s="25" t="s">
        <v>82</v>
      </c>
    </row>
    <row r="210" s="1" customFormat="1">
      <c r="B210" s="47"/>
      <c r="C210" s="75"/>
      <c r="D210" s="246" t="s">
        <v>225</v>
      </c>
      <c r="E210" s="75"/>
      <c r="F210" s="247" t="s">
        <v>601</v>
      </c>
      <c r="G210" s="75"/>
      <c r="H210" s="75"/>
      <c r="I210" s="204"/>
      <c r="J210" s="75"/>
      <c r="K210" s="75"/>
      <c r="L210" s="73"/>
      <c r="M210" s="248"/>
      <c r="N210" s="48"/>
      <c r="O210" s="48"/>
      <c r="P210" s="48"/>
      <c r="Q210" s="48"/>
      <c r="R210" s="48"/>
      <c r="S210" s="48"/>
      <c r="T210" s="96"/>
      <c r="AT210" s="25" t="s">
        <v>225</v>
      </c>
      <c r="AU210" s="25" t="s">
        <v>82</v>
      </c>
    </row>
    <row r="211" s="1" customFormat="1" ht="25.5" customHeight="1">
      <c r="B211" s="47"/>
      <c r="C211" s="234" t="s">
        <v>607</v>
      </c>
      <c r="D211" s="234" t="s">
        <v>218</v>
      </c>
      <c r="E211" s="235" t="s">
        <v>608</v>
      </c>
      <c r="F211" s="236" t="s">
        <v>609</v>
      </c>
      <c r="G211" s="237" t="s">
        <v>452</v>
      </c>
      <c r="H211" s="238">
        <v>82</v>
      </c>
      <c r="I211" s="239"/>
      <c r="J211" s="240">
        <f>ROUND(I211*H211,2)</f>
        <v>0</v>
      </c>
      <c r="K211" s="236" t="s">
        <v>222</v>
      </c>
      <c r="L211" s="73"/>
      <c r="M211" s="241" t="s">
        <v>21</v>
      </c>
      <c r="N211" s="242" t="s">
        <v>43</v>
      </c>
      <c r="O211" s="48"/>
      <c r="P211" s="243">
        <f>O211*H211</f>
        <v>0</v>
      </c>
      <c r="Q211" s="243">
        <v>0</v>
      </c>
      <c r="R211" s="243">
        <f>Q211*H211</f>
        <v>0</v>
      </c>
      <c r="S211" s="243">
        <v>0.035000000000000003</v>
      </c>
      <c r="T211" s="244">
        <f>S211*H211</f>
        <v>2.8700000000000001</v>
      </c>
      <c r="AR211" s="25" t="s">
        <v>232</v>
      </c>
      <c r="AT211" s="25" t="s">
        <v>218</v>
      </c>
      <c r="AU211" s="25" t="s">
        <v>82</v>
      </c>
      <c r="AY211" s="25" t="s">
        <v>215</v>
      </c>
      <c r="BE211" s="245">
        <f>IF(N211="základní",J211,0)</f>
        <v>0</v>
      </c>
      <c r="BF211" s="245">
        <f>IF(N211="snížená",J211,0)</f>
        <v>0</v>
      </c>
      <c r="BG211" s="245">
        <f>IF(N211="zákl. přenesená",J211,0)</f>
        <v>0</v>
      </c>
      <c r="BH211" s="245">
        <f>IF(N211="sníž. přenesená",J211,0)</f>
        <v>0</v>
      </c>
      <c r="BI211" s="245">
        <f>IF(N211="nulová",J211,0)</f>
        <v>0</v>
      </c>
      <c r="BJ211" s="25" t="s">
        <v>80</v>
      </c>
      <c r="BK211" s="245">
        <f>ROUND(I211*H211,2)</f>
        <v>0</v>
      </c>
      <c r="BL211" s="25" t="s">
        <v>232</v>
      </c>
      <c r="BM211" s="25" t="s">
        <v>610</v>
      </c>
    </row>
    <row r="212" s="1" customFormat="1">
      <c r="B212" s="47"/>
      <c r="C212" s="75"/>
      <c r="D212" s="246" t="s">
        <v>383</v>
      </c>
      <c r="E212" s="75"/>
      <c r="F212" s="247" t="s">
        <v>611</v>
      </c>
      <c r="G212" s="75"/>
      <c r="H212" s="75"/>
      <c r="I212" s="204"/>
      <c r="J212" s="75"/>
      <c r="K212" s="75"/>
      <c r="L212" s="73"/>
      <c r="M212" s="248"/>
      <c r="N212" s="48"/>
      <c r="O212" s="48"/>
      <c r="P212" s="48"/>
      <c r="Q212" s="48"/>
      <c r="R212" s="48"/>
      <c r="S212" s="48"/>
      <c r="T212" s="96"/>
      <c r="AT212" s="25" t="s">
        <v>383</v>
      </c>
      <c r="AU212" s="25" t="s">
        <v>82</v>
      </c>
    </row>
    <row r="213" s="1" customFormat="1">
      <c r="B213" s="47"/>
      <c r="C213" s="75"/>
      <c r="D213" s="246" t="s">
        <v>225</v>
      </c>
      <c r="E213" s="75"/>
      <c r="F213" s="247" t="s">
        <v>612</v>
      </c>
      <c r="G213" s="75"/>
      <c r="H213" s="75"/>
      <c r="I213" s="204"/>
      <c r="J213" s="75"/>
      <c r="K213" s="75"/>
      <c r="L213" s="73"/>
      <c r="M213" s="248"/>
      <c r="N213" s="48"/>
      <c r="O213" s="48"/>
      <c r="P213" s="48"/>
      <c r="Q213" s="48"/>
      <c r="R213" s="48"/>
      <c r="S213" s="48"/>
      <c r="T213" s="96"/>
      <c r="AT213" s="25" t="s">
        <v>225</v>
      </c>
      <c r="AU213" s="25" t="s">
        <v>82</v>
      </c>
    </row>
    <row r="214" s="1" customFormat="1" ht="25.5" customHeight="1">
      <c r="B214" s="47"/>
      <c r="C214" s="234" t="s">
        <v>613</v>
      </c>
      <c r="D214" s="234" t="s">
        <v>218</v>
      </c>
      <c r="E214" s="235" t="s">
        <v>614</v>
      </c>
      <c r="F214" s="236" t="s">
        <v>615</v>
      </c>
      <c r="G214" s="237" t="s">
        <v>298</v>
      </c>
      <c r="H214" s="238">
        <v>7</v>
      </c>
      <c r="I214" s="239"/>
      <c r="J214" s="240">
        <f>ROUND(I214*H214,2)</f>
        <v>0</v>
      </c>
      <c r="K214" s="236" t="s">
        <v>222</v>
      </c>
      <c r="L214" s="73"/>
      <c r="M214" s="241" t="s">
        <v>21</v>
      </c>
      <c r="N214" s="242" t="s">
        <v>43</v>
      </c>
      <c r="O214" s="48"/>
      <c r="P214" s="243">
        <f>O214*H214</f>
        <v>0</v>
      </c>
      <c r="Q214" s="243">
        <v>0</v>
      </c>
      <c r="R214" s="243">
        <f>Q214*H214</f>
        <v>0</v>
      </c>
      <c r="S214" s="243">
        <v>0.082000000000000003</v>
      </c>
      <c r="T214" s="244">
        <f>S214*H214</f>
        <v>0.57400000000000007</v>
      </c>
      <c r="AR214" s="25" t="s">
        <v>232</v>
      </c>
      <c r="AT214" s="25" t="s">
        <v>218</v>
      </c>
      <c r="AU214" s="25" t="s">
        <v>82</v>
      </c>
      <c r="AY214" s="25" t="s">
        <v>215</v>
      </c>
      <c r="BE214" s="245">
        <f>IF(N214="základní",J214,0)</f>
        <v>0</v>
      </c>
      <c r="BF214" s="245">
        <f>IF(N214="snížená",J214,0)</f>
        <v>0</v>
      </c>
      <c r="BG214" s="245">
        <f>IF(N214="zákl. přenesená",J214,0)</f>
        <v>0</v>
      </c>
      <c r="BH214" s="245">
        <f>IF(N214="sníž. přenesená",J214,0)</f>
        <v>0</v>
      </c>
      <c r="BI214" s="245">
        <f>IF(N214="nulová",J214,0)</f>
        <v>0</v>
      </c>
      <c r="BJ214" s="25" t="s">
        <v>80</v>
      </c>
      <c r="BK214" s="245">
        <f>ROUND(I214*H214,2)</f>
        <v>0</v>
      </c>
      <c r="BL214" s="25" t="s">
        <v>232</v>
      </c>
      <c r="BM214" s="25" t="s">
        <v>616</v>
      </c>
    </row>
    <row r="215" s="1" customFormat="1">
      <c r="B215" s="47"/>
      <c r="C215" s="75"/>
      <c r="D215" s="246" t="s">
        <v>225</v>
      </c>
      <c r="E215" s="75"/>
      <c r="F215" s="247" t="s">
        <v>617</v>
      </c>
      <c r="G215" s="75"/>
      <c r="H215" s="75"/>
      <c r="I215" s="204"/>
      <c r="J215" s="75"/>
      <c r="K215" s="75"/>
      <c r="L215" s="73"/>
      <c r="M215" s="248"/>
      <c r="N215" s="48"/>
      <c r="O215" s="48"/>
      <c r="P215" s="48"/>
      <c r="Q215" s="48"/>
      <c r="R215" s="48"/>
      <c r="S215" s="48"/>
      <c r="T215" s="96"/>
      <c r="AT215" s="25" t="s">
        <v>225</v>
      </c>
      <c r="AU215" s="25" t="s">
        <v>82</v>
      </c>
    </row>
    <row r="216" s="1" customFormat="1" ht="16.5" customHeight="1">
      <c r="B216" s="47"/>
      <c r="C216" s="234" t="s">
        <v>618</v>
      </c>
      <c r="D216" s="234" t="s">
        <v>218</v>
      </c>
      <c r="E216" s="235" t="s">
        <v>619</v>
      </c>
      <c r="F216" s="236" t="s">
        <v>620</v>
      </c>
      <c r="G216" s="237" t="s">
        <v>298</v>
      </c>
      <c r="H216" s="238">
        <v>1</v>
      </c>
      <c r="I216" s="239"/>
      <c r="J216" s="240">
        <f>ROUND(I216*H216,2)</f>
        <v>0</v>
      </c>
      <c r="K216" s="236" t="s">
        <v>21</v>
      </c>
      <c r="L216" s="73"/>
      <c r="M216" s="241" t="s">
        <v>21</v>
      </c>
      <c r="N216" s="242" t="s">
        <v>43</v>
      </c>
      <c r="O216" s="48"/>
      <c r="P216" s="243">
        <f>O216*H216</f>
        <v>0</v>
      </c>
      <c r="Q216" s="243">
        <v>0</v>
      </c>
      <c r="R216" s="243">
        <f>Q216*H216</f>
        <v>0</v>
      </c>
      <c r="S216" s="243">
        <v>0.187</v>
      </c>
      <c r="T216" s="244">
        <f>S216*H216</f>
        <v>0.187</v>
      </c>
      <c r="AR216" s="25" t="s">
        <v>232</v>
      </c>
      <c r="AT216" s="25" t="s">
        <v>218</v>
      </c>
      <c r="AU216" s="25" t="s">
        <v>82</v>
      </c>
      <c r="AY216" s="25" t="s">
        <v>215</v>
      </c>
      <c r="BE216" s="245">
        <f>IF(N216="základní",J216,0)</f>
        <v>0</v>
      </c>
      <c r="BF216" s="245">
        <f>IF(N216="snížená",J216,0)</f>
        <v>0</v>
      </c>
      <c r="BG216" s="245">
        <f>IF(N216="zákl. přenesená",J216,0)</f>
        <v>0</v>
      </c>
      <c r="BH216" s="245">
        <f>IF(N216="sníž. přenesená",J216,0)</f>
        <v>0</v>
      </c>
      <c r="BI216" s="245">
        <f>IF(N216="nulová",J216,0)</f>
        <v>0</v>
      </c>
      <c r="BJ216" s="25" t="s">
        <v>80</v>
      </c>
      <c r="BK216" s="245">
        <f>ROUND(I216*H216,2)</f>
        <v>0</v>
      </c>
      <c r="BL216" s="25" t="s">
        <v>232</v>
      </c>
      <c r="BM216" s="25" t="s">
        <v>621</v>
      </c>
    </row>
    <row r="217" s="1" customFormat="1">
      <c r="B217" s="47"/>
      <c r="C217" s="75"/>
      <c r="D217" s="246" t="s">
        <v>383</v>
      </c>
      <c r="E217" s="75"/>
      <c r="F217" s="247" t="s">
        <v>622</v>
      </c>
      <c r="G217" s="75"/>
      <c r="H217" s="75"/>
      <c r="I217" s="204"/>
      <c r="J217" s="75"/>
      <c r="K217" s="75"/>
      <c r="L217" s="73"/>
      <c r="M217" s="248"/>
      <c r="N217" s="48"/>
      <c r="O217" s="48"/>
      <c r="P217" s="48"/>
      <c r="Q217" s="48"/>
      <c r="R217" s="48"/>
      <c r="S217" s="48"/>
      <c r="T217" s="96"/>
      <c r="AT217" s="25" t="s">
        <v>383</v>
      </c>
      <c r="AU217" s="25" t="s">
        <v>82</v>
      </c>
    </row>
    <row r="218" s="1" customFormat="1">
      <c r="B218" s="47"/>
      <c r="C218" s="75"/>
      <c r="D218" s="246" t="s">
        <v>225</v>
      </c>
      <c r="E218" s="75"/>
      <c r="F218" s="247" t="s">
        <v>623</v>
      </c>
      <c r="G218" s="75"/>
      <c r="H218" s="75"/>
      <c r="I218" s="204"/>
      <c r="J218" s="75"/>
      <c r="K218" s="75"/>
      <c r="L218" s="73"/>
      <c r="M218" s="248"/>
      <c r="N218" s="48"/>
      <c r="O218" s="48"/>
      <c r="P218" s="48"/>
      <c r="Q218" s="48"/>
      <c r="R218" s="48"/>
      <c r="S218" s="48"/>
      <c r="T218" s="96"/>
      <c r="AT218" s="25" t="s">
        <v>225</v>
      </c>
      <c r="AU218" s="25" t="s">
        <v>82</v>
      </c>
    </row>
    <row r="219" s="1" customFormat="1" ht="25.5" customHeight="1">
      <c r="B219" s="47"/>
      <c r="C219" s="234" t="s">
        <v>624</v>
      </c>
      <c r="D219" s="234" t="s">
        <v>218</v>
      </c>
      <c r="E219" s="235" t="s">
        <v>625</v>
      </c>
      <c r="F219" s="236" t="s">
        <v>626</v>
      </c>
      <c r="G219" s="237" t="s">
        <v>452</v>
      </c>
      <c r="H219" s="238">
        <v>41</v>
      </c>
      <c r="I219" s="239"/>
      <c r="J219" s="240">
        <f>ROUND(I219*H219,2)</f>
        <v>0</v>
      </c>
      <c r="K219" s="236" t="s">
        <v>222</v>
      </c>
      <c r="L219" s="73"/>
      <c r="M219" s="241" t="s">
        <v>21</v>
      </c>
      <c r="N219" s="242" t="s">
        <v>43</v>
      </c>
      <c r="O219" s="48"/>
      <c r="P219" s="243">
        <f>O219*H219</f>
        <v>0</v>
      </c>
      <c r="Q219" s="243">
        <v>0</v>
      </c>
      <c r="R219" s="243">
        <f>Q219*H219</f>
        <v>0</v>
      </c>
      <c r="S219" s="243">
        <v>2.1000000000000001</v>
      </c>
      <c r="T219" s="244">
        <f>S219*H219</f>
        <v>86.100000000000009</v>
      </c>
      <c r="AR219" s="25" t="s">
        <v>232</v>
      </c>
      <c r="AT219" s="25" t="s">
        <v>218</v>
      </c>
      <c r="AU219" s="25" t="s">
        <v>82</v>
      </c>
      <c r="AY219" s="25" t="s">
        <v>215</v>
      </c>
      <c r="BE219" s="245">
        <f>IF(N219="základní",J219,0)</f>
        <v>0</v>
      </c>
      <c r="BF219" s="245">
        <f>IF(N219="snížená",J219,0)</f>
        <v>0</v>
      </c>
      <c r="BG219" s="245">
        <f>IF(N219="zákl. přenesená",J219,0)</f>
        <v>0</v>
      </c>
      <c r="BH219" s="245">
        <f>IF(N219="sníž. přenesená",J219,0)</f>
        <v>0</v>
      </c>
      <c r="BI219" s="245">
        <f>IF(N219="nulová",J219,0)</f>
        <v>0</v>
      </c>
      <c r="BJ219" s="25" t="s">
        <v>80</v>
      </c>
      <c r="BK219" s="245">
        <f>ROUND(I219*H219,2)</f>
        <v>0</v>
      </c>
      <c r="BL219" s="25" t="s">
        <v>232</v>
      </c>
      <c r="BM219" s="25" t="s">
        <v>627</v>
      </c>
    </row>
    <row r="220" s="1" customFormat="1">
      <c r="B220" s="47"/>
      <c r="C220" s="75"/>
      <c r="D220" s="246" t="s">
        <v>383</v>
      </c>
      <c r="E220" s="75"/>
      <c r="F220" s="247" t="s">
        <v>628</v>
      </c>
      <c r="G220" s="75"/>
      <c r="H220" s="75"/>
      <c r="I220" s="204"/>
      <c r="J220" s="75"/>
      <c r="K220" s="75"/>
      <c r="L220" s="73"/>
      <c r="M220" s="248"/>
      <c r="N220" s="48"/>
      <c r="O220" s="48"/>
      <c r="P220" s="48"/>
      <c r="Q220" s="48"/>
      <c r="R220" s="48"/>
      <c r="S220" s="48"/>
      <c r="T220" s="96"/>
      <c r="AT220" s="25" t="s">
        <v>383</v>
      </c>
      <c r="AU220" s="25" t="s">
        <v>82</v>
      </c>
    </row>
    <row r="221" s="1" customFormat="1">
      <c r="B221" s="47"/>
      <c r="C221" s="75"/>
      <c r="D221" s="246" t="s">
        <v>225</v>
      </c>
      <c r="E221" s="75"/>
      <c r="F221" s="247" t="s">
        <v>629</v>
      </c>
      <c r="G221" s="75"/>
      <c r="H221" s="75"/>
      <c r="I221" s="204"/>
      <c r="J221" s="75"/>
      <c r="K221" s="75"/>
      <c r="L221" s="73"/>
      <c r="M221" s="248"/>
      <c r="N221" s="48"/>
      <c r="O221" s="48"/>
      <c r="P221" s="48"/>
      <c r="Q221" s="48"/>
      <c r="R221" s="48"/>
      <c r="S221" s="48"/>
      <c r="T221" s="96"/>
      <c r="AT221" s="25" t="s">
        <v>225</v>
      </c>
      <c r="AU221" s="25" t="s">
        <v>82</v>
      </c>
    </row>
    <row r="222" s="1" customFormat="1" ht="16.5" customHeight="1">
      <c r="B222" s="47"/>
      <c r="C222" s="234" t="s">
        <v>630</v>
      </c>
      <c r="D222" s="234" t="s">
        <v>218</v>
      </c>
      <c r="E222" s="235" t="s">
        <v>631</v>
      </c>
      <c r="F222" s="236" t="s">
        <v>632</v>
      </c>
      <c r="G222" s="237" t="s">
        <v>381</v>
      </c>
      <c r="H222" s="238">
        <v>353</v>
      </c>
      <c r="I222" s="239"/>
      <c r="J222" s="240">
        <f>ROUND(I222*H222,2)</f>
        <v>0</v>
      </c>
      <c r="K222" s="236" t="s">
        <v>222</v>
      </c>
      <c r="L222" s="73"/>
      <c r="M222" s="241" t="s">
        <v>21</v>
      </c>
      <c r="N222" s="242" t="s">
        <v>43</v>
      </c>
      <c r="O222" s="48"/>
      <c r="P222" s="243">
        <f>O222*H222</f>
        <v>0</v>
      </c>
      <c r="Q222" s="243">
        <v>0</v>
      </c>
      <c r="R222" s="243">
        <f>Q222*H222</f>
        <v>0</v>
      </c>
      <c r="S222" s="243">
        <v>0.039</v>
      </c>
      <c r="T222" s="244">
        <f>S222*H222</f>
        <v>13.767</v>
      </c>
      <c r="AR222" s="25" t="s">
        <v>232</v>
      </c>
      <c r="AT222" s="25" t="s">
        <v>218</v>
      </c>
      <c r="AU222" s="25" t="s">
        <v>82</v>
      </c>
      <c r="AY222" s="25" t="s">
        <v>215</v>
      </c>
      <c r="BE222" s="245">
        <f>IF(N222="základní",J222,0)</f>
        <v>0</v>
      </c>
      <c r="BF222" s="245">
        <f>IF(N222="snížená",J222,0)</f>
        <v>0</v>
      </c>
      <c r="BG222" s="245">
        <f>IF(N222="zákl. přenesená",J222,0)</f>
        <v>0</v>
      </c>
      <c r="BH222" s="245">
        <f>IF(N222="sníž. přenesená",J222,0)</f>
        <v>0</v>
      </c>
      <c r="BI222" s="245">
        <f>IF(N222="nulová",J222,0)</f>
        <v>0</v>
      </c>
      <c r="BJ222" s="25" t="s">
        <v>80</v>
      </c>
      <c r="BK222" s="245">
        <f>ROUND(I222*H222,2)</f>
        <v>0</v>
      </c>
      <c r="BL222" s="25" t="s">
        <v>232</v>
      </c>
      <c r="BM222" s="25" t="s">
        <v>633</v>
      </c>
    </row>
    <row r="223" s="1" customFormat="1">
      <c r="B223" s="47"/>
      <c r="C223" s="75"/>
      <c r="D223" s="246" t="s">
        <v>383</v>
      </c>
      <c r="E223" s="75"/>
      <c r="F223" s="247" t="s">
        <v>634</v>
      </c>
      <c r="G223" s="75"/>
      <c r="H223" s="75"/>
      <c r="I223" s="204"/>
      <c r="J223" s="75"/>
      <c r="K223" s="75"/>
      <c r="L223" s="73"/>
      <c r="M223" s="248"/>
      <c r="N223" s="48"/>
      <c r="O223" s="48"/>
      <c r="P223" s="48"/>
      <c r="Q223" s="48"/>
      <c r="R223" s="48"/>
      <c r="S223" s="48"/>
      <c r="T223" s="96"/>
      <c r="AT223" s="25" t="s">
        <v>383</v>
      </c>
      <c r="AU223" s="25" t="s">
        <v>82</v>
      </c>
    </row>
    <row r="224" s="1" customFormat="1">
      <c r="B224" s="47"/>
      <c r="C224" s="75"/>
      <c r="D224" s="246" t="s">
        <v>225</v>
      </c>
      <c r="E224" s="75"/>
      <c r="F224" s="247" t="s">
        <v>635</v>
      </c>
      <c r="G224" s="75"/>
      <c r="H224" s="75"/>
      <c r="I224" s="204"/>
      <c r="J224" s="75"/>
      <c r="K224" s="75"/>
      <c r="L224" s="73"/>
      <c r="M224" s="248"/>
      <c r="N224" s="48"/>
      <c r="O224" s="48"/>
      <c r="P224" s="48"/>
      <c r="Q224" s="48"/>
      <c r="R224" s="48"/>
      <c r="S224" s="48"/>
      <c r="T224" s="96"/>
      <c r="AT224" s="25" t="s">
        <v>225</v>
      </c>
      <c r="AU224" s="25" t="s">
        <v>82</v>
      </c>
    </row>
    <row r="225" s="1" customFormat="1" ht="25.5" customHeight="1">
      <c r="B225" s="47"/>
      <c r="C225" s="234" t="s">
        <v>636</v>
      </c>
      <c r="D225" s="234" t="s">
        <v>218</v>
      </c>
      <c r="E225" s="235" t="s">
        <v>637</v>
      </c>
      <c r="F225" s="236" t="s">
        <v>638</v>
      </c>
      <c r="G225" s="237" t="s">
        <v>381</v>
      </c>
      <c r="H225" s="238">
        <v>187.137</v>
      </c>
      <c r="I225" s="239"/>
      <c r="J225" s="240">
        <f>ROUND(I225*H225,2)</f>
        <v>0</v>
      </c>
      <c r="K225" s="236" t="s">
        <v>222</v>
      </c>
      <c r="L225" s="73"/>
      <c r="M225" s="241" t="s">
        <v>21</v>
      </c>
      <c r="N225" s="242" t="s">
        <v>43</v>
      </c>
      <c r="O225" s="48"/>
      <c r="P225" s="243">
        <f>O225*H225</f>
        <v>0</v>
      </c>
      <c r="Q225" s="243">
        <v>0</v>
      </c>
      <c r="R225" s="243">
        <f>Q225*H225</f>
        <v>0</v>
      </c>
      <c r="S225" s="243">
        <v>0.78000000000000003</v>
      </c>
      <c r="T225" s="244">
        <f>S225*H225</f>
        <v>145.96686</v>
      </c>
      <c r="AR225" s="25" t="s">
        <v>232</v>
      </c>
      <c r="AT225" s="25" t="s">
        <v>218</v>
      </c>
      <c r="AU225" s="25" t="s">
        <v>82</v>
      </c>
      <c r="AY225" s="25" t="s">
        <v>215</v>
      </c>
      <c r="BE225" s="245">
        <f>IF(N225="základní",J225,0)</f>
        <v>0</v>
      </c>
      <c r="BF225" s="245">
        <f>IF(N225="snížená",J225,0)</f>
        <v>0</v>
      </c>
      <c r="BG225" s="245">
        <f>IF(N225="zákl. přenesená",J225,0)</f>
        <v>0</v>
      </c>
      <c r="BH225" s="245">
        <f>IF(N225="sníž. přenesená",J225,0)</f>
        <v>0</v>
      </c>
      <c r="BI225" s="245">
        <f>IF(N225="nulová",J225,0)</f>
        <v>0</v>
      </c>
      <c r="BJ225" s="25" t="s">
        <v>80</v>
      </c>
      <c r="BK225" s="245">
        <f>ROUND(I225*H225,2)</f>
        <v>0</v>
      </c>
      <c r="BL225" s="25" t="s">
        <v>232</v>
      </c>
      <c r="BM225" s="25" t="s">
        <v>639</v>
      </c>
    </row>
    <row r="226" s="1" customFormat="1">
      <c r="B226" s="47"/>
      <c r="C226" s="75"/>
      <c r="D226" s="246" t="s">
        <v>383</v>
      </c>
      <c r="E226" s="75"/>
      <c r="F226" s="247" t="s">
        <v>634</v>
      </c>
      <c r="G226" s="75"/>
      <c r="H226" s="75"/>
      <c r="I226" s="204"/>
      <c r="J226" s="75"/>
      <c r="K226" s="75"/>
      <c r="L226" s="73"/>
      <c r="M226" s="248"/>
      <c r="N226" s="48"/>
      <c r="O226" s="48"/>
      <c r="P226" s="48"/>
      <c r="Q226" s="48"/>
      <c r="R226" s="48"/>
      <c r="S226" s="48"/>
      <c r="T226" s="96"/>
      <c r="AT226" s="25" t="s">
        <v>383</v>
      </c>
      <c r="AU226" s="25" t="s">
        <v>82</v>
      </c>
    </row>
    <row r="227" s="1" customFormat="1">
      <c r="B227" s="47"/>
      <c r="C227" s="75"/>
      <c r="D227" s="246" t="s">
        <v>225</v>
      </c>
      <c r="E227" s="75"/>
      <c r="F227" s="247" t="s">
        <v>640</v>
      </c>
      <c r="G227" s="75"/>
      <c r="H227" s="75"/>
      <c r="I227" s="204"/>
      <c r="J227" s="75"/>
      <c r="K227" s="75"/>
      <c r="L227" s="73"/>
      <c r="M227" s="248"/>
      <c r="N227" s="48"/>
      <c r="O227" s="48"/>
      <c r="P227" s="48"/>
      <c r="Q227" s="48"/>
      <c r="R227" s="48"/>
      <c r="S227" s="48"/>
      <c r="T227" s="96"/>
      <c r="AT227" s="25" t="s">
        <v>225</v>
      </c>
      <c r="AU227" s="25" t="s">
        <v>82</v>
      </c>
    </row>
    <row r="228" s="12" customFormat="1">
      <c r="B228" s="252"/>
      <c r="C228" s="253"/>
      <c r="D228" s="246" t="s">
        <v>422</v>
      </c>
      <c r="E228" s="254" t="s">
        <v>21</v>
      </c>
      <c r="F228" s="255" t="s">
        <v>641</v>
      </c>
      <c r="G228" s="253"/>
      <c r="H228" s="256">
        <v>130.66200000000001</v>
      </c>
      <c r="I228" s="257"/>
      <c r="J228" s="253"/>
      <c r="K228" s="253"/>
      <c r="L228" s="258"/>
      <c r="M228" s="259"/>
      <c r="N228" s="260"/>
      <c r="O228" s="260"/>
      <c r="P228" s="260"/>
      <c r="Q228" s="260"/>
      <c r="R228" s="260"/>
      <c r="S228" s="260"/>
      <c r="T228" s="261"/>
      <c r="AT228" s="262" t="s">
        <v>422</v>
      </c>
      <c r="AU228" s="262" t="s">
        <v>82</v>
      </c>
      <c r="AV228" s="12" t="s">
        <v>82</v>
      </c>
      <c r="AW228" s="12" t="s">
        <v>35</v>
      </c>
      <c r="AX228" s="12" t="s">
        <v>72</v>
      </c>
      <c r="AY228" s="262" t="s">
        <v>215</v>
      </c>
    </row>
    <row r="229" s="12" customFormat="1">
      <c r="B229" s="252"/>
      <c r="C229" s="253"/>
      <c r="D229" s="246" t="s">
        <v>422</v>
      </c>
      <c r="E229" s="254" t="s">
        <v>21</v>
      </c>
      <c r="F229" s="255" t="s">
        <v>642</v>
      </c>
      <c r="G229" s="253"/>
      <c r="H229" s="256">
        <v>3.036</v>
      </c>
      <c r="I229" s="257"/>
      <c r="J229" s="253"/>
      <c r="K229" s="253"/>
      <c r="L229" s="258"/>
      <c r="M229" s="259"/>
      <c r="N229" s="260"/>
      <c r="O229" s="260"/>
      <c r="P229" s="260"/>
      <c r="Q229" s="260"/>
      <c r="R229" s="260"/>
      <c r="S229" s="260"/>
      <c r="T229" s="261"/>
      <c r="AT229" s="262" t="s">
        <v>422</v>
      </c>
      <c r="AU229" s="262" t="s">
        <v>82</v>
      </c>
      <c r="AV229" s="12" t="s">
        <v>82</v>
      </c>
      <c r="AW229" s="12" t="s">
        <v>35</v>
      </c>
      <c r="AX229" s="12" t="s">
        <v>72</v>
      </c>
      <c r="AY229" s="262" t="s">
        <v>215</v>
      </c>
    </row>
    <row r="230" s="12" customFormat="1">
      <c r="B230" s="252"/>
      <c r="C230" s="253"/>
      <c r="D230" s="246" t="s">
        <v>422</v>
      </c>
      <c r="E230" s="254" t="s">
        <v>21</v>
      </c>
      <c r="F230" s="255" t="s">
        <v>643</v>
      </c>
      <c r="G230" s="253"/>
      <c r="H230" s="256">
        <v>53.439</v>
      </c>
      <c r="I230" s="257"/>
      <c r="J230" s="253"/>
      <c r="K230" s="253"/>
      <c r="L230" s="258"/>
      <c r="M230" s="259"/>
      <c r="N230" s="260"/>
      <c r="O230" s="260"/>
      <c r="P230" s="260"/>
      <c r="Q230" s="260"/>
      <c r="R230" s="260"/>
      <c r="S230" s="260"/>
      <c r="T230" s="261"/>
      <c r="AT230" s="262" t="s">
        <v>422</v>
      </c>
      <c r="AU230" s="262" t="s">
        <v>82</v>
      </c>
      <c r="AV230" s="12" t="s">
        <v>82</v>
      </c>
      <c r="AW230" s="12" t="s">
        <v>35</v>
      </c>
      <c r="AX230" s="12" t="s">
        <v>72</v>
      </c>
      <c r="AY230" s="262" t="s">
        <v>215</v>
      </c>
    </row>
    <row r="231" s="13" customFormat="1">
      <c r="B231" s="263"/>
      <c r="C231" s="264"/>
      <c r="D231" s="246" t="s">
        <v>422</v>
      </c>
      <c r="E231" s="265" t="s">
        <v>21</v>
      </c>
      <c r="F231" s="266" t="s">
        <v>439</v>
      </c>
      <c r="G231" s="264"/>
      <c r="H231" s="267">
        <v>187.137</v>
      </c>
      <c r="I231" s="268"/>
      <c r="J231" s="264"/>
      <c r="K231" s="264"/>
      <c r="L231" s="269"/>
      <c r="M231" s="270"/>
      <c r="N231" s="271"/>
      <c r="O231" s="271"/>
      <c r="P231" s="271"/>
      <c r="Q231" s="271"/>
      <c r="R231" s="271"/>
      <c r="S231" s="271"/>
      <c r="T231" s="272"/>
      <c r="AT231" s="273" t="s">
        <v>422</v>
      </c>
      <c r="AU231" s="273" t="s">
        <v>82</v>
      </c>
      <c r="AV231" s="13" t="s">
        <v>232</v>
      </c>
      <c r="AW231" s="13" t="s">
        <v>35</v>
      </c>
      <c r="AX231" s="13" t="s">
        <v>80</v>
      </c>
      <c r="AY231" s="273" t="s">
        <v>215</v>
      </c>
    </row>
    <row r="232" s="11" customFormat="1" ht="29.88" customHeight="1">
      <c r="B232" s="218"/>
      <c r="C232" s="219"/>
      <c r="D232" s="220" t="s">
        <v>71</v>
      </c>
      <c r="E232" s="232" t="s">
        <v>644</v>
      </c>
      <c r="F232" s="232" t="s">
        <v>645</v>
      </c>
      <c r="G232" s="219"/>
      <c r="H232" s="219"/>
      <c r="I232" s="222"/>
      <c r="J232" s="233">
        <f>BK232</f>
        <v>0</v>
      </c>
      <c r="K232" s="219"/>
      <c r="L232" s="224"/>
      <c r="M232" s="225"/>
      <c r="N232" s="226"/>
      <c r="O232" s="226"/>
      <c r="P232" s="227">
        <f>SUM(P233:P251)</f>
        <v>0</v>
      </c>
      <c r="Q232" s="226"/>
      <c r="R232" s="227">
        <f>SUM(R233:R251)</f>
        <v>0</v>
      </c>
      <c r="S232" s="226"/>
      <c r="T232" s="228">
        <f>SUM(T233:T251)</f>
        <v>0</v>
      </c>
      <c r="AR232" s="229" t="s">
        <v>80</v>
      </c>
      <c r="AT232" s="230" t="s">
        <v>71</v>
      </c>
      <c r="AU232" s="230" t="s">
        <v>80</v>
      </c>
      <c r="AY232" s="229" t="s">
        <v>215</v>
      </c>
      <c r="BK232" s="231">
        <f>SUM(BK233:BK251)</f>
        <v>0</v>
      </c>
    </row>
    <row r="233" s="1" customFormat="1" ht="25.5" customHeight="1">
      <c r="B233" s="47"/>
      <c r="C233" s="234" t="s">
        <v>646</v>
      </c>
      <c r="D233" s="234" t="s">
        <v>218</v>
      </c>
      <c r="E233" s="235" t="s">
        <v>647</v>
      </c>
      <c r="F233" s="236" t="s">
        <v>648</v>
      </c>
      <c r="G233" s="237" t="s">
        <v>473</v>
      </c>
      <c r="H233" s="238">
        <v>6395.8900000000003</v>
      </c>
      <c r="I233" s="239"/>
      <c r="J233" s="240">
        <f>ROUND(I233*H233,2)</f>
        <v>0</v>
      </c>
      <c r="K233" s="236" t="s">
        <v>222</v>
      </c>
      <c r="L233" s="73"/>
      <c r="M233" s="241" t="s">
        <v>21</v>
      </c>
      <c r="N233" s="242" t="s">
        <v>43</v>
      </c>
      <c r="O233" s="48"/>
      <c r="P233" s="243">
        <f>O233*H233</f>
        <v>0</v>
      </c>
      <c r="Q233" s="243">
        <v>0</v>
      </c>
      <c r="R233" s="243">
        <f>Q233*H233</f>
        <v>0</v>
      </c>
      <c r="S233" s="243">
        <v>0</v>
      </c>
      <c r="T233" s="244">
        <f>S233*H233</f>
        <v>0</v>
      </c>
      <c r="AR233" s="25" t="s">
        <v>232</v>
      </c>
      <c r="AT233" s="25" t="s">
        <v>218</v>
      </c>
      <c r="AU233" s="25" t="s">
        <v>82</v>
      </c>
      <c r="AY233" s="25" t="s">
        <v>215</v>
      </c>
      <c r="BE233" s="245">
        <f>IF(N233="základní",J233,0)</f>
        <v>0</v>
      </c>
      <c r="BF233" s="245">
        <f>IF(N233="snížená",J233,0)</f>
        <v>0</v>
      </c>
      <c r="BG233" s="245">
        <f>IF(N233="zákl. přenesená",J233,0)</f>
        <v>0</v>
      </c>
      <c r="BH233" s="245">
        <f>IF(N233="sníž. přenesená",J233,0)</f>
        <v>0</v>
      </c>
      <c r="BI233" s="245">
        <f>IF(N233="nulová",J233,0)</f>
        <v>0</v>
      </c>
      <c r="BJ233" s="25" t="s">
        <v>80</v>
      </c>
      <c r="BK233" s="245">
        <f>ROUND(I233*H233,2)</f>
        <v>0</v>
      </c>
      <c r="BL233" s="25" t="s">
        <v>232</v>
      </c>
      <c r="BM233" s="25" t="s">
        <v>649</v>
      </c>
    </row>
    <row r="234" s="1" customFormat="1">
      <c r="B234" s="47"/>
      <c r="C234" s="75"/>
      <c r="D234" s="246" t="s">
        <v>225</v>
      </c>
      <c r="E234" s="75"/>
      <c r="F234" s="247" t="s">
        <v>650</v>
      </c>
      <c r="G234" s="75"/>
      <c r="H234" s="75"/>
      <c r="I234" s="204"/>
      <c r="J234" s="75"/>
      <c r="K234" s="75"/>
      <c r="L234" s="73"/>
      <c r="M234" s="248"/>
      <c r="N234" s="48"/>
      <c r="O234" s="48"/>
      <c r="P234" s="48"/>
      <c r="Q234" s="48"/>
      <c r="R234" s="48"/>
      <c r="S234" s="48"/>
      <c r="T234" s="96"/>
      <c r="AT234" s="25" t="s">
        <v>225</v>
      </c>
      <c r="AU234" s="25" t="s">
        <v>82</v>
      </c>
    </row>
    <row r="235" s="1" customFormat="1" ht="25.5" customHeight="1">
      <c r="B235" s="47"/>
      <c r="C235" s="234" t="s">
        <v>651</v>
      </c>
      <c r="D235" s="234" t="s">
        <v>218</v>
      </c>
      <c r="E235" s="235" t="s">
        <v>652</v>
      </c>
      <c r="F235" s="236" t="s">
        <v>653</v>
      </c>
      <c r="G235" s="237" t="s">
        <v>473</v>
      </c>
      <c r="H235" s="238">
        <v>25393.204000000002</v>
      </c>
      <c r="I235" s="239"/>
      <c r="J235" s="240">
        <f>ROUND(I235*H235,2)</f>
        <v>0</v>
      </c>
      <c r="K235" s="236" t="s">
        <v>222</v>
      </c>
      <c r="L235" s="73"/>
      <c r="M235" s="241" t="s">
        <v>21</v>
      </c>
      <c r="N235" s="242" t="s">
        <v>43</v>
      </c>
      <c r="O235" s="48"/>
      <c r="P235" s="243">
        <f>O235*H235</f>
        <v>0</v>
      </c>
      <c r="Q235" s="243">
        <v>0</v>
      </c>
      <c r="R235" s="243">
        <f>Q235*H235</f>
        <v>0</v>
      </c>
      <c r="S235" s="243">
        <v>0</v>
      </c>
      <c r="T235" s="244">
        <f>S235*H235</f>
        <v>0</v>
      </c>
      <c r="AR235" s="25" t="s">
        <v>232</v>
      </c>
      <c r="AT235" s="25" t="s">
        <v>218</v>
      </c>
      <c r="AU235" s="25" t="s">
        <v>82</v>
      </c>
      <c r="AY235" s="25" t="s">
        <v>215</v>
      </c>
      <c r="BE235" s="245">
        <f>IF(N235="základní",J235,0)</f>
        <v>0</v>
      </c>
      <c r="BF235" s="245">
        <f>IF(N235="snížená",J235,0)</f>
        <v>0</v>
      </c>
      <c r="BG235" s="245">
        <f>IF(N235="zákl. přenesená",J235,0)</f>
        <v>0</v>
      </c>
      <c r="BH235" s="245">
        <f>IF(N235="sníž. přenesená",J235,0)</f>
        <v>0</v>
      </c>
      <c r="BI235" s="245">
        <f>IF(N235="nulová",J235,0)</f>
        <v>0</v>
      </c>
      <c r="BJ235" s="25" t="s">
        <v>80</v>
      </c>
      <c r="BK235" s="245">
        <f>ROUND(I235*H235,2)</f>
        <v>0</v>
      </c>
      <c r="BL235" s="25" t="s">
        <v>232</v>
      </c>
      <c r="BM235" s="25" t="s">
        <v>654</v>
      </c>
    </row>
    <row r="236" s="1" customFormat="1">
      <c r="B236" s="47"/>
      <c r="C236" s="75"/>
      <c r="D236" s="246" t="s">
        <v>225</v>
      </c>
      <c r="E236" s="75"/>
      <c r="F236" s="247" t="s">
        <v>655</v>
      </c>
      <c r="G236" s="75"/>
      <c r="H236" s="75"/>
      <c r="I236" s="204"/>
      <c r="J236" s="75"/>
      <c r="K236" s="75"/>
      <c r="L236" s="73"/>
      <c r="M236" s="248"/>
      <c r="N236" s="48"/>
      <c r="O236" s="48"/>
      <c r="P236" s="48"/>
      <c r="Q236" s="48"/>
      <c r="R236" s="48"/>
      <c r="S236" s="48"/>
      <c r="T236" s="96"/>
      <c r="AT236" s="25" t="s">
        <v>225</v>
      </c>
      <c r="AU236" s="25" t="s">
        <v>82</v>
      </c>
    </row>
    <row r="237" s="12" customFormat="1">
      <c r="B237" s="252"/>
      <c r="C237" s="253"/>
      <c r="D237" s="246" t="s">
        <v>422</v>
      </c>
      <c r="E237" s="254" t="s">
        <v>21</v>
      </c>
      <c r="F237" s="255" t="s">
        <v>656</v>
      </c>
      <c r="G237" s="253"/>
      <c r="H237" s="256">
        <v>25393.204000000002</v>
      </c>
      <c r="I237" s="257"/>
      <c r="J237" s="253"/>
      <c r="K237" s="253"/>
      <c r="L237" s="258"/>
      <c r="M237" s="259"/>
      <c r="N237" s="260"/>
      <c r="O237" s="260"/>
      <c r="P237" s="260"/>
      <c r="Q237" s="260"/>
      <c r="R237" s="260"/>
      <c r="S237" s="260"/>
      <c r="T237" s="261"/>
      <c r="AT237" s="262" t="s">
        <v>422</v>
      </c>
      <c r="AU237" s="262" t="s">
        <v>82</v>
      </c>
      <c r="AV237" s="12" t="s">
        <v>82</v>
      </c>
      <c r="AW237" s="12" t="s">
        <v>35</v>
      </c>
      <c r="AX237" s="12" t="s">
        <v>72</v>
      </c>
      <c r="AY237" s="262" t="s">
        <v>215</v>
      </c>
    </row>
    <row r="238" s="13" customFormat="1">
      <c r="B238" s="263"/>
      <c r="C238" s="264"/>
      <c r="D238" s="246" t="s">
        <v>422</v>
      </c>
      <c r="E238" s="265" t="s">
        <v>21</v>
      </c>
      <c r="F238" s="266" t="s">
        <v>439</v>
      </c>
      <c r="G238" s="264"/>
      <c r="H238" s="267">
        <v>25393.204000000002</v>
      </c>
      <c r="I238" s="268"/>
      <c r="J238" s="264"/>
      <c r="K238" s="264"/>
      <c r="L238" s="269"/>
      <c r="M238" s="270"/>
      <c r="N238" s="271"/>
      <c r="O238" s="271"/>
      <c r="P238" s="271"/>
      <c r="Q238" s="271"/>
      <c r="R238" s="271"/>
      <c r="S238" s="271"/>
      <c r="T238" s="272"/>
      <c r="AT238" s="273" t="s">
        <v>422</v>
      </c>
      <c r="AU238" s="273" t="s">
        <v>82</v>
      </c>
      <c r="AV238" s="13" t="s">
        <v>232</v>
      </c>
      <c r="AW238" s="13" t="s">
        <v>35</v>
      </c>
      <c r="AX238" s="13" t="s">
        <v>80</v>
      </c>
      <c r="AY238" s="273" t="s">
        <v>215</v>
      </c>
    </row>
    <row r="239" s="1" customFormat="1" ht="16.5" customHeight="1">
      <c r="B239" s="47"/>
      <c r="C239" s="234" t="s">
        <v>657</v>
      </c>
      <c r="D239" s="234" t="s">
        <v>218</v>
      </c>
      <c r="E239" s="235" t="s">
        <v>658</v>
      </c>
      <c r="F239" s="236" t="s">
        <v>659</v>
      </c>
      <c r="G239" s="237" t="s">
        <v>473</v>
      </c>
      <c r="H239" s="238">
        <v>4200.1360000000004</v>
      </c>
      <c r="I239" s="239"/>
      <c r="J239" s="240">
        <f>ROUND(I239*H239,2)</f>
        <v>0</v>
      </c>
      <c r="K239" s="236" t="s">
        <v>222</v>
      </c>
      <c r="L239" s="73"/>
      <c r="M239" s="241" t="s">
        <v>21</v>
      </c>
      <c r="N239" s="242" t="s">
        <v>43</v>
      </c>
      <c r="O239" s="48"/>
      <c r="P239" s="243">
        <f>O239*H239</f>
        <v>0</v>
      </c>
      <c r="Q239" s="243">
        <v>0</v>
      </c>
      <c r="R239" s="243">
        <f>Q239*H239</f>
        <v>0</v>
      </c>
      <c r="S239" s="243">
        <v>0</v>
      </c>
      <c r="T239" s="244">
        <f>S239*H239</f>
        <v>0</v>
      </c>
      <c r="AR239" s="25" t="s">
        <v>232</v>
      </c>
      <c r="AT239" s="25" t="s">
        <v>218</v>
      </c>
      <c r="AU239" s="25" t="s">
        <v>82</v>
      </c>
      <c r="AY239" s="25" t="s">
        <v>215</v>
      </c>
      <c r="BE239" s="245">
        <f>IF(N239="základní",J239,0)</f>
        <v>0</v>
      </c>
      <c r="BF239" s="245">
        <f>IF(N239="snížená",J239,0)</f>
        <v>0</v>
      </c>
      <c r="BG239" s="245">
        <f>IF(N239="zákl. přenesená",J239,0)</f>
        <v>0</v>
      </c>
      <c r="BH239" s="245">
        <f>IF(N239="sníž. přenesená",J239,0)</f>
        <v>0</v>
      </c>
      <c r="BI239" s="245">
        <f>IF(N239="nulová",J239,0)</f>
        <v>0</v>
      </c>
      <c r="BJ239" s="25" t="s">
        <v>80</v>
      </c>
      <c r="BK239" s="245">
        <f>ROUND(I239*H239,2)</f>
        <v>0</v>
      </c>
      <c r="BL239" s="25" t="s">
        <v>232</v>
      </c>
      <c r="BM239" s="25" t="s">
        <v>660</v>
      </c>
    </row>
    <row r="240" s="1" customFormat="1">
      <c r="B240" s="47"/>
      <c r="C240" s="75"/>
      <c r="D240" s="246" t="s">
        <v>225</v>
      </c>
      <c r="E240" s="75"/>
      <c r="F240" s="247" t="s">
        <v>661</v>
      </c>
      <c r="G240" s="75"/>
      <c r="H240" s="75"/>
      <c r="I240" s="204"/>
      <c r="J240" s="75"/>
      <c r="K240" s="75"/>
      <c r="L240" s="73"/>
      <c r="M240" s="248"/>
      <c r="N240" s="48"/>
      <c r="O240" s="48"/>
      <c r="P240" s="48"/>
      <c r="Q240" s="48"/>
      <c r="R240" s="48"/>
      <c r="S240" s="48"/>
      <c r="T240" s="96"/>
      <c r="AT240" s="25" t="s">
        <v>225</v>
      </c>
      <c r="AU240" s="25" t="s">
        <v>82</v>
      </c>
    </row>
    <row r="241" s="1" customFormat="1" ht="16.5" customHeight="1">
      <c r="B241" s="47"/>
      <c r="C241" s="234" t="s">
        <v>662</v>
      </c>
      <c r="D241" s="234" t="s">
        <v>218</v>
      </c>
      <c r="E241" s="235" t="s">
        <v>663</v>
      </c>
      <c r="F241" s="236" t="s">
        <v>664</v>
      </c>
      <c r="G241" s="237" t="s">
        <v>473</v>
      </c>
      <c r="H241" s="238">
        <v>16800.544000000002</v>
      </c>
      <c r="I241" s="239"/>
      <c r="J241" s="240">
        <f>ROUND(I241*H241,2)</f>
        <v>0</v>
      </c>
      <c r="K241" s="236" t="s">
        <v>222</v>
      </c>
      <c r="L241" s="73"/>
      <c r="M241" s="241" t="s">
        <v>21</v>
      </c>
      <c r="N241" s="242" t="s">
        <v>43</v>
      </c>
      <c r="O241" s="48"/>
      <c r="P241" s="243">
        <f>O241*H241</f>
        <v>0</v>
      </c>
      <c r="Q241" s="243">
        <v>0</v>
      </c>
      <c r="R241" s="243">
        <f>Q241*H241</f>
        <v>0</v>
      </c>
      <c r="S241" s="243">
        <v>0</v>
      </c>
      <c r="T241" s="244">
        <f>S241*H241</f>
        <v>0</v>
      </c>
      <c r="AR241" s="25" t="s">
        <v>232</v>
      </c>
      <c r="AT241" s="25" t="s">
        <v>218</v>
      </c>
      <c r="AU241" s="25" t="s">
        <v>82</v>
      </c>
      <c r="AY241" s="25" t="s">
        <v>215</v>
      </c>
      <c r="BE241" s="245">
        <f>IF(N241="základní",J241,0)</f>
        <v>0</v>
      </c>
      <c r="BF241" s="245">
        <f>IF(N241="snížená",J241,0)</f>
        <v>0</v>
      </c>
      <c r="BG241" s="245">
        <f>IF(N241="zákl. přenesená",J241,0)</f>
        <v>0</v>
      </c>
      <c r="BH241" s="245">
        <f>IF(N241="sníž. přenesená",J241,0)</f>
        <v>0</v>
      </c>
      <c r="BI241" s="245">
        <f>IF(N241="nulová",J241,0)</f>
        <v>0</v>
      </c>
      <c r="BJ241" s="25" t="s">
        <v>80</v>
      </c>
      <c r="BK241" s="245">
        <f>ROUND(I241*H241,2)</f>
        <v>0</v>
      </c>
      <c r="BL241" s="25" t="s">
        <v>232</v>
      </c>
      <c r="BM241" s="25" t="s">
        <v>665</v>
      </c>
    </row>
    <row r="242" s="1" customFormat="1">
      <c r="B242" s="47"/>
      <c r="C242" s="75"/>
      <c r="D242" s="246" t="s">
        <v>225</v>
      </c>
      <c r="E242" s="75"/>
      <c r="F242" s="247" t="s">
        <v>666</v>
      </c>
      <c r="G242" s="75"/>
      <c r="H242" s="75"/>
      <c r="I242" s="204"/>
      <c r="J242" s="75"/>
      <c r="K242" s="75"/>
      <c r="L242" s="73"/>
      <c r="M242" s="248"/>
      <c r="N242" s="48"/>
      <c r="O242" s="48"/>
      <c r="P242" s="48"/>
      <c r="Q242" s="48"/>
      <c r="R242" s="48"/>
      <c r="S242" s="48"/>
      <c r="T242" s="96"/>
      <c r="AT242" s="25" t="s">
        <v>225</v>
      </c>
      <c r="AU242" s="25" t="s">
        <v>82</v>
      </c>
    </row>
    <row r="243" s="12" customFormat="1">
      <c r="B243" s="252"/>
      <c r="C243" s="253"/>
      <c r="D243" s="246" t="s">
        <v>422</v>
      </c>
      <c r="E243" s="254" t="s">
        <v>21</v>
      </c>
      <c r="F243" s="255" t="s">
        <v>667</v>
      </c>
      <c r="G243" s="253"/>
      <c r="H243" s="256">
        <v>16800.544000000002</v>
      </c>
      <c r="I243" s="257"/>
      <c r="J243" s="253"/>
      <c r="K243" s="253"/>
      <c r="L243" s="258"/>
      <c r="M243" s="259"/>
      <c r="N243" s="260"/>
      <c r="O243" s="260"/>
      <c r="P243" s="260"/>
      <c r="Q243" s="260"/>
      <c r="R243" s="260"/>
      <c r="S243" s="260"/>
      <c r="T243" s="261"/>
      <c r="AT243" s="262" t="s">
        <v>422</v>
      </c>
      <c r="AU243" s="262" t="s">
        <v>82</v>
      </c>
      <c r="AV243" s="12" t="s">
        <v>82</v>
      </c>
      <c r="AW243" s="12" t="s">
        <v>35</v>
      </c>
      <c r="AX243" s="12" t="s">
        <v>72</v>
      </c>
      <c r="AY243" s="262" t="s">
        <v>215</v>
      </c>
    </row>
    <row r="244" s="13" customFormat="1">
      <c r="B244" s="263"/>
      <c r="C244" s="264"/>
      <c r="D244" s="246" t="s">
        <v>422</v>
      </c>
      <c r="E244" s="265" t="s">
        <v>21</v>
      </c>
      <c r="F244" s="266" t="s">
        <v>439</v>
      </c>
      <c r="G244" s="264"/>
      <c r="H244" s="267">
        <v>16800.544000000002</v>
      </c>
      <c r="I244" s="268"/>
      <c r="J244" s="264"/>
      <c r="K244" s="264"/>
      <c r="L244" s="269"/>
      <c r="M244" s="270"/>
      <c r="N244" s="271"/>
      <c r="O244" s="271"/>
      <c r="P244" s="271"/>
      <c r="Q244" s="271"/>
      <c r="R244" s="271"/>
      <c r="S244" s="271"/>
      <c r="T244" s="272"/>
      <c r="AT244" s="273" t="s">
        <v>422</v>
      </c>
      <c r="AU244" s="273" t="s">
        <v>82</v>
      </c>
      <c r="AV244" s="13" t="s">
        <v>232</v>
      </c>
      <c r="AW244" s="13" t="s">
        <v>35</v>
      </c>
      <c r="AX244" s="13" t="s">
        <v>80</v>
      </c>
      <c r="AY244" s="273" t="s">
        <v>215</v>
      </c>
    </row>
    <row r="245" s="1" customFormat="1" ht="16.5" customHeight="1">
      <c r="B245" s="47"/>
      <c r="C245" s="234" t="s">
        <v>668</v>
      </c>
      <c r="D245" s="234" t="s">
        <v>218</v>
      </c>
      <c r="E245" s="235" t="s">
        <v>669</v>
      </c>
      <c r="F245" s="236" t="s">
        <v>670</v>
      </c>
      <c r="G245" s="237" t="s">
        <v>473</v>
      </c>
      <c r="H245" s="238">
        <v>5422.4030000000002</v>
      </c>
      <c r="I245" s="239"/>
      <c r="J245" s="240">
        <f>ROUND(I245*H245,2)</f>
        <v>0</v>
      </c>
      <c r="K245" s="236" t="s">
        <v>222</v>
      </c>
      <c r="L245" s="73"/>
      <c r="M245" s="241" t="s">
        <v>21</v>
      </c>
      <c r="N245" s="242" t="s">
        <v>43</v>
      </c>
      <c r="O245" s="48"/>
      <c r="P245" s="243">
        <f>O245*H245</f>
        <v>0</v>
      </c>
      <c r="Q245" s="243">
        <v>0</v>
      </c>
      <c r="R245" s="243">
        <f>Q245*H245</f>
        <v>0</v>
      </c>
      <c r="S245" s="243">
        <v>0</v>
      </c>
      <c r="T245" s="244">
        <f>S245*H245</f>
        <v>0</v>
      </c>
      <c r="AR245" s="25" t="s">
        <v>232</v>
      </c>
      <c r="AT245" s="25" t="s">
        <v>218</v>
      </c>
      <c r="AU245" s="25" t="s">
        <v>82</v>
      </c>
      <c r="AY245" s="25" t="s">
        <v>215</v>
      </c>
      <c r="BE245" s="245">
        <f>IF(N245="základní",J245,0)</f>
        <v>0</v>
      </c>
      <c r="BF245" s="245">
        <f>IF(N245="snížená",J245,0)</f>
        <v>0</v>
      </c>
      <c r="BG245" s="245">
        <f>IF(N245="zákl. přenesená",J245,0)</f>
        <v>0</v>
      </c>
      <c r="BH245" s="245">
        <f>IF(N245="sníž. přenesená",J245,0)</f>
        <v>0</v>
      </c>
      <c r="BI245" s="245">
        <f>IF(N245="nulová",J245,0)</f>
        <v>0</v>
      </c>
      <c r="BJ245" s="25" t="s">
        <v>80</v>
      </c>
      <c r="BK245" s="245">
        <f>ROUND(I245*H245,2)</f>
        <v>0</v>
      </c>
      <c r="BL245" s="25" t="s">
        <v>232</v>
      </c>
      <c r="BM245" s="25" t="s">
        <v>671</v>
      </c>
    </row>
    <row r="246" s="1" customFormat="1">
      <c r="B246" s="47"/>
      <c r="C246" s="75"/>
      <c r="D246" s="246" t="s">
        <v>225</v>
      </c>
      <c r="E246" s="75"/>
      <c r="F246" s="247" t="s">
        <v>672</v>
      </c>
      <c r="G246" s="75"/>
      <c r="H246" s="75"/>
      <c r="I246" s="204"/>
      <c r="J246" s="75"/>
      <c r="K246" s="75"/>
      <c r="L246" s="73"/>
      <c r="M246" s="248"/>
      <c r="N246" s="48"/>
      <c r="O246" s="48"/>
      <c r="P246" s="48"/>
      <c r="Q246" s="48"/>
      <c r="R246" s="48"/>
      <c r="S246" s="48"/>
      <c r="T246" s="96"/>
      <c r="AT246" s="25" t="s">
        <v>225</v>
      </c>
      <c r="AU246" s="25" t="s">
        <v>82</v>
      </c>
    </row>
    <row r="247" s="1" customFormat="1" ht="16.5" customHeight="1">
      <c r="B247" s="47"/>
      <c r="C247" s="234" t="s">
        <v>673</v>
      </c>
      <c r="D247" s="234" t="s">
        <v>218</v>
      </c>
      <c r="E247" s="235" t="s">
        <v>674</v>
      </c>
      <c r="F247" s="236" t="s">
        <v>675</v>
      </c>
      <c r="G247" s="237" t="s">
        <v>473</v>
      </c>
      <c r="H247" s="238">
        <v>1555.8150000000001</v>
      </c>
      <c r="I247" s="239"/>
      <c r="J247" s="240">
        <f>ROUND(I247*H247,2)</f>
        <v>0</v>
      </c>
      <c r="K247" s="236" t="s">
        <v>222</v>
      </c>
      <c r="L247" s="73"/>
      <c r="M247" s="241" t="s">
        <v>21</v>
      </c>
      <c r="N247" s="242" t="s">
        <v>43</v>
      </c>
      <c r="O247" s="48"/>
      <c r="P247" s="243">
        <f>O247*H247</f>
        <v>0</v>
      </c>
      <c r="Q247" s="243">
        <v>0</v>
      </c>
      <c r="R247" s="243">
        <f>Q247*H247</f>
        <v>0</v>
      </c>
      <c r="S247" s="243">
        <v>0</v>
      </c>
      <c r="T247" s="244">
        <f>S247*H247</f>
        <v>0</v>
      </c>
      <c r="AR247" s="25" t="s">
        <v>232</v>
      </c>
      <c r="AT247" s="25" t="s">
        <v>218</v>
      </c>
      <c r="AU247" s="25" t="s">
        <v>82</v>
      </c>
      <c r="AY247" s="25" t="s">
        <v>215</v>
      </c>
      <c r="BE247" s="245">
        <f>IF(N247="základní",J247,0)</f>
        <v>0</v>
      </c>
      <c r="BF247" s="245">
        <f>IF(N247="snížená",J247,0)</f>
        <v>0</v>
      </c>
      <c r="BG247" s="245">
        <f>IF(N247="zákl. přenesená",J247,0)</f>
        <v>0</v>
      </c>
      <c r="BH247" s="245">
        <f>IF(N247="sníž. přenesená",J247,0)</f>
        <v>0</v>
      </c>
      <c r="BI247" s="245">
        <f>IF(N247="nulová",J247,0)</f>
        <v>0</v>
      </c>
      <c r="BJ247" s="25" t="s">
        <v>80</v>
      </c>
      <c r="BK247" s="245">
        <f>ROUND(I247*H247,2)</f>
        <v>0</v>
      </c>
      <c r="BL247" s="25" t="s">
        <v>232</v>
      </c>
      <c r="BM247" s="25" t="s">
        <v>676</v>
      </c>
    </row>
    <row r="248" s="1" customFormat="1">
      <c r="B248" s="47"/>
      <c r="C248" s="75"/>
      <c r="D248" s="246" t="s">
        <v>225</v>
      </c>
      <c r="E248" s="75"/>
      <c r="F248" s="247" t="s">
        <v>677</v>
      </c>
      <c r="G248" s="75"/>
      <c r="H248" s="75"/>
      <c r="I248" s="204"/>
      <c r="J248" s="75"/>
      <c r="K248" s="75"/>
      <c r="L248" s="73"/>
      <c r="M248" s="248"/>
      <c r="N248" s="48"/>
      <c r="O248" s="48"/>
      <c r="P248" s="48"/>
      <c r="Q248" s="48"/>
      <c r="R248" s="48"/>
      <c r="S248" s="48"/>
      <c r="T248" s="96"/>
      <c r="AT248" s="25" t="s">
        <v>225</v>
      </c>
      <c r="AU248" s="25" t="s">
        <v>82</v>
      </c>
    </row>
    <row r="249" s="1" customFormat="1" ht="16.5" customHeight="1">
      <c r="B249" s="47"/>
      <c r="C249" s="234" t="s">
        <v>678</v>
      </c>
      <c r="D249" s="234" t="s">
        <v>218</v>
      </c>
      <c r="E249" s="235" t="s">
        <v>679</v>
      </c>
      <c r="F249" s="236" t="s">
        <v>680</v>
      </c>
      <c r="G249" s="237" t="s">
        <v>473</v>
      </c>
      <c r="H249" s="238">
        <v>6852.1599999999999</v>
      </c>
      <c r="I249" s="239"/>
      <c r="J249" s="240">
        <f>ROUND(I249*H249,2)</f>
        <v>0</v>
      </c>
      <c r="K249" s="236" t="s">
        <v>222</v>
      </c>
      <c r="L249" s="73"/>
      <c r="M249" s="241" t="s">
        <v>21</v>
      </c>
      <c r="N249" s="242" t="s">
        <v>43</v>
      </c>
      <c r="O249" s="48"/>
      <c r="P249" s="243">
        <f>O249*H249</f>
        <v>0</v>
      </c>
      <c r="Q249" s="243">
        <v>0</v>
      </c>
      <c r="R249" s="243">
        <f>Q249*H249</f>
        <v>0</v>
      </c>
      <c r="S249" s="243">
        <v>0</v>
      </c>
      <c r="T249" s="244">
        <f>S249*H249</f>
        <v>0</v>
      </c>
      <c r="AR249" s="25" t="s">
        <v>232</v>
      </c>
      <c r="AT249" s="25" t="s">
        <v>218</v>
      </c>
      <c r="AU249" s="25" t="s">
        <v>82</v>
      </c>
      <c r="AY249" s="25" t="s">
        <v>215</v>
      </c>
      <c r="BE249" s="245">
        <f>IF(N249="základní",J249,0)</f>
        <v>0</v>
      </c>
      <c r="BF249" s="245">
        <f>IF(N249="snížená",J249,0)</f>
        <v>0</v>
      </c>
      <c r="BG249" s="245">
        <f>IF(N249="zákl. přenesená",J249,0)</f>
        <v>0</v>
      </c>
      <c r="BH249" s="245">
        <f>IF(N249="sníž. přenesená",J249,0)</f>
        <v>0</v>
      </c>
      <c r="BI249" s="245">
        <f>IF(N249="nulová",J249,0)</f>
        <v>0</v>
      </c>
      <c r="BJ249" s="25" t="s">
        <v>80</v>
      </c>
      <c r="BK249" s="245">
        <f>ROUND(I249*H249,2)</f>
        <v>0</v>
      </c>
      <c r="BL249" s="25" t="s">
        <v>232</v>
      </c>
      <c r="BM249" s="25" t="s">
        <v>681</v>
      </c>
    </row>
    <row r="250" s="1" customFormat="1">
      <c r="B250" s="47"/>
      <c r="C250" s="75"/>
      <c r="D250" s="246" t="s">
        <v>225</v>
      </c>
      <c r="E250" s="75"/>
      <c r="F250" s="247" t="s">
        <v>682</v>
      </c>
      <c r="G250" s="75"/>
      <c r="H250" s="75"/>
      <c r="I250" s="204"/>
      <c r="J250" s="75"/>
      <c r="K250" s="75"/>
      <c r="L250" s="73"/>
      <c r="M250" s="248"/>
      <c r="N250" s="48"/>
      <c r="O250" s="48"/>
      <c r="P250" s="48"/>
      <c r="Q250" s="48"/>
      <c r="R250" s="48"/>
      <c r="S250" s="48"/>
      <c r="T250" s="96"/>
      <c r="AT250" s="25" t="s">
        <v>225</v>
      </c>
      <c r="AU250" s="25" t="s">
        <v>82</v>
      </c>
    </row>
    <row r="251" s="12" customFormat="1">
      <c r="B251" s="252"/>
      <c r="C251" s="253"/>
      <c r="D251" s="246" t="s">
        <v>422</v>
      </c>
      <c r="E251" s="254" t="s">
        <v>21</v>
      </c>
      <c r="F251" s="255" t="s">
        <v>683</v>
      </c>
      <c r="G251" s="253"/>
      <c r="H251" s="256">
        <v>6852.1599999999999</v>
      </c>
      <c r="I251" s="257"/>
      <c r="J251" s="253"/>
      <c r="K251" s="253"/>
      <c r="L251" s="258"/>
      <c r="M251" s="259"/>
      <c r="N251" s="260"/>
      <c r="O251" s="260"/>
      <c r="P251" s="260"/>
      <c r="Q251" s="260"/>
      <c r="R251" s="260"/>
      <c r="S251" s="260"/>
      <c r="T251" s="261"/>
      <c r="AT251" s="262" t="s">
        <v>422</v>
      </c>
      <c r="AU251" s="262" t="s">
        <v>82</v>
      </c>
      <c r="AV251" s="12" t="s">
        <v>82</v>
      </c>
      <c r="AW251" s="12" t="s">
        <v>35</v>
      </c>
      <c r="AX251" s="12" t="s">
        <v>80</v>
      </c>
      <c r="AY251" s="262" t="s">
        <v>215</v>
      </c>
    </row>
    <row r="252" s="11" customFormat="1" ht="37.44" customHeight="1">
      <c r="B252" s="218"/>
      <c r="C252" s="219"/>
      <c r="D252" s="220" t="s">
        <v>71</v>
      </c>
      <c r="E252" s="221" t="s">
        <v>684</v>
      </c>
      <c r="F252" s="221" t="s">
        <v>684</v>
      </c>
      <c r="G252" s="219"/>
      <c r="H252" s="219"/>
      <c r="I252" s="222"/>
      <c r="J252" s="223">
        <f>BK252</f>
        <v>0</v>
      </c>
      <c r="K252" s="219"/>
      <c r="L252" s="224"/>
      <c r="M252" s="225"/>
      <c r="N252" s="226"/>
      <c r="O252" s="226"/>
      <c r="P252" s="227">
        <f>P253</f>
        <v>0</v>
      </c>
      <c r="Q252" s="226"/>
      <c r="R252" s="227">
        <f>R253</f>
        <v>2.4209549999999997</v>
      </c>
      <c r="S252" s="226"/>
      <c r="T252" s="228">
        <f>T253</f>
        <v>638.48653200000001</v>
      </c>
      <c r="AR252" s="229" t="s">
        <v>82</v>
      </c>
      <c r="AT252" s="230" t="s">
        <v>71</v>
      </c>
      <c r="AU252" s="230" t="s">
        <v>72</v>
      </c>
      <c r="AY252" s="229" t="s">
        <v>215</v>
      </c>
      <c r="BK252" s="231">
        <f>BK253</f>
        <v>0</v>
      </c>
    </row>
    <row r="253" s="11" customFormat="1" ht="19.92" customHeight="1">
      <c r="B253" s="218"/>
      <c r="C253" s="219"/>
      <c r="D253" s="220" t="s">
        <v>71</v>
      </c>
      <c r="E253" s="232" t="s">
        <v>685</v>
      </c>
      <c r="F253" s="232" t="s">
        <v>686</v>
      </c>
      <c r="G253" s="219"/>
      <c r="H253" s="219"/>
      <c r="I253" s="222"/>
      <c r="J253" s="233">
        <f>BK253</f>
        <v>0</v>
      </c>
      <c r="K253" s="219"/>
      <c r="L253" s="224"/>
      <c r="M253" s="225"/>
      <c r="N253" s="226"/>
      <c r="O253" s="226"/>
      <c r="P253" s="227">
        <f>SUM(P254:P257)</f>
        <v>0</v>
      </c>
      <c r="Q253" s="226"/>
      <c r="R253" s="227">
        <f>SUM(R254:R257)</f>
        <v>2.4209549999999997</v>
      </c>
      <c r="S253" s="226"/>
      <c r="T253" s="228">
        <f>SUM(T254:T257)</f>
        <v>638.48653200000001</v>
      </c>
      <c r="AR253" s="229" t="s">
        <v>82</v>
      </c>
      <c r="AT253" s="230" t="s">
        <v>71</v>
      </c>
      <c r="AU253" s="230" t="s">
        <v>80</v>
      </c>
      <c r="AY253" s="229" t="s">
        <v>215</v>
      </c>
      <c r="BK253" s="231">
        <f>SUM(BK254:BK257)</f>
        <v>0</v>
      </c>
    </row>
    <row r="254" s="1" customFormat="1" ht="16.5" customHeight="1">
      <c r="B254" s="47"/>
      <c r="C254" s="234" t="s">
        <v>687</v>
      </c>
      <c r="D254" s="234" t="s">
        <v>218</v>
      </c>
      <c r="E254" s="235" t="s">
        <v>688</v>
      </c>
      <c r="F254" s="236" t="s">
        <v>689</v>
      </c>
      <c r="G254" s="237" t="s">
        <v>452</v>
      </c>
      <c r="H254" s="238">
        <v>474</v>
      </c>
      <c r="I254" s="239"/>
      <c r="J254" s="240">
        <f>ROUND(I254*H254,2)</f>
        <v>0</v>
      </c>
      <c r="K254" s="236" t="s">
        <v>222</v>
      </c>
      <c r="L254" s="73"/>
      <c r="M254" s="241" t="s">
        <v>21</v>
      </c>
      <c r="N254" s="242" t="s">
        <v>43</v>
      </c>
      <c r="O254" s="48"/>
      <c r="P254" s="243">
        <f>O254*H254</f>
        <v>0</v>
      </c>
      <c r="Q254" s="243">
        <v>0.00014999999999999999</v>
      </c>
      <c r="R254" s="243">
        <f>Q254*H254</f>
        <v>0.071099999999999997</v>
      </c>
      <c r="S254" s="243">
        <v>0.039559999999999998</v>
      </c>
      <c r="T254" s="244">
        <f>S254*H254</f>
        <v>18.751439999999999</v>
      </c>
      <c r="AR254" s="25" t="s">
        <v>232</v>
      </c>
      <c r="AT254" s="25" t="s">
        <v>218</v>
      </c>
      <c r="AU254" s="25" t="s">
        <v>82</v>
      </c>
      <c r="AY254" s="25" t="s">
        <v>215</v>
      </c>
      <c r="BE254" s="245">
        <f>IF(N254="základní",J254,0)</f>
        <v>0</v>
      </c>
      <c r="BF254" s="245">
        <f>IF(N254="snížená",J254,0)</f>
        <v>0</v>
      </c>
      <c r="BG254" s="245">
        <f>IF(N254="zákl. přenesená",J254,0)</f>
        <v>0</v>
      </c>
      <c r="BH254" s="245">
        <f>IF(N254="sníž. přenesená",J254,0)</f>
        <v>0</v>
      </c>
      <c r="BI254" s="245">
        <f>IF(N254="nulová",J254,0)</f>
        <v>0</v>
      </c>
      <c r="BJ254" s="25" t="s">
        <v>80</v>
      </c>
      <c r="BK254" s="245">
        <f>ROUND(I254*H254,2)</f>
        <v>0</v>
      </c>
      <c r="BL254" s="25" t="s">
        <v>232</v>
      </c>
      <c r="BM254" s="25" t="s">
        <v>690</v>
      </c>
    </row>
    <row r="255" s="12" customFormat="1">
      <c r="B255" s="252"/>
      <c r="C255" s="253"/>
      <c r="D255" s="246" t="s">
        <v>422</v>
      </c>
      <c r="E255" s="254" t="s">
        <v>21</v>
      </c>
      <c r="F255" s="255" t="s">
        <v>691</v>
      </c>
      <c r="G255" s="253"/>
      <c r="H255" s="256">
        <v>474</v>
      </c>
      <c r="I255" s="257"/>
      <c r="J255" s="253"/>
      <c r="K255" s="253"/>
      <c r="L255" s="258"/>
      <c r="M255" s="259"/>
      <c r="N255" s="260"/>
      <c r="O255" s="260"/>
      <c r="P255" s="260"/>
      <c r="Q255" s="260"/>
      <c r="R255" s="260"/>
      <c r="S255" s="260"/>
      <c r="T255" s="261"/>
      <c r="AT255" s="262" t="s">
        <v>422</v>
      </c>
      <c r="AU255" s="262" t="s">
        <v>82</v>
      </c>
      <c r="AV255" s="12" t="s">
        <v>82</v>
      </c>
      <c r="AW255" s="12" t="s">
        <v>35</v>
      </c>
      <c r="AX255" s="12" t="s">
        <v>80</v>
      </c>
      <c r="AY255" s="262" t="s">
        <v>215</v>
      </c>
    </row>
    <row r="256" s="1" customFormat="1" ht="16.5" customHeight="1">
      <c r="B256" s="47"/>
      <c r="C256" s="234" t="s">
        <v>692</v>
      </c>
      <c r="D256" s="234" t="s">
        <v>218</v>
      </c>
      <c r="E256" s="235" t="s">
        <v>693</v>
      </c>
      <c r="F256" s="236" t="s">
        <v>694</v>
      </c>
      <c r="G256" s="237" t="s">
        <v>695</v>
      </c>
      <c r="H256" s="238">
        <v>15665.700000000001</v>
      </c>
      <c r="I256" s="239"/>
      <c r="J256" s="240">
        <f>ROUND(I256*H256,2)</f>
        <v>0</v>
      </c>
      <c r="K256" s="236" t="s">
        <v>21</v>
      </c>
      <c r="L256" s="73"/>
      <c r="M256" s="241" t="s">
        <v>21</v>
      </c>
      <c r="N256" s="242" t="s">
        <v>43</v>
      </c>
      <c r="O256" s="48"/>
      <c r="P256" s="243">
        <f>O256*H256</f>
        <v>0</v>
      </c>
      <c r="Q256" s="243">
        <v>0.00014999999999999999</v>
      </c>
      <c r="R256" s="243">
        <f>Q256*H256</f>
        <v>2.3498549999999998</v>
      </c>
      <c r="S256" s="243">
        <v>0.039559999999999998</v>
      </c>
      <c r="T256" s="244">
        <f>S256*H256</f>
        <v>619.73509200000001</v>
      </c>
      <c r="AR256" s="25" t="s">
        <v>286</v>
      </c>
      <c r="AT256" s="25" t="s">
        <v>218</v>
      </c>
      <c r="AU256" s="25" t="s">
        <v>82</v>
      </c>
      <c r="AY256" s="25" t="s">
        <v>215</v>
      </c>
      <c r="BE256" s="245">
        <f>IF(N256="základní",J256,0)</f>
        <v>0</v>
      </c>
      <c r="BF256" s="245">
        <f>IF(N256="snížená",J256,0)</f>
        <v>0</v>
      </c>
      <c r="BG256" s="245">
        <f>IF(N256="zákl. přenesená",J256,0)</f>
        <v>0</v>
      </c>
      <c r="BH256" s="245">
        <f>IF(N256="sníž. přenesená",J256,0)</f>
        <v>0</v>
      </c>
      <c r="BI256" s="245">
        <f>IF(N256="nulová",J256,0)</f>
        <v>0</v>
      </c>
      <c r="BJ256" s="25" t="s">
        <v>80</v>
      </c>
      <c r="BK256" s="245">
        <f>ROUND(I256*H256,2)</f>
        <v>0</v>
      </c>
      <c r="BL256" s="25" t="s">
        <v>286</v>
      </c>
      <c r="BM256" s="25" t="s">
        <v>696</v>
      </c>
    </row>
    <row r="257" s="12" customFormat="1">
      <c r="B257" s="252"/>
      <c r="C257" s="253"/>
      <c r="D257" s="246" t="s">
        <v>422</v>
      </c>
      <c r="E257" s="254" t="s">
        <v>21</v>
      </c>
      <c r="F257" s="255" t="s">
        <v>697</v>
      </c>
      <c r="G257" s="253"/>
      <c r="H257" s="256">
        <v>15665.700000000001</v>
      </c>
      <c r="I257" s="257"/>
      <c r="J257" s="253"/>
      <c r="K257" s="253"/>
      <c r="L257" s="258"/>
      <c r="M257" s="284"/>
      <c r="N257" s="285"/>
      <c r="O257" s="285"/>
      <c r="P257" s="285"/>
      <c r="Q257" s="285"/>
      <c r="R257" s="285"/>
      <c r="S257" s="285"/>
      <c r="T257" s="286"/>
      <c r="AT257" s="262" t="s">
        <v>422</v>
      </c>
      <c r="AU257" s="262" t="s">
        <v>82</v>
      </c>
      <c r="AV257" s="12" t="s">
        <v>82</v>
      </c>
      <c r="AW257" s="12" t="s">
        <v>35</v>
      </c>
      <c r="AX257" s="12" t="s">
        <v>80</v>
      </c>
      <c r="AY257" s="262" t="s">
        <v>215</v>
      </c>
    </row>
    <row r="258" s="1" customFormat="1" ht="6.96" customHeight="1">
      <c r="B258" s="68"/>
      <c r="C258" s="69"/>
      <c r="D258" s="69"/>
      <c r="E258" s="69"/>
      <c r="F258" s="69"/>
      <c r="G258" s="69"/>
      <c r="H258" s="69"/>
      <c r="I258" s="179"/>
      <c r="J258" s="69"/>
      <c r="K258" s="69"/>
      <c r="L258" s="73"/>
    </row>
  </sheetData>
  <sheetProtection sheet="1" autoFilter="0" formatColumns="0" formatRows="0" objects="1" scenarios="1" spinCount="100000" saltValue="XDr6sKvtT6DcZORXg01EyErUrMRGGcMCVh/cUYMjFl+Ksin686dzk/wCFPLCAoSB0KskAqOuHIRUmz138wHc+Q==" hashValue="QDNxFZgJBAxRbtqy3LpszuF7x9etwQYcq+cI4wvQ4mU3BLJl6kXirIIFqdN+pcLsz6k0lciWfsAfMFTk5vKCkw==" algorithmName="SHA-512" password="CC35"/>
  <autoFilter ref="C82:K257"/>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0.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170</v>
      </c>
      <c r="AZ2" s="287" t="s">
        <v>5043</v>
      </c>
      <c r="BA2" s="287" t="s">
        <v>21</v>
      </c>
      <c r="BB2" s="287" t="s">
        <v>21</v>
      </c>
      <c r="BC2" s="287" t="s">
        <v>5044</v>
      </c>
      <c r="BD2" s="287" t="s">
        <v>82</v>
      </c>
    </row>
    <row r="3" ht="6.96" customHeight="1">
      <c r="B3" s="26"/>
      <c r="C3" s="27"/>
      <c r="D3" s="27"/>
      <c r="E3" s="27"/>
      <c r="F3" s="27"/>
      <c r="G3" s="27"/>
      <c r="H3" s="27"/>
      <c r="I3" s="154"/>
      <c r="J3" s="27"/>
      <c r="K3" s="28"/>
      <c r="AT3" s="25" t="s">
        <v>82</v>
      </c>
      <c r="AZ3" s="287" t="s">
        <v>5045</v>
      </c>
      <c r="BA3" s="287" t="s">
        <v>21</v>
      </c>
      <c r="BB3" s="287" t="s">
        <v>21</v>
      </c>
      <c r="BC3" s="287" t="s">
        <v>5046</v>
      </c>
      <c r="BD3" s="287" t="s">
        <v>82</v>
      </c>
    </row>
    <row r="4" ht="36.96" customHeight="1">
      <c r="B4" s="29"/>
      <c r="C4" s="30"/>
      <c r="D4" s="31" t="s">
        <v>185</v>
      </c>
      <c r="E4" s="30"/>
      <c r="F4" s="30"/>
      <c r="G4" s="30"/>
      <c r="H4" s="30"/>
      <c r="I4" s="155"/>
      <c r="J4" s="30"/>
      <c r="K4" s="32"/>
      <c r="M4" s="33" t="s">
        <v>12</v>
      </c>
      <c r="AT4" s="25" t="s">
        <v>6</v>
      </c>
      <c r="AZ4" s="287" t="s">
        <v>5047</v>
      </c>
      <c r="BA4" s="287" t="s">
        <v>21</v>
      </c>
      <c r="BB4" s="287" t="s">
        <v>21</v>
      </c>
      <c r="BC4" s="287" t="s">
        <v>5048</v>
      </c>
      <c r="BD4" s="287" t="s">
        <v>82</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5049</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ROUND(J84,2)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ROUND(SUM(BE84:BE127), 2)</f>
        <v>0</v>
      </c>
      <c r="G30" s="48"/>
      <c r="H30" s="48"/>
      <c r="I30" s="171">
        <v>0.20999999999999999</v>
      </c>
      <c r="J30" s="170">
        <f>ROUND(ROUND((SUM(BE84:BE127)), 2)*I30, 2)</f>
        <v>0</v>
      </c>
      <c r="K30" s="52"/>
    </row>
    <row r="31" s="1" customFormat="1" ht="14.4" customHeight="1">
      <c r="B31" s="47"/>
      <c r="C31" s="48"/>
      <c r="D31" s="48"/>
      <c r="E31" s="56" t="s">
        <v>44</v>
      </c>
      <c r="F31" s="170">
        <f>ROUND(SUM(BF84:BF127), 2)</f>
        <v>0</v>
      </c>
      <c r="G31" s="48"/>
      <c r="H31" s="48"/>
      <c r="I31" s="171">
        <v>0.14999999999999999</v>
      </c>
      <c r="J31" s="170">
        <f>ROUND(ROUND((SUM(BF84:BF127)), 2)*I31, 2)</f>
        <v>0</v>
      </c>
      <c r="K31" s="52"/>
    </row>
    <row r="32" hidden="1" s="1" customFormat="1" ht="14.4" customHeight="1">
      <c r="B32" s="47"/>
      <c r="C32" s="48"/>
      <c r="D32" s="48"/>
      <c r="E32" s="56" t="s">
        <v>45</v>
      </c>
      <c r="F32" s="170">
        <f>ROUND(SUM(BG84:BG127), 2)</f>
        <v>0</v>
      </c>
      <c r="G32" s="48"/>
      <c r="H32" s="48"/>
      <c r="I32" s="171">
        <v>0.20999999999999999</v>
      </c>
      <c r="J32" s="170">
        <v>0</v>
      </c>
      <c r="K32" s="52"/>
    </row>
    <row r="33" hidden="1" s="1" customFormat="1" ht="14.4" customHeight="1">
      <c r="B33" s="47"/>
      <c r="C33" s="48"/>
      <c r="D33" s="48"/>
      <c r="E33" s="56" t="s">
        <v>46</v>
      </c>
      <c r="F33" s="170">
        <f>ROUND(SUM(BH84:BH127), 2)</f>
        <v>0</v>
      </c>
      <c r="G33" s="48"/>
      <c r="H33" s="48"/>
      <c r="I33" s="171">
        <v>0.14999999999999999</v>
      </c>
      <c r="J33" s="170">
        <v>0</v>
      </c>
      <c r="K33" s="52"/>
    </row>
    <row r="34" hidden="1" s="1" customFormat="1" ht="14.4" customHeight="1">
      <c r="B34" s="47"/>
      <c r="C34" s="48"/>
      <c r="D34" s="48"/>
      <c r="E34" s="56" t="s">
        <v>47</v>
      </c>
      <c r="F34" s="170">
        <f>ROUND(SUM(BI84:BI127),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903 - Pergola</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J84</f>
        <v>0</v>
      </c>
      <c r="K56" s="52"/>
      <c r="AU56" s="25" t="s">
        <v>193</v>
      </c>
    </row>
    <row r="57" s="8" customFormat="1" ht="24.96" customHeight="1">
      <c r="B57" s="190"/>
      <c r="C57" s="191"/>
      <c r="D57" s="192" t="s">
        <v>364</v>
      </c>
      <c r="E57" s="193"/>
      <c r="F57" s="193"/>
      <c r="G57" s="193"/>
      <c r="H57" s="193"/>
      <c r="I57" s="194"/>
      <c r="J57" s="195">
        <f>J85</f>
        <v>0</v>
      </c>
      <c r="K57" s="196"/>
    </row>
    <row r="58" s="9" customFormat="1" ht="19.92" customHeight="1">
      <c r="B58" s="197"/>
      <c r="C58" s="198"/>
      <c r="D58" s="199" t="s">
        <v>365</v>
      </c>
      <c r="E58" s="200"/>
      <c r="F58" s="200"/>
      <c r="G58" s="200"/>
      <c r="H58" s="200"/>
      <c r="I58" s="201"/>
      <c r="J58" s="202">
        <f>J86</f>
        <v>0</v>
      </c>
      <c r="K58" s="203"/>
    </row>
    <row r="59" s="9" customFormat="1" ht="19.92" customHeight="1">
      <c r="B59" s="197"/>
      <c r="C59" s="198"/>
      <c r="D59" s="199" t="s">
        <v>366</v>
      </c>
      <c r="E59" s="200"/>
      <c r="F59" s="200"/>
      <c r="G59" s="200"/>
      <c r="H59" s="200"/>
      <c r="I59" s="201"/>
      <c r="J59" s="202">
        <f>J99</f>
        <v>0</v>
      </c>
      <c r="K59" s="203"/>
    </row>
    <row r="60" s="9" customFormat="1" ht="19.92" customHeight="1">
      <c r="B60" s="197"/>
      <c r="C60" s="198"/>
      <c r="D60" s="199" t="s">
        <v>1245</v>
      </c>
      <c r="E60" s="200"/>
      <c r="F60" s="200"/>
      <c r="G60" s="200"/>
      <c r="H60" s="200"/>
      <c r="I60" s="201"/>
      <c r="J60" s="202">
        <f>J108</f>
        <v>0</v>
      </c>
      <c r="K60" s="203"/>
    </row>
    <row r="61" s="8" customFormat="1" ht="24.96" customHeight="1">
      <c r="B61" s="190"/>
      <c r="C61" s="191"/>
      <c r="D61" s="192" t="s">
        <v>854</v>
      </c>
      <c r="E61" s="193"/>
      <c r="F61" s="193"/>
      <c r="G61" s="193"/>
      <c r="H61" s="193"/>
      <c r="I61" s="194"/>
      <c r="J61" s="195">
        <f>J117</f>
        <v>0</v>
      </c>
      <c r="K61" s="196"/>
    </row>
    <row r="62" s="9" customFormat="1" ht="19.92" customHeight="1">
      <c r="B62" s="197"/>
      <c r="C62" s="198"/>
      <c r="D62" s="199" t="s">
        <v>1249</v>
      </c>
      <c r="E62" s="200"/>
      <c r="F62" s="200"/>
      <c r="G62" s="200"/>
      <c r="H62" s="200"/>
      <c r="I62" s="201"/>
      <c r="J62" s="202">
        <f>J118</f>
        <v>0</v>
      </c>
      <c r="K62" s="203"/>
    </row>
    <row r="63" s="8" customFormat="1" ht="24.96" customHeight="1">
      <c r="B63" s="190"/>
      <c r="C63" s="191"/>
      <c r="D63" s="192" t="s">
        <v>856</v>
      </c>
      <c r="E63" s="193"/>
      <c r="F63" s="193"/>
      <c r="G63" s="193"/>
      <c r="H63" s="193"/>
      <c r="I63" s="194"/>
      <c r="J63" s="195">
        <f>J123</f>
        <v>0</v>
      </c>
      <c r="K63" s="196"/>
    </row>
    <row r="64" s="9" customFormat="1" ht="19.92" customHeight="1">
      <c r="B64" s="197"/>
      <c r="C64" s="198"/>
      <c r="D64" s="199" t="s">
        <v>1250</v>
      </c>
      <c r="E64" s="200"/>
      <c r="F64" s="200"/>
      <c r="G64" s="200"/>
      <c r="H64" s="200"/>
      <c r="I64" s="201"/>
      <c r="J64" s="202">
        <f>J124</f>
        <v>0</v>
      </c>
      <c r="K64" s="203"/>
    </row>
    <row r="65" s="1" customFormat="1" ht="21.84" customHeight="1">
      <c r="B65" s="47"/>
      <c r="C65" s="48"/>
      <c r="D65" s="48"/>
      <c r="E65" s="48"/>
      <c r="F65" s="48"/>
      <c r="G65" s="48"/>
      <c r="H65" s="48"/>
      <c r="I65" s="157"/>
      <c r="J65" s="48"/>
      <c r="K65" s="52"/>
    </row>
    <row r="66" s="1" customFormat="1" ht="6.96" customHeight="1">
      <c r="B66" s="68"/>
      <c r="C66" s="69"/>
      <c r="D66" s="69"/>
      <c r="E66" s="69"/>
      <c r="F66" s="69"/>
      <c r="G66" s="69"/>
      <c r="H66" s="69"/>
      <c r="I66" s="179"/>
      <c r="J66" s="69"/>
      <c r="K66" s="70"/>
    </row>
    <row r="70" s="1" customFormat="1" ht="6.96" customHeight="1">
      <c r="B70" s="71"/>
      <c r="C70" s="72"/>
      <c r="D70" s="72"/>
      <c r="E70" s="72"/>
      <c r="F70" s="72"/>
      <c r="G70" s="72"/>
      <c r="H70" s="72"/>
      <c r="I70" s="182"/>
      <c r="J70" s="72"/>
      <c r="K70" s="72"/>
      <c r="L70" s="73"/>
    </row>
    <row r="71" s="1" customFormat="1" ht="36.96" customHeight="1">
      <c r="B71" s="47"/>
      <c r="C71" s="74" t="s">
        <v>199</v>
      </c>
      <c r="D71" s="75"/>
      <c r="E71" s="75"/>
      <c r="F71" s="75"/>
      <c r="G71" s="75"/>
      <c r="H71" s="75"/>
      <c r="I71" s="204"/>
      <c r="J71" s="75"/>
      <c r="K71" s="75"/>
      <c r="L71" s="73"/>
    </row>
    <row r="72" s="1" customFormat="1" ht="6.96" customHeight="1">
      <c r="B72" s="47"/>
      <c r="C72" s="75"/>
      <c r="D72" s="75"/>
      <c r="E72" s="75"/>
      <c r="F72" s="75"/>
      <c r="G72" s="75"/>
      <c r="H72" s="75"/>
      <c r="I72" s="204"/>
      <c r="J72" s="75"/>
      <c r="K72" s="75"/>
      <c r="L72" s="73"/>
    </row>
    <row r="73" s="1" customFormat="1" ht="14.4" customHeight="1">
      <c r="B73" s="47"/>
      <c r="C73" s="77" t="s">
        <v>18</v>
      </c>
      <c r="D73" s="75"/>
      <c r="E73" s="75"/>
      <c r="F73" s="75"/>
      <c r="G73" s="75"/>
      <c r="H73" s="75"/>
      <c r="I73" s="204"/>
      <c r="J73" s="75"/>
      <c r="K73" s="75"/>
      <c r="L73" s="73"/>
    </row>
    <row r="74" s="1" customFormat="1" ht="16.5" customHeight="1">
      <c r="B74" s="47"/>
      <c r="C74" s="75"/>
      <c r="D74" s="75"/>
      <c r="E74" s="205" t="str">
        <f>E7</f>
        <v>Revitalizace centra města Kopřivnice - projektová dokumentace II.</v>
      </c>
      <c r="F74" s="77"/>
      <c r="G74" s="77"/>
      <c r="H74" s="77"/>
      <c r="I74" s="204"/>
      <c r="J74" s="75"/>
      <c r="K74" s="75"/>
      <c r="L74" s="73"/>
    </row>
    <row r="75" s="1" customFormat="1" ht="14.4" customHeight="1">
      <c r="B75" s="47"/>
      <c r="C75" s="77" t="s">
        <v>186</v>
      </c>
      <c r="D75" s="75"/>
      <c r="E75" s="75"/>
      <c r="F75" s="75"/>
      <c r="G75" s="75"/>
      <c r="H75" s="75"/>
      <c r="I75" s="204"/>
      <c r="J75" s="75"/>
      <c r="K75" s="75"/>
      <c r="L75" s="73"/>
    </row>
    <row r="76" s="1" customFormat="1" ht="17.25" customHeight="1">
      <c r="B76" s="47"/>
      <c r="C76" s="75"/>
      <c r="D76" s="75"/>
      <c r="E76" s="83" t="str">
        <f>E9</f>
        <v>SO 903 - Pergola</v>
      </c>
      <c r="F76" s="75"/>
      <c r="G76" s="75"/>
      <c r="H76" s="75"/>
      <c r="I76" s="204"/>
      <c r="J76" s="75"/>
      <c r="K76" s="75"/>
      <c r="L76" s="73"/>
    </row>
    <row r="77" s="1" customFormat="1" ht="6.96" customHeight="1">
      <c r="B77" s="47"/>
      <c r="C77" s="75"/>
      <c r="D77" s="75"/>
      <c r="E77" s="75"/>
      <c r="F77" s="75"/>
      <c r="G77" s="75"/>
      <c r="H77" s="75"/>
      <c r="I77" s="204"/>
      <c r="J77" s="75"/>
      <c r="K77" s="75"/>
      <c r="L77" s="73"/>
    </row>
    <row r="78" s="1" customFormat="1" ht="18" customHeight="1">
      <c r="B78" s="47"/>
      <c r="C78" s="77" t="s">
        <v>23</v>
      </c>
      <c r="D78" s="75"/>
      <c r="E78" s="75"/>
      <c r="F78" s="206" t="str">
        <f>F12</f>
        <v xml:space="preserve"> </v>
      </c>
      <c r="G78" s="75"/>
      <c r="H78" s="75"/>
      <c r="I78" s="207" t="s">
        <v>25</v>
      </c>
      <c r="J78" s="86" t="str">
        <f>IF(J12="","",J12)</f>
        <v>14. 1. 2019</v>
      </c>
      <c r="K78" s="75"/>
      <c r="L78" s="73"/>
    </row>
    <row r="79" s="1" customFormat="1" ht="6.96" customHeight="1">
      <c r="B79" s="47"/>
      <c r="C79" s="75"/>
      <c r="D79" s="75"/>
      <c r="E79" s="75"/>
      <c r="F79" s="75"/>
      <c r="G79" s="75"/>
      <c r="H79" s="75"/>
      <c r="I79" s="204"/>
      <c r="J79" s="75"/>
      <c r="K79" s="75"/>
      <c r="L79" s="73"/>
    </row>
    <row r="80" s="1" customFormat="1">
      <c r="B80" s="47"/>
      <c r="C80" s="77" t="s">
        <v>27</v>
      </c>
      <c r="D80" s="75"/>
      <c r="E80" s="75"/>
      <c r="F80" s="206" t="str">
        <f>E15</f>
        <v>Město Kopřivnice</v>
      </c>
      <c r="G80" s="75"/>
      <c r="H80" s="75"/>
      <c r="I80" s="207" t="s">
        <v>33</v>
      </c>
      <c r="J80" s="206" t="str">
        <f>E21</f>
        <v>Dopravoprojekt Ostrava a.s.</v>
      </c>
      <c r="K80" s="75"/>
      <c r="L80" s="73"/>
    </row>
    <row r="81" s="1" customFormat="1" ht="14.4" customHeight="1">
      <c r="B81" s="47"/>
      <c r="C81" s="77" t="s">
        <v>31</v>
      </c>
      <c r="D81" s="75"/>
      <c r="E81" s="75"/>
      <c r="F81" s="206" t="str">
        <f>IF(E18="","",E18)</f>
        <v/>
      </c>
      <c r="G81" s="75"/>
      <c r="H81" s="75"/>
      <c r="I81" s="204"/>
      <c r="J81" s="75"/>
      <c r="K81" s="75"/>
      <c r="L81" s="73"/>
    </row>
    <row r="82" s="1" customFormat="1" ht="10.32" customHeight="1">
      <c r="B82" s="47"/>
      <c r="C82" s="75"/>
      <c r="D82" s="75"/>
      <c r="E82" s="75"/>
      <c r="F82" s="75"/>
      <c r="G82" s="75"/>
      <c r="H82" s="75"/>
      <c r="I82" s="204"/>
      <c r="J82" s="75"/>
      <c r="K82" s="75"/>
      <c r="L82" s="73"/>
    </row>
    <row r="83" s="10" customFormat="1" ht="29.28" customHeight="1">
      <c r="B83" s="208"/>
      <c r="C83" s="209" t="s">
        <v>200</v>
      </c>
      <c r="D83" s="210" t="s">
        <v>57</v>
      </c>
      <c r="E83" s="210" t="s">
        <v>53</v>
      </c>
      <c r="F83" s="210" t="s">
        <v>201</v>
      </c>
      <c r="G83" s="210" t="s">
        <v>202</v>
      </c>
      <c r="H83" s="210" t="s">
        <v>203</v>
      </c>
      <c r="I83" s="211" t="s">
        <v>204</v>
      </c>
      <c r="J83" s="210" t="s">
        <v>191</v>
      </c>
      <c r="K83" s="212" t="s">
        <v>205</v>
      </c>
      <c r="L83" s="213"/>
      <c r="M83" s="103" t="s">
        <v>206</v>
      </c>
      <c r="N83" s="104" t="s">
        <v>42</v>
      </c>
      <c r="O83" s="104" t="s">
        <v>207</v>
      </c>
      <c r="P83" s="104" t="s">
        <v>208</v>
      </c>
      <c r="Q83" s="104" t="s">
        <v>209</v>
      </c>
      <c r="R83" s="104" t="s">
        <v>210</v>
      </c>
      <c r="S83" s="104" t="s">
        <v>211</v>
      </c>
      <c r="T83" s="105" t="s">
        <v>212</v>
      </c>
    </row>
    <row r="84" s="1" customFormat="1" ht="29.28" customHeight="1">
      <c r="B84" s="47"/>
      <c r="C84" s="109" t="s">
        <v>192</v>
      </c>
      <c r="D84" s="75"/>
      <c r="E84" s="75"/>
      <c r="F84" s="75"/>
      <c r="G84" s="75"/>
      <c r="H84" s="75"/>
      <c r="I84" s="204"/>
      <c r="J84" s="214">
        <f>BK84</f>
        <v>0</v>
      </c>
      <c r="K84" s="75"/>
      <c r="L84" s="73"/>
      <c r="M84" s="106"/>
      <c r="N84" s="107"/>
      <c r="O84" s="107"/>
      <c r="P84" s="215">
        <f>P85+P117+P123</f>
        <v>0</v>
      </c>
      <c r="Q84" s="107"/>
      <c r="R84" s="215">
        <f>R85+R117+R123</f>
        <v>0.68264800000000003</v>
      </c>
      <c r="S84" s="107"/>
      <c r="T84" s="216">
        <f>T85+T117+T123</f>
        <v>0</v>
      </c>
      <c r="AT84" s="25" t="s">
        <v>71</v>
      </c>
      <c r="AU84" s="25" t="s">
        <v>193</v>
      </c>
      <c r="BK84" s="217">
        <f>BK85+BK117+BK123</f>
        <v>0</v>
      </c>
    </row>
    <row r="85" s="11" customFormat="1" ht="37.44" customHeight="1">
      <c r="B85" s="218"/>
      <c r="C85" s="219"/>
      <c r="D85" s="220" t="s">
        <v>71</v>
      </c>
      <c r="E85" s="221" t="s">
        <v>371</v>
      </c>
      <c r="F85" s="221" t="s">
        <v>372</v>
      </c>
      <c r="G85" s="219"/>
      <c r="H85" s="219"/>
      <c r="I85" s="222"/>
      <c r="J85" s="223">
        <f>BK85</f>
        <v>0</v>
      </c>
      <c r="K85" s="219"/>
      <c r="L85" s="224"/>
      <c r="M85" s="225"/>
      <c r="N85" s="226"/>
      <c r="O85" s="226"/>
      <c r="P85" s="227">
        <f>P86+P99+P108</f>
        <v>0</v>
      </c>
      <c r="Q85" s="226"/>
      <c r="R85" s="227">
        <f>R86+R99+R108</f>
        <v>0.278748</v>
      </c>
      <c r="S85" s="226"/>
      <c r="T85" s="228">
        <f>T86+T99+T108</f>
        <v>0</v>
      </c>
      <c r="AR85" s="229" t="s">
        <v>80</v>
      </c>
      <c r="AT85" s="230" t="s">
        <v>71</v>
      </c>
      <c r="AU85" s="230" t="s">
        <v>72</v>
      </c>
      <c r="AY85" s="229" t="s">
        <v>215</v>
      </c>
      <c r="BK85" s="231">
        <f>BK86+BK99+BK108</f>
        <v>0</v>
      </c>
    </row>
    <row r="86" s="11" customFormat="1" ht="19.92" customHeight="1">
      <c r="B86" s="218"/>
      <c r="C86" s="219"/>
      <c r="D86" s="220" t="s">
        <v>71</v>
      </c>
      <c r="E86" s="232" t="s">
        <v>80</v>
      </c>
      <c r="F86" s="232" t="s">
        <v>373</v>
      </c>
      <c r="G86" s="219"/>
      <c r="H86" s="219"/>
      <c r="I86" s="222"/>
      <c r="J86" s="233">
        <f>BK86</f>
        <v>0</v>
      </c>
      <c r="K86" s="219"/>
      <c r="L86" s="224"/>
      <c r="M86" s="225"/>
      <c r="N86" s="226"/>
      <c r="O86" s="226"/>
      <c r="P86" s="227">
        <f>SUM(P87:P98)</f>
        <v>0</v>
      </c>
      <c r="Q86" s="226"/>
      <c r="R86" s="227">
        <f>SUM(R87:R98)</f>
        <v>0</v>
      </c>
      <c r="S86" s="226"/>
      <c r="T86" s="228">
        <f>SUM(T87:T98)</f>
        <v>0</v>
      </c>
      <c r="AR86" s="229" t="s">
        <v>80</v>
      </c>
      <c r="AT86" s="230" t="s">
        <v>71</v>
      </c>
      <c r="AU86" s="230" t="s">
        <v>80</v>
      </c>
      <c r="AY86" s="229" t="s">
        <v>215</v>
      </c>
      <c r="BK86" s="231">
        <f>SUM(BK87:BK98)</f>
        <v>0</v>
      </c>
    </row>
    <row r="87" s="1" customFormat="1" ht="16.5" customHeight="1">
      <c r="B87" s="47"/>
      <c r="C87" s="234" t="s">
        <v>80</v>
      </c>
      <c r="D87" s="234" t="s">
        <v>218</v>
      </c>
      <c r="E87" s="235" t="s">
        <v>1303</v>
      </c>
      <c r="F87" s="236" t="s">
        <v>1304</v>
      </c>
      <c r="G87" s="237" t="s">
        <v>381</v>
      </c>
      <c r="H87" s="238">
        <v>15.538</v>
      </c>
      <c r="I87" s="239"/>
      <c r="J87" s="240">
        <f>ROUND(I87*H87,2)</f>
        <v>0</v>
      </c>
      <c r="K87" s="236" t="s">
        <v>222</v>
      </c>
      <c r="L87" s="73"/>
      <c r="M87" s="241" t="s">
        <v>21</v>
      </c>
      <c r="N87" s="242" t="s">
        <v>43</v>
      </c>
      <c r="O87" s="48"/>
      <c r="P87" s="243">
        <f>O87*H87</f>
        <v>0</v>
      </c>
      <c r="Q87" s="243">
        <v>0</v>
      </c>
      <c r="R87" s="243">
        <f>Q87*H87</f>
        <v>0</v>
      </c>
      <c r="S87" s="243">
        <v>0</v>
      </c>
      <c r="T87" s="244">
        <f>S87*H87</f>
        <v>0</v>
      </c>
      <c r="AR87" s="25" t="s">
        <v>232</v>
      </c>
      <c r="AT87" s="25" t="s">
        <v>218</v>
      </c>
      <c r="AU87" s="25" t="s">
        <v>82</v>
      </c>
      <c r="AY87" s="25" t="s">
        <v>215</v>
      </c>
      <c r="BE87" s="245">
        <f>IF(N87="základní",J87,0)</f>
        <v>0</v>
      </c>
      <c r="BF87" s="245">
        <f>IF(N87="snížená",J87,0)</f>
        <v>0</v>
      </c>
      <c r="BG87" s="245">
        <f>IF(N87="zákl. přenesená",J87,0)</f>
        <v>0</v>
      </c>
      <c r="BH87" s="245">
        <f>IF(N87="sníž. přenesená",J87,0)</f>
        <v>0</v>
      </c>
      <c r="BI87" s="245">
        <f>IF(N87="nulová",J87,0)</f>
        <v>0</v>
      </c>
      <c r="BJ87" s="25" t="s">
        <v>80</v>
      </c>
      <c r="BK87" s="245">
        <f>ROUND(I87*H87,2)</f>
        <v>0</v>
      </c>
      <c r="BL87" s="25" t="s">
        <v>232</v>
      </c>
      <c r="BM87" s="25" t="s">
        <v>5050</v>
      </c>
    </row>
    <row r="88" s="12" customFormat="1">
      <c r="B88" s="252"/>
      <c r="C88" s="253"/>
      <c r="D88" s="246" t="s">
        <v>422</v>
      </c>
      <c r="E88" s="254" t="s">
        <v>5043</v>
      </c>
      <c r="F88" s="255" t="s">
        <v>5051</v>
      </c>
      <c r="G88" s="253"/>
      <c r="H88" s="256">
        <v>15.538</v>
      </c>
      <c r="I88" s="257"/>
      <c r="J88" s="253"/>
      <c r="K88" s="253"/>
      <c r="L88" s="258"/>
      <c r="M88" s="259"/>
      <c r="N88" s="260"/>
      <c r="O88" s="260"/>
      <c r="P88" s="260"/>
      <c r="Q88" s="260"/>
      <c r="R88" s="260"/>
      <c r="S88" s="260"/>
      <c r="T88" s="261"/>
      <c r="AT88" s="262" t="s">
        <v>422</v>
      </c>
      <c r="AU88" s="262" t="s">
        <v>82</v>
      </c>
      <c r="AV88" s="12" t="s">
        <v>82</v>
      </c>
      <c r="AW88" s="12" t="s">
        <v>35</v>
      </c>
      <c r="AX88" s="12" t="s">
        <v>80</v>
      </c>
      <c r="AY88" s="262" t="s">
        <v>215</v>
      </c>
    </row>
    <row r="89" s="1" customFormat="1" ht="16.5" customHeight="1">
      <c r="B89" s="47"/>
      <c r="C89" s="234" t="s">
        <v>82</v>
      </c>
      <c r="D89" s="234" t="s">
        <v>218</v>
      </c>
      <c r="E89" s="235" t="s">
        <v>1308</v>
      </c>
      <c r="F89" s="236" t="s">
        <v>1309</v>
      </c>
      <c r="G89" s="237" t="s">
        <v>381</v>
      </c>
      <c r="H89" s="238">
        <v>15.538</v>
      </c>
      <c r="I89" s="239"/>
      <c r="J89" s="240">
        <f>ROUND(I89*H89,2)</f>
        <v>0</v>
      </c>
      <c r="K89" s="236" t="s">
        <v>222</v>
      </c>
      <c r="L89" s="73"/>
      <c r="M89" s="241" t="s">
        <v>21</v>
      </c>
      <c r="N89" s="242" t="s">
        <v>43</v>
      </c>
      <c r="O89" s="48"/>
      <c r="P89" s="243">
        <f>O89*H89</f>
        <v>0</v>
      </c>
      <c r="Q89" s="243">
        <v>0</v>
      </c>
      <c r="R89" s="243">
        <f>Q89*H89</f>
        <v>0</v>
      </c>
      <c r="S89" s="243">
        <v>0</v>
      </c>
      <c r="T89" s="244">
        <f>S89*H89</f>
        <v>0</v>
      </c>
      <c r="AR89" s="25" t="s">
        <v>232</v>
      </c>
      <c r="AT89" s="25" t="s">
        <v>218</v>
      </c>
      <c r="AU89" s="25" t="s">
        <v>82</v>
      </c>
      <c r="AY89" s="25" t="s">
        <v>215</v>
      </c>
      <c r="BE89" s="245">
        <f>IF(N89="základní",J89,0)</f>
        <v>0</v>
      </c>
      <c r="BF89" s="245">
        <f>IF(N89="snížená",J89,0)</f>
        <v>0</v>
      </c>
      <c r="BG89" s="245">
        <f>IF(N89="zákl. přenesená",J89,0)</f>
        <v>0</v>
      </c>
      <c r="BH89" s="245">
        <f>IF(N89="sníž. přenesená",J89,0)</f>
        <v>0</v>
      </c>
      <c r="BI89" s="245">
        <f>IF(N89="nulová",J89,0)</f>
        <v>0</v>
      </c>
      <c r="BJ89" s="25" t="s">
        <v>80</v>
      </c>
      <c r="BK89" s="245">
        <f>ROUND(I89*H89,2)</f>
        <v>0</v>
      </c>
      <c r="BL89" s="25" t="s">
        <v>232</v>
      </c>
      <c r="BM89" s="25" t="s">
        <v>5052</v>
      </c>
    </row>
    <row r="90" s="12" customFormat="1">
      <c r="B90" s="252"/>
      <c r="C90" s="253"/>
      <c r="D90" s="246" t="s">
        <v>422</v>
      </c>
      <c r="E90" s="254" t="s">
        <v>21</v>
      </c>
      <c r="F90" s="255" t="s">
        <v>5053</v>
      </c>
      <c r="G90" s="253"/>
      <c r="H90" s="256">
        <v>15.538</v>
      </c>
      <c r="I90" s="257"/>
      <c r="J90" s="253"/>
      <c r="K90" s="253"/>
      <c r="L90" s="258"/>
      <c r="M90" s="259"/>
      <c r="N90" s="260"/>
      <c r="O90" s="260"/>
      <c r="P90" s="260"/>
      <c r="Q90" s="260"/>
      <c r="R90" s="260"/>
      <c r="S90" s="260"/>
      <c r="T90" s="261"/>
      <c r="AT90" s="262" t="s">
        <v>422</v>
      </c>
      <c r="AU90" s="262" t="s">
        <v>82</v>
      </c>
      <c r="AV90" s="12" t="s">
        <v>82</v>
      </c>
      <c r="AW90" s="12" t="s">
        <v>35</v>
      </c>
      <c r="AX90" s="12" t="s">
        <v>80</v>
      </c>
      <c r="AY90" s="262" t="s">
        <v>215</v>
      </c>
    </row>
    <row r="91" s="1" customFormat="1" ht="16.5" customHeight="1">
      <c r="B91" s="47"/>
      <c r="C91" s="234" t="s">
        <v>305</v>
      </c>
      <c r="D91" s="234" t="s">
        <v>218</v>
      </c>
      <c r="E91" s="235" t="s">
        <v>516</v>
      </c>
      <c r="F91" s="236" t="s">
        <v>517</v>
      </c>
      <c r="G91" s="237" t="s">
        <v>381</v>
      </c>
      <c r="H91" s="238">
        <v>1.0880000000000001</v>
      </c>
      <c r="I91" s="239"/>
      <c r="J91" s="240">
        <f>ROUND(I91*H91,2)</f>
        <v>0</v>
      </c>
      <c r="K91" s="236" t="s">
        <v>222</v>
      </c>
      <c r="L91" s="73"/>
      <c r="M91" s="241" t="s">
        <v>21</v>
      </c>
      <c r="N91" s="242" t="s">
        <v>43</v>
      </c>
      <c r="O91" s="48"/>
      <c r="P91" s="243">
        <f>O91*H91</f>
        <v>0</v>
      </c>
      <c r="Q91" s="243">
        <v>0</v>
      </c>
      <c r="R91" s="243">
        <f>Q91*H91</f>
        <v>0</v>
      </c>
      <c r="S91" s="243">
        <v>0</v>
      </c>
      <c r="T91" s="244">
        <f>S91*H91</f>
        <v>0</v>
      </c>
      <c r="AR91" s="25" t="s">
        <v>232</v>
      </c>
      <c r="AT91" s="25" t="s">
        <v>218</v>
      </c>
      <c r="AU91" s="25" t="s">
        <v>82</v>
      </c>
      <c r="AY91" s="25" t="s">
        <v>215</v>
      </c>
      <c r="BE91" s="245">
        <f>IF(N91="základní",J91,0)</f>
        <v>0</v>
      </c>
      <c r="BF91" s="245">
        <f>IF(N91="snížená",J91,0)</f>
        <v>0</v>
      </c>
      <c r="BG91" s="245">
        <f>IF(N91="zákl. přenesená",J91,0)</f>
        <v>0</v>
      </c>
      <c r="BH91" s="245">
        <f>IF(N91="sníž. přenesená",J91,0)</f>
        <v>0</v>
      </c>
      <c r="BI91" s="245">
        <f>IF(N91="nulová",J91,0)</f>
        <v>0</v>
      </c>
      <c r="BJ91" s="25" t="s">
        <v>80</v>
      </c>
      <c r="BK91" s="245">
        <f>ROUND(I91*H91,2)</f>
        <v>0</v>
      </c>
      <c r="BL91" s="25" t="s">
        <v>232</v>
      </c>
      <c r="BM91" s="25" t="s">
        <v>5054</v>
      </c>
    </row>
    <row r="92" s="12" customFormat="1">
      <c r="B92" s="252"/>
      <c r="C92" s="253"/>
      <c r="D92" s="246" t="s">
        <v>422</v>
      </c>
      <c r="E92" s="254" t="s">
        <v>21</v>
      </c>
      <c r="F92" s="255" t="s">
        <v>5055</v>
      </c>
      <c r="G92" s="253"/>
      <c r="H92" s="256">
        <v>1.0880000000000001</v>
      </c>
      <c r="I92" s="257"/>
      <c r="J92" s="253"/>
      <c r="K92" s="253"/>
      <c r="L92" s="258"/>
      <c r="M92" s="259"/>
      <c r="N92" s="260"/>
      <c r="O92" s="260"/>
      <c r="P92" s="260"/>
      <c r="Q92" s="260"/>
      <c r="R92" s="260"/>
      <c r="S92" s="260"/>
      <c r="T92" s="261"/>
      <c r="AT92" s="262" t="s">
        <v>422</v>
      </c>
      <c r="AU92" s="262" t="s">
        <v>82</v>
      </c>
      <c r="AV92" s="12" t="s">
        <v>82</v>
      </c>
      <c r="AW92" s="12" t="s">
        <v>35</v>
      </c>
      <c r="AX92" s="12" t="s">
        <v>80</v>
      </c>
      <c r="AY92" s="262" t="s">
        <v>215</v>
      </c>
    </row>
    <row r="93" s="1" customFormat="1" ht="16.5" customHeight="1">
      <c r="B93" s="47"/>
      <c r="C93" s="234" t="s">
        <v>214</v>
      </c>
      <c r="D93" s="234" t="s">
        <v>218</v>
      </c>
      <c r="E93" s="235" t="s">
        <v>993</v>
      </c>
      <c r="F93" s="236" t="s">
        <v>1341</v>
      </c>
      <c r="G93" s="237" t="s">
        <v>473</v>
      </c>
      <c r="H93" s="238">
        <v>2.3940000000000001</v>
      </c>
      <c r="I93" s="239"/>
      <c r="J93" s="240">
        <f>ROUND(I93*H93,2)</f>
        <v>0</v>
      </c>
      <c r="K93" s="236" t="s">
        <v>222</v>
      </c>
      <c r="L93" s="73"/>
      <c r="M93" s="241" t="s">
        <v>21</v>
      </c>
      <c r="N93" s="242" t="s">
        <v>43</v>
      </c>
      <c r="O93" s="48"/>
      <c r="P93" s="243">
        <f>O93*H93</f>
        <v>0</v>
      </c>
      <c r="Q93" s="243">
        <v>0</v>
      </c>
      <c r="R93" s="243">
        <f>Q93*H93</f>
        <v>0</v>
      </c>
      <c r="S93" s="243">
        <v>0</v>
      </c>
      <c r="T93" s="244">
        <f>S93*H93</f>
        <v>0</v>
      </c>
      <c r="AR93" s="25" t="s">
        <v>232</v>
      </c>
      <c r="AT93" s="25" t="s">
        <v>218</v>
      </c>
      <c r="AU93" s="25" t="s">
        <v>82</v>
      </c>
      <c r="AY93" s="25" t="s">
        <v>215</v>
      </c>
      <c r="BE93" s="245">
        <f>IF(N93="základní",J93,0)</f>
        <v>0</v>
      </c>
      <c r="BF93" s="245">
        <f>IF(N93="snížená",J93,0)</f>
        <v>0</v>
      </c>
      <c r="BG93" s="245">
        <f>IF(N93="zákl. přenesená",J93,0)</f>
        <v>0</v>
      </c>
      <c r="BH93" s="245">
        <f>IF(N93="sníž. přenesená",J93,0)</f>
        <v>0</v>
      </c>
      <c r="BI93" s="245">
        <f>IF(N93="nulová",J93,0)</f>
        <v>0</v>
      </c>
      <c r="BJ93" s="25" t="s">
        <v>80</v>
      </c>
      <c r="BK93" s="245">
        <f>ROUND(I93*H93,2)</f>
        <v>0</v>
      </c>
      <c r="BL93" s="25" t="s">
        <v>232</v>
      </c>
      <c r="BM93" s="25" t="s">
        <v>5056</v>
      </c>
    </row>
    <row r="94" s="1" customFormat="1">
      <c r="B94" s="47"/>
      <c r="C94" s="75"/>
      <c r="D94" s="246" t="s">
        <v>225</v>
      </c>
      <c r="E94" s="75"/>
      <c r="F94" s="247" t="s">
        <v>672</v>
      </c>
      <c r="G94" s="75"/>
      <c r="H94" s="75"/>
      <c r="I94" s="204"/>
      <c r="J94" s="75"/>
      <c r="K94" s="75"/>
      <c r="L94" s="73"/>
      <c r="M94" s="248"/>
      <c r="N94" s="48"/>
      <c r="O94" s="48"/>
      <c r="P94" s="48"/>
      <c r="Q94" s="48"/>
      <c r="R94" s="48"/>
      <c r="S94" s="48"/>
      <c r="T94" s="96"/>
      <c r="AT94" s="25" t="s">
        <v>225</v>
      </c>
      <c r="AU94" s="25" t="s">
        <v>82</v>
      </c>
    </row>
    <row r="95" s="12" customFormat="1">
      <c r="B95" s="252"/>
      <c r="C95" s="253"/>
      <c r="D95" s="246" t="s">
        <v>422</v>
      </c>
      <c r="E95" s="254" t="s">
        <v>21</v>
      </c>
      <c r="F95" s="255" t="s">
        <v>5057</v>
      </c>
      <c r="G95" s="253"/>
      <c r="H95" s="256">
        <v>2.3940000000000001</v>
      </c>
      <c r="I95" s="257"/>
      <c r="J95" s="253"/>
      <c r="K95" s="253"/>
      <c r="L95" s="258"/>
      <c r="M95" s="259"/>
      <c r="N95" s="260"/>
      <c r="O95" s="260"/>
      <c r="P95" s="260"/>
      <c r="Q95" s="260"/>
      <c r="R95" s="260"/>
      <c r="S95" s="260"/>
      <c r="T95" s="261"/>
      <c r="AT95" s="262" t="s">
        <v>422</v>
      </c>
      <c r="AU95" s="262" t="s">
        <v>82</v>
      </c>
      <c r="AV95" s="12" t="s">
        <v>82</v>
      </c>
      <c r="AW95" s="12" t="s">
        <v>35</v>
      </c>
      <c r="AX95" s="12" t="s">
        <v>80</v>
      </c>
      <c r="AY95" s="262" t="s">
        <v>215</v>
      </c>
    </row>
    <row r="96" s="1" customFormat="1" ht="16.5" customHeight="1">
      <c r="B96" s="47"/>
      <c r="C96" s="234" t="s">
        <v>241</v>
      </c>
      <c r="D96" s="234" t="s">
        <v>218</v>
      </c>
      <c r="E96" s="235" t="s">
        <v>890</v>
      </c>
      <c r="F96" s="236" t="s">
        <v>891</v>
      </c>
      <c r="G96" s="237" t="s">
        <v>381</v>
      </c>
      <c r="H96" s="238">
        <v>14.449999999999999</v>
      </c>
      <c r="I96" s="239"/>
      <c r="J96" s="240">
        <f>ROUND(I96*H96,2)</f>
        <v>0</v>
      </c>
      <c r="K96" s="236" t="s">
        <v>222</v>
      </c>
      <c r="L96" s="73"/>
      <c r="M96" s="241" t="s">
        <v>21</v>
      </c>
      <c r="N96" s="242" t="s">
        <v>43</v>
      </c>
      <c r="O96" s="48"/>
      <c r="P96" s="243">
        <f>O96*H96</f>
        <v>0</v>
      </c>
      <c r="Q96" s="243">
        <v>0</v>
      </c>
      <c r="R96" s="243">
        <f>Q96*H96</f>
        <v>0</v>
      </c>
      <c r="S96" s="243">
        <v>0</v>
      </c>
      <c r="T96" s="244">
        <f>S96*H96</f>
        <v>0</v>
      </c>
      <c r="AR96" s="25" t="s">
        <v>232</v>
      </c>
      <c r="AT96" s="25" t="s">
        <v>218</v>
      </c>
      <c r="AU96" s="25" t="s">
        <v>82</v>
      </c>
      <c r="AY96" s="25" t="s">
        <v>215</v>
      </c>
      <c r="BE96" s="245">
        <f>IF(N96="základní",J96,0)</f>
        <v>0</v>
      </c>
      <c r="BF96" s="245">
        <f>IF(N96="snížená",J96,0)</f>
        <v>0</v>
      </c>
      <c r="BG96" s="245">
        <f>IF(N96="zákl. přenesená",J96,0)</f>
        <v>0</v>
      </c>
      <c r="BH96" s="245">
        <f>IF(N96="sníž. přenesená",J96,0)</f>
        <v>0</v>
      </c>
      <c r="BI96" s="245">
        <f>IF(N96="nulová",J96,0)</f>
        <v>0</v>
      </c>
      <c r="BJ96" s="25" t="s">
        <v>80</v>
      </c>
      <c r="BK96" s="245">
        <f>ROUND(I96*H96,2)</f>
        <v>0</v>
      </c>
      <c r="BL96" s="25" t="s">
        <v>232</v>
      </c>
      <c r="BM96" s="25" t="s">
        <v>5058</v>
      </c>
    </row>
    <row r="97" s="1" customFormat="1">
      <c r="B97" s="47"/>
      <c r="C97" s="75"/>
      <c r="D97" s="246" t="s">
        <v>225</v>
      </c>
      <c r="E97" s="75"/>
      <c r="F97" s="247" t="s">
        <v>5059</v>
      </c>
      <c r="G97" s="75"/>
      <c r="H97" s="75"/>
      <c r="I97" s="204"/>
      <c r="J97" s="75"/>
      <c r="K97" s="75"/>
      <c r="L97" s="73"/>
      <c r="M97" s="248"/>
      <c r="N97" s="48"/>
      <c r="O97" s="48"/>
      <c r="P97" s="48"/>
      <c r="Q97" s="48"/>
      <c r="R97" s="48"/>
      <c r="S97" s="48"/>
      <c r="T97" s="96"/>
      <c r="AT97" s="25" t="s">
        <v>225</v>
      </c>
      <c r="AU97" s="25" t="s">
        <v>82</v>
      </c>
    </row>
    <row r="98" s="12" customFormat="1">
      <c r="B98" s="252"/>
      <c r="C98" s="253"/>
      <c r="D98" s="246" t="s">
        <v>422</v>
      </c>
      <c r="E98" s="254" t="s">
        <v>21</v>
      </c>
      <c r="F98" s="255" t="s">
        <v>5060</v>
      </c>
      <c r="G98" s="253"/>
      <c r="H98" s="256">
        <v>14.449999999999999</v>
      </c>
      <c r="I98" s="257"/>
      <c r="J98" s="253"/>
      <c r="K98" s="253"/>
      <c r="L98" s="258"/>
      <c r="M98" s="259"/>
      <c r="N98" s="260"/>
      <c r="O98" s="260"/>
      <c r="P98" s="260"/>
      <c r="Q98" s="260"/>
      <c r="R98" s="260"/>
      <c r="S98" s="260"/>
      <c r="T98" s="261"/>
      <c r="AT98" s="262" t="s">
        <v>422</v>
      </c>
      <c r="AU98" s="262" t="s">
        <v>82</v>
      </c>
      <c r="AV98" s="12" t="s">
        <v>82</v>
      </c>
      <c r="AW98" s="12" t="s">
        <v>35</v>
      </c>
      <c r="AX98" s="12" t="s">
        <v>80</v>
      </c>
      <c r="AY98" s="262" t="s">
        <v>215</v>
      </c>
    </row>
    <row r="99" s="11" customFormat="1" ht="29.88" customHeight="1">
      <c r="B99" s="218"/>
      <c r="C99" s="219"/>
      <c r="D99" s="220" t="s">
        <v>71</v>
      </c>
      <c r="E99" s="232" t="s">
        <v>82</v>
      </c>
      <c r="F99" s="232" t="s">
        <v>547</v>
      </c>
      <c r="G99" s="219"/>
      <c r="H99" s="219"/>
      <c r="I99" s="222"/>
      <c r="J99" s="233">
        <f>BK99</f>
        <v>0</v>
      </c>
      <c r="K99" s="219"/>
      <c r="L99" s="224"/>
      <c r="M99" s="225"/>
      <c r="N99" s="226"/>
      <c r="O99" s="226"/>
      <c r="P99" s="227">
        <f>SUM(P100:P107)</f>
        <v>0</v>
      </c>
      <c r="Q99" s="226"/>
      <c r="R99" s="227">
        <f>SUM(R100:R107)</f>
        <v>0.267648</v>
      </c>
      <c r="S99" s="226"/>
      <c r="T99" s="228">
        <f>SUM(T100:T107)</f>
        <v>0</v>
      </c>
      <c r="AR99" s="229" t="s">
        <v>80</v>
      </c>
      <c r="AT99" s="230" t="s">
        <v>71</v>
      </c>
      <c r="AU99" s="230" t="s">
        <v>80</v>
      </c>
      <c r="AY99" s="229" t="s">
        <v>215</v>
      </c>
      <c r="BK99" s="231">
        <f>SUM(BK100:BK107)</f>
        <v>0</v>
      </c>
    </row>
    <row r="100" s="1" customFormat="1" ht="25.5" customHeight="1">
      <c r="B100" s="47"/>
      <c r="C100" s="234" t="s">
        <v>246</v>
      </c>
      <c r="D100" s="234" t="s">
        <v>218</v>
      </c>
      <c r="E100" s="235" t="s">
        <v>5061</v>
      </c>
      <c r="F100" s="236" t="s">
        <v>5062</v>
      </c>
      <c r="G100" s="237" t="s">
        <v>381</v>
      </c>
      <c r="H100" s="238">
        <v>0.128</v>
      </c>
      <c r="I100" s="239"/>
      <c r="J100" s="240">
        <f>ROUND(I100*H100,2)</f>
        <v>0</v>
      </c>
      <c r="K100" s="236" t="s">
        <v>222</v>
      </c>
      <c r="L100" s="73"/>
      <c r="M100" s="241" t="s">
        <v>21</v>
      </c>
      <c r="N100" s="242" t="s">
        <v>43</v>
      </c>
      <c r="O100" s="48"/>
      <c r="P100" s="243">
        <f>O100*H100</f>
        <v>0</v>
      </c>
      <c r="Q100" s="243">
        <v>1.98</v>
      </c>
      <c r="R100" s="243">
        <f>Q100*H100</f>
        <v>0.25344</v>
      </c>
      <c r="S100" s="243">
        <v>0</v>
      </c>
      <c r="T100" s="244">
        <f>S100*H100</f>
        <v>0</v>
      </c>
      <c r="AR100" s="25" t="s">
        <v>232</v>
      </c>
      <c r="AT100" s="25" t="s">
        <v>218</v>
      </c>
      <c r="AU100" s="25" t="s">
        <v>82</v>
      </c>
      <c r="AY100" s="25" t="s">
        <v>215</v>
      </c>
      <c r="BE100" s="245">
        <f>IF(N100="základní",J100,0)</f>
        <v>0</v>
      </c>
      <c r="BF100" s="245">
        <f>IF(N100="snížená",J100,0)</f>
        <v>0</v>
      </c>
      <c r="BG100" s="245">
        <f>IF(N100="zákl. přenesená",J100,0)</f>
        <v>0</v>
      </c>
      <c r="BH100" s="245">
        <f>IF(N100="sníž. přenesená",J100,0)</f>
        <v>0</v>
      </c>
      <c r="BI100" s="245">
        <f>IF(N100="nulová",J100,0)</f>
        <v>0</v>
      </c>
      <c r="BJ100" s="25" t="s">
        <v>80</v>
      </c>
      <c r="BK100" s="245">
        <f>ROUND(I100*H100,2)</f>
        <v>0</v>
      </c>
      <c r="BL100" s="25" t="s">
        <v>232</v>
      </c>
      <c r="BM100" s="25" t="s">
        <v>5063</v>
      </c>
    </row>
    <row r="101" s="1" customFormat="1">
      <c r="B101" s="47"/>
      <c r="C101" s="75"/>
      <c r="D101" s="246" t="s">
        <v>225</v>
      </c>
      <c r="E101" s="75"/>
      <c r="F101" s="247" t="s">
        <v>5064</v>
      </c>
      <c r="G101" s="75"/>
      <c r="H101" s="75"/>
      <c r="I101" s="204"/>
      <c r="J101" s="75"/>
      <c r="K101" s="75"/>
      <c r="L101" s="73"/>
      <c r="M101" s="248"/>
      <c r="N101" s="48"/>
      <c r="O101" s="48"/>
      <c r="P101" s="48"/>
      <c r="Q101" s="48"/>
      <c r="R101" s="48"/>
      <c r="S101" s="48"/>
      <c r="T101" s="96"/>
      <c r="AT101" s="25" t="s">
        <v>225</v>
      </c>
      <c r="AU101" s="25" t="s">
        <v>82</v>
      </c>
    </row>
    <row r="102" s="12" customFormat="1">
      <c r="B102" s="252"/>
      <c r="C102" s="253"/>
      <c r="D102" s="246" t="s">
        <v>422</v>
      </c>
      <c r="E102" s="254" t="s">
        <v>5045</v>
      </c>
      <c r="F102" s="255" t="s">
        <v>5065</v>
      </c>
      <c r="G102" s="253"/>
      <c r="H102" s="256">
        <v>0.128</v>
      </c>
      <c r="I102" s="257"/>
      <c r="J102" s="253"/>
      <c r="K102" s="253"/>
      <c r="L102" s="258"/>
      <c r="M102" s="259"/>
      <c r="N102" s="260"/>
      <c r="O102" s="260"/>
      <c r="P102" s="260"/>
      <c r="Q102" s="260"/>
      <c r="R102" s="260"/>
      <c r="S102" s="260"/>
      <c r="T102" s="261"/>
      <c r="AT102" s="262" t="s">
        <v>422</v>
      </c>
      <c r="AU102" s="262" t="s">
        <v>82</v>
      </c>
      <c r="AV102" s="12" t="s">
        <v>82</v>
      </c>
      <c r="AW102" s="12" t="s">
        <v>35</v>
      </c>
      <c r="AX102" s="12" t="s">
        <v>80</v>
      </c>
      <c r="AY102" s="262" t="s">
        <v>215</v>
      </c>
    </row>
    <row r="103" s="1" customFormat="1" ht="16.5" customHeight="1">
      <c r="B103" s="47"/>
      <c r="C103" s="234" t="s">
        <v>405</v>
      </c>
      <c r="D103" s="234" t="s">
        <v>218</v>
      </c>
      <c r="E103" s="235" t="s">
        <v>5066</v>
      </c>
      <c r="F103" s="236" t="s">
        <v>5067</v>
      </c>
      <c r="G103" s="237" t="s">
        <v>381</v>
      </c>
      <c r="H103" s="238">
        <v>0.95999999999999996</v>
      </c>
      <c r="I103" s="239"/>
      <c r="J103" s="240">
        <f>ROUND(I103*H103,2)</f>
        <v>0</v>
      </c>
      <c r="K103" s="236" t="s">
        <v>222</v>
      </c>
      <c r="L103" s="73"/>
      <c r="M103" s="241" t="s">
        <v>21</v>
      </c>
      <c r="N103" s="242" t="s">
        <v>43</v>
      </c>
      <c r="O103" s="48"/>
      <c r="P103" s="243">
        <f>O103*H103</f>
        <v>0</v>
      </c>
      <c r="Q103" s="243">
        <v>0</v>
      </c>
      <c r="R103" s="243">
        <f>Q103*H103</f>
        <v>0</v>
      </c>
      <c r="S103" s="243">
        <v>0</v>
      </c>
      <c r="T103" s="244">
        <f>S103*H103</f>
        <v>0</v>
      </c>
      <c r="AR103" s="25" t="s">
        <v>232</v>
      </c>
      <c r="AT103" s="25" t="s">
        <v>218</v>
      </c>
      <c r="AU103" s="25" t="s">
        <v>82</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5068</v>
      </c>
    </row>
    <row r="104" s="12" customFormat="1">
      <c r="B104" s="252"/>
      <c r="C104" s="253"/>
      <c r="D104" s="246" t="s">
        <v>422</v>
      </c>
      <c r="E104" s="254" t="s">
        <v>5047</v>
      </c>
      <c r="F104" s="255" t="s">
        <v>5069</v>
      </c>
      <c r="G104" s="253"/>
      <c r="H104" s="256">
        <v>0.95999999999999996</v>
      </c>
      <c r="I104" s="257"/>
      <c r="J104" s="253"/>
      <c r="K104" s="253"/>
      <c r="L104" s="258"/>
      <c r="M104" s="259"/>
      <c r="N104" s="260"/>
      <c r="O104" s="260"/>
      <c r="P104" s="260"/>
      <c r="Q104" s="260"/>
      <c r="R104" s="260"/>
      <c r="S104" s="260"/>
      <c r="T104" s="261"/>
      <c r="AT104" s="262" t="s">
        <v>422</v>
      </c>
      <c r="AU104" s="262" t="s">
        <v>82</v>
      </c>
      <c r="AV104" s="12" t="s">
        <v>82</v>
      </c>
      <c r="AW104" s="12" t="s">
        <v>35</v>
      </c>
      <c r="AX104" s="12" t="s">
        <v>80</v>
      </c>
      <c r="AY104" s="262" t="s">
        <v>215</v>
      </c>
    </row>
    <row r="105" s="1" customFormat="1" ht="16.5" customHeight="1">
      <c r="B105" s="47"/>
      <c r="C105" s="234" t="s">
        <v>251</v>
      </c>
      <c r="D105" s="234" t="s">
        <v>218</v>
      </c>
      <c r="E105" s="235" t="s">
        <v>5070</v>
      </c>
      <c r="F105" s="236" t="s">
        <v>5071</v>
      </c>
      <c r="G105" s="237" t="s">
        <v>376</v>
      </c>
      <c r="H105" s="238">
        <v>9.5999999999999996</v>
      </c>
      <c r="I105" s="239"/>
      <c r="J105" s="240">
        <f>ROUND(I105*H105,2)</f>
        <v>0</v>
      </c>
      <c r="K105" s="236" t="s">
        <v>222</v>
      </c>
      <c r="L105" s="73"/>
      <c r="M105" s="241" t="s">
        <v>21</v>
      </c>
      <c r="N105" s="242" t="s">
        <v>43</v>
      </c>
      <c r="O105" s="48"/>
      <c r="P105" s="243">
        <f>O105*H105</f>
        <v>0</v>
      </c>
      <c r="Q105" s="243">
        <v>0.0014400000000000001</v>
      </c>
      <c r="R105" s="243">
        <f>Q105*H105</f>
        <v>0.013824000000000001</v>
      </c>
      <c r="S105" s="243">
        <v>0</v>
      </c>
      <c r="T105" s="244">
        <f>S105*H105</f>
        <v>0</v>
      </c>
      <c r="AR105" s="25" t="s">
        <v>232</v>
      </c>
      <c r="AT105" s="25" t="s">
        <v>218</v>
      </c>
      <c r="AU105" s="25" t="s">
        <v>82</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5072</v>
      </c>
    </row>
    <row r="106" s="12" customFormat="1">
      <c r="B106" s="252"/>
      <c r="C106" s="253"/>
      <c r="D106" s="246" t="s">
        <v>422</v>
      </c>
      <c r="E106" s="254" t="s">
        <v>21</v>
      </c>
      <c r="F106" s="255" t="s">
        <v>5073</v>
      </c>
      <c r="G106" s="253"/>
      <c r="H106" s="256">
        <v>9.5999999999999996</v>
      </c>
      <c r="I106" s="257"/>
      <c r="J106" s="253"/>
      <c r="K106" s="253"/>
      <c r="L106" s="258"/>
      <c r="M106" s="259"/>
      <c r="N106" s="260"/>
      <c r="O106" s="260"/>
      <c r="P106" s="260"/>
      <c r="Q106" s="260"/>
      <c r="R106" s="260"/>
      <c r="S106" s="260"/>
      <c r="T106" s="261"/>
      <c r="AT106" s="262" t="s">
        <v>422</v>
      </c>
      <c r="AU106" s="262" t="s">
        <v>82</v>
      </c>
      <c r="AV106" s="12" t="s">
        <v>82</v>
      </c>
      <c r="AW106" s="12" t="s">
        <v>35</v>
      </c>
      <c r="AX106" s="12" t="s">
        <v>80</v>
      </c>
      <c r="AY106" s="262" t="s">
        <v>215</v>
      </c>
    </row>
    <row r="107" s="1" customFormat="1" ht="16.5" customHeight="1">
      <c r="B107" s="47"/>
      <c r="C107" s="234" t="s">
        <v>256</v>
      </c>
      <c r="D107" s="234" t="s">
        <v>218</v>
      </c>
      <c r="E107" s="235" t="s">
        <v>5074</v>
      </c>
      <c r="F107" s="236" t="s">
        <v>5075</v>
      </c>
      <c r="G107" s="237" t="s">
        <v>376</v>
      </c>
      <c r="H107" s="238">
        <v>9.5999999999999996</v>
      </c>
      <c r="I107" s="239"/>
      <c r="J107" s="240">
        <f>ROUND(I107*H107,2)</f>
        <v>0</v>
      </c>
      <c r="K107" s="236" t="s">
        <v>222</v>
      </c>
      <c r="L107" s="73"/>
      <c r="M107" s="241" t="s">
        <v>21</v>
      </c>
      <c r="N107" s="242" t="s">
        <v>43</v>
      </c>
      <c r="O107" s="48"/>
      <c r="P107" s="243">
        <f>O107*H107</f>
        <v>0</v>
      </c>
      <c r="Q107" s="243">
        <v>4.0000000000000003E-05</v>
      </c>
      <c r="R107" s="243">
        <f>Q107*H107</f>
        <v>0.00038400000000000001</v>
      </c>
      <c r="S107" s="243">
        <v>0</v>
      </c>
      <c r="T107" s="244">
        <f>S107*H107</f>
        <v>0</v>
      </c>
      <c r="AR107" s="25" t="s">
        <v>232</v>
      </c>
      <c r="AT107" s="25" t="s">
        <v>218</v>
      </c>
      <c r="AU107" s="25" t="s">
        <v>82</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5076</v>
      </c>
    </row>
    <row r="108" s="11" customFormat="1" ht="29.88" customHeight="1">
      <c r="B108" s="218"/>
      <c r="C108" s="219"/>
      <c r="D108" s="220" t="s">
        <v>71</v>
      </c>
      <c r="E108" s="232" t="s">
        <v>241</v>
      </c>
      <c r="F108" s="232" t="s">
        <v>1769</v>
      </c>
      <c r="G108" s="219"/>
      <c r="H108" s="219"/>
      <c r="I108" s="222"/>
      <c r="J108" s="233">
        <f>BK108</f>
        <v>0</v>
      </c>
      <c r="K108" s="219"/>
      <c r="L108" s="224"/>
      <c r="M108" s="225"/>
      <c r="N108" s="226"/>
      <c r="O108" s="226"/>
      <c r="P108" s="227">
        <f>SUM(P109:P116)</f>
        <v>0</v>
      </c>
      <c r="Q108" s="226"/>
      <c r="R108" s="227">
        <f>SUM(R109:R116)</f>
        <v>0.011100000000000001</v>
      </c>
      <c r="S108" s="226"/>
      <c r="T108" s="228">
        <f>SUM(T109:T116)</f>
        <v>0</v>
      </c>
      <c r="AR108" s="229" t="s">
        <v>80</v>
      </c>
      <c r="AT108" s="230" t="s">
        <v>71</v>
      </c>
      <c r="AU108" s="230" t="s">
        <v>80</v>
      </c>
      <c r="AY108" s="229" t="s">
        <v>215</v>
      </c>
      <c r="BK108" s="231">
        <f>SUM(BK109:BK116)</f>
        <v>0</v>
      </c>
    </row>
    <row r="109" s="1" customFormat="1" ht="16.5" customHeight="1">
      <c r="B109" s="47"/>
      <c r="C109" s="234" t="s">
        <v>260</v>
      </c>
      <c r="D109" s="234" t="s">
        <v>218</v>
      </c>
      <c r="E109" s="235" t="s">
        <v>5077</v>
      </c>
      <c r="F109" s="236" t="s">
        <v>5078</v>
      </c>
      <c r="G109" s="237" t="s">
        <v>298</v>
      </c>
      <c r="H109" s="238">
        <v>1</v>
      </c>
      <c r="I109" s="239"/>
      <c r="J109" s="240">
        <f>ROUND(I109*H109,2)</f>
        <v>0</v>
      </c>
      <c r="K109" s="236" t="s">
        <v>21</v>
      </c>
      <c r="L109" s="73"/>
      <c r="M109" s="241" t="s">
        <v>21</v>
      </c>
      <c r="N109" s="242" t="s">
        <v>43</v>
      </c>
      <c r="O109" s="48"/>
      <c r="P109" s="243">
        <f>O109*H109</f>
        <v>0</v>
      </c>
      <c r="Q109" s="243">
        <v>0</v>
      </c>
      <c r="R109" s="243">
        <f>Q109*H109</f>
        <v>0</v>
      </c>
      <c r="S109" s="243">
        <v>0</v>
      </c>
      <c r="T109" s="244">
        <f>S109*H109</f>
        <v>0</v>
      </c>
      <c r="AR109" s="25" t="s">
        <v>232</v>
      </c>
      <c r="AT109" s="25" t="s">
        <v>218</v>
      </c>
      <c r="AU109" s="25" t="s">
        <v>82</v>
      </c>
      <c r="AY109" s="25" t="s">
        <v>215</v>
      </c>
      <c r="BE109" s="245">
        <f>IF(N109="základní",J109,0)</f>
        <v>0</v>
      </c>
      <c r="BF109" s="245">
        <f>IF(N109="snížená",J109,0)</f>
        <v>0</v>
      </c>
      <c r="BG109" s="245">
        <f>IF(N109="zákl. přenesená",J109,0)</f>
        <v>0</v>
      </c>
      <c r="BH109" s="245">
        <f>IF(N109="sníž. přenesená",J109,0)</f>
        <v>0</v>
      </c>
      <c r="BI109" s="245">
        <f>IF(N109="nulová",J109,0)</f>
        <v>0</v>
      </c>
      <c r="BJ109" s="25" t="s">
        <v>80</v>
      </c>
      <c r="BK109" s="245">
        <f>ROUND(I109*H109,2)</f>
        <v>0</v>
      </c>
      <c r="BL109" s="25" t="s">
        <v>232</v>
      </c>
      <c r="BM109" s="25" t="s">
        <v>5079</v>
      </c>
    </row>
    <row r="110" s="1" customFormat="1">
      <c r="B110" s="47"/>
      <c r="C110" s="75"/>
      <c r="D110" s="246" t="s">
        <v>225</v>
      </c>
      <c r="E110" s="75"/>
      <c r="F110" s="247" t="s">
        <v>5080</v>
      </c>
      <c r="G110" s="75"/>
      <c r="H110" s="75"/>
      <c r="I110" s="204"/>
      <c r="J110" s="75"/>
      <c r="K110" s="75"/>
      <c r="L110" s="73"/>
      <c r="M110" s="248"/>
      <c r="N110" s="48"/>
      <c r="O110" s="48"/>
      <c r="P110" s="48"/>
      <c r="Q110" s="48"/>
      <c r="R110" s="48"/>
      <c r="S110" s="48"/>
      <c r="T110" s="96"/>
      <c r="AT110" s="25" t="s">
        <v>225</v>
      </c>
      <c r="AU110" s="25" t="s">
        <v>82</v>
      </c>
    </row>
    <row r="111" s="1" customFormat="1" ht="25.5" customHeight="1">
      <c r="B111" s="47"/>
      <c r="C111" s="274" t="s">
        <v>267</v>
      </c>
      <c r="D111" s="274" t="s">
        <v>470</v>
      </c>
      <c r="E111" s="275" t="s">
        <v>5081</v>
      </c>
      <c r="F111" s="276" t="s">
        <v>5082</v>
      </c>
      <c r="G111" s="277" t="s">
        <v>298</v>
      </c>
      <c r="H111" s="278">
        <v>1</v>
      </c>
      <c r="I111" s="279"/>
      <c r="J111" s="280">
        <f>ROUND(I111*H111,2)</f>
        <v>0</v>
      </c>
      <c r="K111" s="276" t="s">
        <v>21</v>
      </c>
      <c r="L111" s="281"/>
      <c r="M111" s="282" t="s">
        <v>21</v>
      </c>
      <c r="N111" s="283" t="s">
        <v>43</v>
      </c>
      <c r="O111" s="48"/>
      <c r="P111" s="243">
        <f>O111*H111</f>
        <v>0</v>
      </c>
      <c r="Q111" s="243">
        <v>0.0055500000000000002</v>
      </c>
      <c r="R111" s="243">
        <f>Q111*H111</f>
        <v>0.0055500000000000002</v>
      </c>
      <c r="S111" s="243">
        <v>0</v>
      </c>
      <c r="T111" s="244">
        <f>S111*H111</f>
        <v>0</v>
      </c>
      <c r="AR111" s="25" t="s">
        <v>405</v>
      </c>
      <c r="AT111" s="25" t="s">
        <v>470</v>
      </c>
      <c r="AU111" s="25" t="s">
        <v>82</v>
      </c>
      <c r="AY111" s="25" t="s">
        <v>215</v>
      </c>
      <c r="BE111" s="245">
        <f>IF(N111="základní",J111,0)</f>
        <v>0</v>
      </c>
      <c r="BF111" s="245">
        <f>IF(N111="snížená",J111,0)</f>
        <v>0</v>
      </c>
      <c r="BG111" s="245">
        <f>IF(N111="zákl. přenesená",J111,0)</f>
        <v>0</v>
      </c>
      <c r="BH111" s="245">
        <f>IF(N111="sníž. přenesená",J111,0)</f>
        <v>0</v>
      </c>
      <c r="BI111" s="245">
        <f>IF(N111="nulová",J111,0)</f>
        <v>0</v>
      </c>
      <c r="BJ111" s="25" t="s">
        <v>80</v>
      </c>
      <c r="BK111" s="245">
        <f>ROUND(I111*H111,2)</f>
        <v>0</v>
      </c>
      <c r="BL111" s="25" t="s">
        <v>232</v>
      </c>
      <c r="BM111" s="25" t="s">
        <v>5083</v>
      </c>
    </row>
    <row r="112" s="1" customFormat="1">
      <c r="B112" s="47"/>
      <c r="C112" s="75"/>
      <c r="D112" s="246" t="s">
        <v>225</v>
      </c>
      <c r="E112" s="75"/>
      <c r="F112" s="247" t="s">
        <v>5080</v>
      </c>
      <c r="G112" s="75"/>
      <c r="H112" s="75"/>
      <c r="I112" s="204"/>
      <c r="J112" s="75"/>
      <c r="K112" s="75"/>
      <c r="L112" s="73"/>
      <c r="M112" s="248"/>
      <c r="N112" s="48"/>
      <c r="O112" s="48"/>
      <c r="P112" s="48"/>
      <c r="Q112" s="48"/>
      <c r="R112" s="48"/>
      <c r="S112" s="48"/>
      <c r="T112" s="96"/>
      <c r="AT112" s="25" t="s">
        <v>225</v>
      </c>
      <c r="AU112" s="25" t="s">
        <v>82</v>
      </c>
    </row>
    <row r="113" s="1" customFormat="1" ht="16.5" customHeight="1">
      <c r="B113" s="47"/>
      <c r="C113" s="234" t="s">
        <v>272</v>
      </c>
      <c r="D113" s="234" t="s">
        <v>218</v>
      </c>
      <c r="E113" s="235" t="s">
        <v>5084</v>
      </c>
      <c r="F113" s="236" t="s">
        <v>5085</v>
      </c>
      <c r="G113" s="237" t="s">
        <v>298</v>
      </c>
      <c r="H113" s="238">
        <v>1</v>
      </c>
      <c r="I113" s="239"/>
      <c r="J113" s="240">
        <f>ROUND(I113*H113,2)</f>
        <v>0</v>
      </c>
      <c r="K113" s="236" t="s">
        <v>21</v>
      </c>
      <c r="L113" s="73"/>
      <c r="M113" s="241" t="s">
        <v>21</v>
      </c>
      <c r="N113" s="242" t="s">
        <v>43</v>
      </c>
      <c r="O113" s="48"/>
      <c r="P113" s="243">
        <f>O113*H113</f>
        <v>0</v>
      </c>
      <c r="Q113" s="243">
        <v>0</v>
      </c>
      <c r="R113" s="243">
        <f>Q113*H113</f>
        <v>0</v>
      </c>
      <c r="S113" s="243">
        <v>0</v>
      </c>
      <c r="T113" s="244">
        <f>S113*H113</f>
        <v>0</v>
      </c>
      <c r="AR113" s="25" t="s">
        <v>232</v>
      </c>
      <c r="AT113" s="25" t="s">
        <v>218</v>
      </c>
      <c r="AU113" s="25" t="s">
        <v>82</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5086</v>
      </c>
    </row>
    <row r="114" s="1" customFormat="1">
      <c r="B114" s="47"/>
      <c r="C114" s="75"/>
      <c r="D114" s="246" t="s">
        <v>225</v>
      </c>
      <c r="E114" s="75"/>
      <c r="F114" s="247" t="s">
        <v>5080</v>
      </c>
      <c r="G114" s="75"/>
      <c r="H114" s="75"/>
      <c r="I114" s="204"/>
      <c r="J114" s="75"/>
      <c r="K114" s="75"/>
      <c r="L114" s="73"/>
      <c r="M114" s="248"/>
      <c r="N114" s="48"/>
      <c r="O114" s="48"/>
      <c r="P114" s="48"/>
      <c r="Q114" s="48"/>
      <c r="R114" s="48"/>
      <c r="S114" s="48"/>
      <c r="T114" s="96"/>
      <c r="AT114" s="25" t="s">
        <v>225</v>
      </c>
      <c r="AU114" s="25" t="s">
        <v>82</v>
      </c>
    </row>
    <row r="115" s="1" customFormat="1" ht="25.5" customHeight="1">
      <c r="B115" s="47"/>
      <c r="C115" s="274" t="s">
        <v>277</v>
      </c>
      <c r="D115" s="274" t="s">
        <v>470</v>
      </c>
      <c r="E115" s="275" t="s">
        <v>5087</v>
      </c>
      <c r="F115" s="276" t="s">
        <v>5088</v>
      </c>
      <c r="G115" s="277" t="s">
        <v>298</v>
      </c>
      <c r="H115" s="278">
        <v>1</v>
      </c>
      <c r="I115" s="279"/>
      <c r="J115" s="280">
        <f>ROUND(I115*H115,2)</f>
        <v>0</v>
      </c>
      <c r="K115" s="276" t="s">
        <v>21</v>
      </c>
      <c r="L115" s="281"/>
      <c r="M115" s="282" t="s">
        <v>21</v>
      </c>
      <c r="N115" s="283" t="s">
        <v>43</v>
      </c>
      <c r="O115" s="48"/>
      <c r="P115" s="243">
        <f>O115*H115</f>
        <v>0</v>
      </c>
      <c r="Q115" s="243">
        <v>0.0055500000000000002</v>
      </c>
      <c r="R115" s="243">
        <f>Q115*H115</f>
        <v>0.0055500000000000002</v>
      </c>
      <c r="S115" s="243">
        <v>0</v>
      </c>
      <c r="T115" s="244">
        <f>S115*H115</f>
        <v>0</v>
      </c>
      <c r="AR115" s="25" t="s">
        <v>405</v>
      </c>
      <c r="AT115" s="25" t="s">
        <v>470</v>
      </c>
      <c r="AU115" s="25" t="s">
        <v>82</v>
      </c>
      <c r="AY115" s="25" t="s">
        <v>215</v>
      </c>
      <c r="BE115" s="245">
        <f>IF(N115="základní",J115,0)</f>
        <v>0</v>
      </c>
      <c r="BF115" s="245">
        <f>IF(N115="snížená",J115,0)</f>
        <v>0</v>
      </c>
      <c r="BG115" s="245">
        <f>IF(N115="zákl. přenesená",J115,0)</f>
        <v>0</v>
      </c>
      <c r="BH115" s="245">
        <f>IF(N115="sníž. přenesená",J115,0)</f>
        <v>0</v>
      </c>
      <c r="BI115" s="245">
        <f>IF(N115="nulová",J115,0)</f>
        <v>0</v>
      </c>
      <c r="BJ115" s="25" t="s">
        <v>80</v>
      </c>
      <c r="BK115" s="245">
        <f>ROUND(I115*H115,2)</f>
        <v>0</v>
      </c>
      <c r="BL115" s="25" t="s">
        <v>232</v>
      </c>
      <c r="BM115" s="25" t="s">
        <v>5089</v>
      </c>
    </row>
    <row r="116" s="1" customFormat="1">
      <c r="B116" s="47"/>
      <c r="C116" s="75"/>
      <c r="D116" s="246" t="s">
        <v>225</v>
      </c>
      <c r="E116" s="75"/>
      <c r="F116" s="247" t="s">
        <v>5080</v>
      </c>
      <c r="G116" s="75"/>
      <c r="H116" s="75"/>
      <c r="I116" s="204"/>
      <c r="J116" s="75"/>
      <c r="K116" s="75"/>
      <c r="L116" s="73"/>
      <c r="M116" s="248"/>
      <c r="N116" s="48"/>
      <c r="O116" s="48"/>
      <c r="P116" s="48"/>
      <c r="Q116" s="48"/>
      <c r="R116" s="48"/>
      <c r="S116" s="48"/>
      <c r="T116" s="96"/>
      <c r="AT116" s="25" t="s">
        <v>225</v>
      </c>
      <c r="AU116" s="25" t="s">
        <v>82</v>
      </c>
    </row>
    <row r="117" s="11" customFormat="1" ht="37.44" customHeight="1">
      <c r="B117" s="218"/>
      <c r="C117" s="219"/>
      <c r="D117" s="220" t="s">
        <v>71</v>
      </c>
      <c r="E117" s="221" t="s">
        <v>684</v>
      </c>
      <c r="F117" s="221" t="s">
        <v>926</v>
      </c>
      <c r="G117" s="219"/>
      <c r="H117" s="219"/>
      <c r="I117" s="222"/>
      <c r="J117" s="223">
        <f>BK117</f>
        <v>0</v>
      </c>
      <c r="K117" s="219"/>
      <c r="L117" s="224"/>
      <c r="M117" s="225"/>
      <c r="N117" s="226"/>
      <c r="O117" s="226"/>
      <c r="P117" s="227">
        <f>P118</f>
        <v>0</v>
      </c>
      <c r="Q117" s="226"/>
      <c r="R117" s="227">
        <f>R118</f>
        <v>0</v>
      </c>
      <c r="S117" s="226"/>
      <c r="T117" s="228">
        <f>T118</f>
        <v>0</v>
      </c>
      <c r="AR117" s="229" t="s">
        <v>82</v>
      </c>
      <c r="AT117" s="230" t="s">
        <v>71</v>
      </c>
      <c r="AU117" s="230" t="s">
        <v>72</v>
      </c>
      <c r="AY117" s="229" t="s">
        <v>215</v>
      </c>
      <c r="BK117" s="231">
        <f>BK118</f>
        <v>0</v>
      </c>
    </row>
    <row r="118" s="11" customFormat="1" ht="19.92" customHeight="1">
      <c r="B118" s="218"/>
      <c r="C118" s="219"/>
      <c r="D118" s="220" t="s">
        <v>71</v>
      </c>
      <c r="E118" s="232" t="s">
        <v>2160</v>
      </c>
      <c r="F118" s="232" t="s">
        <v>2161</v>
      </c>
      <c r="G118" s="219"/>
      <c r="H118" s="219"/>
      <c r="I118" s="222"/>
      <c r="J118" s="233">
        <f>BK118</f>
        <v>0</v>
      </c>
      <c r="K118" s="219"/>
      <c r="L118" s="224"/>
      <c r="M118" s="225"/>
      <c r="N118" s="226"/>
      <c r="O118" s="226"/>
      <c r="P118" s="227">
        <f>SUM(P119:P122)</f>
        <v>0</v>
      </c>
      <c r="Q118" s="226"/>
      <c r="R118" s="227">
        <f>SUM(R119:R122)</f>
        <v>0</v>
      </c>
      <c r="S118" s="226"/>
      <c r="T118" s="228">
        <f>SUM(T119:T122)</f>
        <v>0</v>
      </c>
      <c r="AR118" s="229" t="s">
        <v>82</v>
      </c>
      <c r="AT118" s="230" t="s">
        <v>71</v>
      </c>
      <c r="AU118" s="230" t="s">
        <v>80</v>
      </c>
      <c r="AY118" s="229" t="s">
        <v>215</v>
      </c>
      <c r="BK118" s="231">
        <f>SUM(BK119:BK122)</f>
        <v>0</v>
      </c>
    </row>
    <row r="119" s="1" customFormat="1" ht="16.5" customHeight="1">
      <c r="B119" s="47"/>
      <c r="C119" s="234" t="s">
        <v>10</v>
      </c>
      <c r="D119" s="234" t="s">
        <v>218</v>
      </c>
      <c r="E119" s="235" t="s">
        <v>4944</v>
      </c>
      <c r="F119" s="236" t="s">
        <v>5090</v>
      </c>
      <c r="G119" s="237" t="s">
        <v>473</v>
      </c>
      <c r="H119" s="238">
        <v>2.7999999999999998</v>
      </c>
      <c r="I119" s="239"/>
      <c r="J119" s="240">
        <f>ROUND(I119*H119,2)</f>
        <v>0</v>
      </c>
      <c r="K119" s="236" t="s">
        <v>222</v>
      </c>
      <c r="L119" s="73"/>
      <c r="M119" s="241" t="s">
        <v>21</v>
      </c>
      <c r="N119" s="242" t="s">
        <v>43</v>
      </c>
      <c r="O119" s="48"/>
      <c r="P119" s="243">
        <f>O119*H119</f>
        <v>0</v>
      </c>
      <c r="Q119" s="243">
        <v>0</v>
      </c>
      <c r="R119" s="243">
        <f>Q119*H119</f>
        <v>0</v>
      </c>
      <c r="S119" s="243">
        <v>0</v>
      </c>
      <c r="T119" s="244">
        <f>S119*H119</f>
        <v>0</v>
      </c>
      <c r="AR119" s="25" t="s">
        <v>286</v>
      </c>
      <c r="AT119" s="25" t="s">
        <v>218</v>
      </c>
      <c r="AU119" s="25" t="s">
        <v>82</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286</v>
      </c>
      <c r="BM119" s="25" t="s">
        <v>5091</v>
      </c>
    </row>
    <row r="120" s="1" customFormat="1">
      <c r="B120" s="47"/>
      <c r="C120" s="75"/>
      <c r="D120" s="246" t="s">
        <v>225</v>
      </c>
      <c r="E120" s="75"/>
      <c r="F120" s="247" t="s">
        <v>5080</v>
      </c>
      <c r="G120" s="75"/>
      <c r="H120" s="75"/>
      <c r="I120" s="204"/>
      <c r="J120" s="75"/>
      <c r="K120" s="75"/>
      <c r="L120" s="73"/>
      <c r="M120" s="248"/>
      <c r="N120" s="48"/>
      <c r="O120" s="48"/>
      <c r="P120" s="48"/>
      <c r="Q120" s="48"/>
      <c r="R120" s="48"/>
      <c r="S120" s="48"/>
      <c r="T120" s="96"/>
      <c r="AT120" s="25" t="s">
        <v>225</v>
      </c>
      <c r="AU120" s="25" t="s">
        <v>82</v>
      </c>
    </row>
    <row r="121" s="1" customFormat="1" ht="16.5" customHeight="1">
      <c r="B121" s="47"/>
      <c r="C121" s="234" t="s">
        <v>286</v>
      </c>
      <c r="D121" s="234" t="s">
        <v>218</v>
      </c>
      <c r="E121" s="235" t="s">
        <v>5092</v>
      </c>
      <c r="F121" s="236" t="s">
        <v>5093</v>
      </c>
      <c r="G121" s="237" t="s">
        <v>473</v>
      </c>
      <c r="H121" s="238">
        <v>2.7999999999999998</v>
      </c>
      <c r="I121" s="239"/>
      <c r="J121" s="240">
        <f>ROUND(I121*H121,2)</f>
        <v>0</v>
      </c>
      <c r="K121" s="236" t="s">
        <v>222</v>
      </c>
      <c r="L121" s="73"/>
      <c r="M121" s="241" t="s">
        <v>21</v>
      </c>
      <c r="N121" s="242" t="s">
        <v>43</v>
      </c>
      <c r="O121" s="48"/>
      <c r="P121" s="243">
        <f>O121*H121</f>
        <v>0</v>
      </c>
      <c r="Q121" s="243">
        <v>0</v>
      </c>
      <c r="R121" s="243">
        <f>Q121*H121</f>
        <v>0</v>
      </c>
      <c r="S121" s="243">
        <v>0</v>
      </c>
      <c r="T121" s="244">
        <f>S121*H121</f>
        <v>0</v>
      </c>
      <c r="AR121" s="25" t="s">
        <v>286</v>
      </c>
      <c r="AT121" s="25" t="s">
        <v>218</v>
      </c>
      <c r="AU121" s="25" t="s">
        <v>82</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286</v>
      </c>
      <c r="BM121" s="25" t="s">
        <v>5094</v>
      </c>
    </row>
    <row r="122" s="1" customFormat="1">
      <c r="B122" s="47"/>
      <c r="C122" s="75"/>
      <c r="D122" s="246" t="s">
        <v>225</v>
      </c>
      <c r="E122" s="75"/>
      <c r="F122" s="247" t="s">
        <v>5080</v>
      </c>
      <c r="G122" s="75"/>
      <c r="H122" s="75"/>
      <c r="I122" s="204"/>
      <c r="J122" s="75"/>
      <c r="K122" s="75"/>
      <c r="L122" s="73"/>
      <c r="M122" s="248"/>
      <c r="N122" s="48"/>
      <c r="O122" s="48"/>
      <c r="P122" s="48"/>
      <c r="Q122" s="48"/>
      <c r="R122" s="48"/>
      <c r="S122" s="48"/>
      <c r="T122" s="96"/>
      <c r="AT122" s="25" t="s">
        <v>225</v>
      </c>
      <c r="AU122" s="25" t="s">
        <v>82</v>
      </c>
    </row>
    <row r="123" s="11" customFormat="1" ht="37.44" customHeight="1">
      <c r="B123" s="218"/>
      <c r="C123" s="219"/>
      <c r="D123" s="220" t="s">
        <v>71</v>
      </c>
      <c r="E123" s="221" t="s">
        <v>470</v>
      </c>
      <c r="F123" s="221" t="s">
        <v>933</v>
      </c>
      <c r="G123" s="219"/>
      <c r="H123" s="219"/>
      <c r="I123" s="222"/>
      <c r="J123" s="223">
        <f>BK123</f>
        <v>0</v>
      </c>
      <c r="K123" s="219"/>
      <c r="L123" s="224"/>
      <c r="M123" s="225"/>
      <c r="N123" s="226"/>
      <c r="O123" s="226"/>
      <c r="P123" s="227">
        <f>P124</f>
        <v>0</v>
      </c>
      <c r="Q123" s="226"/>
      <c r="R123" s="227">
        <f>R124</f>
        <v>0.40390000000000004</v>
      </c>
      <c r="S123" s="226"/>
      <c r="T123" s="228">
        <f>T124</f>
        <v>0</v>
      </c>
      <c r="AR123" s="229" t="s">
        <v>227</v>
      </c>
      <c r="AT123" s="230" t="s">
        <v>71</v>
      </c>
      <c r="AU123" s="230" t="s">
        <v>72</v>
      </c>
      <c r="AY123" s="229" t="s">
        <v>215</v>
      </c>
      <c r="BK123" s="231">
        <f>BK124</f>
        <v>0</v>
      </c>
    </row>
    <row r="124" s="11" customFormat="1" ht="19.92" customHeight="1">
      <c r="B124" s="218"/>
      <c r="C124" s="219"/>
      <c r="D124" s="220" t="s">
        <v>71</v>
      </c>
      <c r="E124" s="232" t="s">
        <v>2186</v>
      </c>
      <c r="F124" s="232" t="s">
        <v>2187</v>
      </c>
      <c r="G124" s="219"/>
      <c r="H124" s="219"/>
      <c r="I124" s="222"/>
      <c r="J124" s="233">
        <f>BK124</f>
        <v>0</v>
      </c>
      <c r="K124" s="219"/>
      <c r="L124" s="224"/>
      <c r="M124" s="225"/>
      <c r="N124" s="226"/>
      <c r="O124" s="226"/>
      <c r="P124" s="227">
        <f>SUM(P125:P127)</f>
        <v>0</v>
      </c>
      <c r="Q124" s="226"/>
      <c r="R124" s="227">
        <f>SUM(R125:R127)</f>
        <v>0.40390000000000004</v>
      </c>
      <c r="S124" s="226"/>
      <c r="T124" s="228">
        <f>SUM(T125:T127)</f>
        <v>0</v>
      </c>
      <c r="AR124" s="229" t="s">
        <v>227</v>
      </c>
      <c r="AT124" s="230" t="s">
        <v>71</v>
      </c>
      <c r="AU124" s="230" t="s">
        <v>80</v>
      </c>
      <c r="AY124" s="229" t="s">
        <v>215</v>
      </c>
      <c r="BK124" s="231">
        <f>SUM(BK125:BK127)</f>
        <v>0</v>
      </c>
    </row>
    <row r="125" s="1" customFormat="1" ht="25.5" customHeight="1">
      <c r="B125" s="47"/>
      <c r="C125" s="234" t="s">
        <v>290</v>
      </c>
      <c r="D125" s="234" t="s">
        <v>218</v>
      </c>
      <c r="E125" s="235" t="s">
        <v>5095</v>
      </c>
      <c r="F125" s="236" t="s">
        <v>5096</v>
      </c>
      <c r="G125" s="237" t="s">
        <v>298</v>
      </c>
      <c r="H125" s="238">
        <v>1</v>
      </c>
      <c r="I125" s="239"/>
      <c r="J125" s="240">
        <f>ROUND(I125*H125,2)</f>
        <v>0</v>
      </c>
      <c r="K125" s="236" t="s">
        <v>222</v>
      </c>
      <c r="L125" s="73"/>
      <c r="M125" s="241" t="s">
        <v>21</v>
      </c>
      <c r="N125" s="242" t="s">
        <v>43</v>
      </c>
      <c r="O125" s="48"/>
      <c r="P125" s="243">
        <f>O125*H125</f>
        <v>0</v>
      </c>
      <c r="Q125" s="243">
        <v>0.37430000000000002</v>
      </c>
      <c r="R125" s="243">
        <f>Q125*H125</f>
        <v>0.37430000000000002</v>
      </c>
      <c r="S125" s="243">
        <v>0</v>
      </c>
      <c r="T125" s="244">
        <f>S125*H125</f>
        <v>0</v>
      </c>
      <c r="AR125" s="25" t="s">
        <v>478</v>
      </c>
      <c r="AT125" s="25" t="s">
        <v>218</v>
      </c>
      <c r="AU125" s="25" t="s">
        <v>82</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478</v>
      </c>
      <c r="BM125" s="25" t="s">
        <v>5097</v>
      </c>
    </row>
    <row r="126" s="1" customFormat="1">
      <c r="B126" s="47"/>
      <c r="C126" s="75"/>
      <c r="D126" s="246" t="s">
        <v>225</v>
      </c>
      <c r="E126" s="75"/>
      <c r="F126" s="247" t="s">
        <v>5098</v>
      </c>
      <c r="G126" s="75"/>
      <c r="H126" s="75"/>
      <c r="I126" s="204"/>
      <c r="J126" s="75"/>
      <c r="K126" s="75"/>
      <c r="L126" s="73"/>
      <c r="M126" s="248"/>
      <c r="N126" s="48"/>
      <c r="O126" s="48"/>
      <c r="P126" s="48"/>
      <c r="Q126" s="48"/>
      <c r="R126" s="48"/>
      <c r="S126" s="48"/>
      <c r="T126" s="96"/>
      <c r="AT126" s="25" t="s">
        <v>225</v>
      </c>
      <c r="AU126" s="25" t="s">
        <v>82</v>
      </c>
    </row>
    <row r="127" s="1" customFormat="1" ht="16.5" customHeight="1">
      <c r="B127" s="47"/>
      <c r="C127" s="274" t="s">
        <v>295</v>
      </c>
      <c r="D127" s="274" t="s">
        <v>470</v>
      </c>
      <c r="E127" s="275" t="s">
        <v>5099</v>
      </c>
      <c r="F127" s="276" t="s">
        <v>5100</v>
      </c>
      <c r="G127" s="277" t="s">
        <v>298</v>
      </c>
      <c r="H127" s="278">
        <v>1</v>
      </c>
      <c r="I127" s="279"/>
      <c r="J127" s="280">
        <f>ROUND(I127*H127,2)</f>
        <v>0</v>
      </c>
      <c r="K127" s="276" t="s">
        <v>222</v>
      </c>
      <c r="L127" s="281"/>
      <c r="M127" s="282" t="s">
        <v>21</v>
      </c>
      <c r="N127" s="321" t="s">
        <v>43</v>
      </c>
      <c r="O127" s="250"/>
      <c r="P127" s="302">
        <f>O127*H127</f>
        <v>0</v>
      </c>
      <c r="Q127" s="302">
        <v>0.029600000000000001</v>
      </c>
      <c r="R127" s="302">
        <f>Q127*H127</f>
        <v>0.029600000000000001</v>
      </c>
      <c r="S127" s="302">
        <v>0</v>
      </c>
      <c r="T127" s="303">
        <f>S127*H127</f>
        <v>0</v>
      </c>
      <c r="AR127" s="25" t="s">
        <v>1213</v>
      </c>
      <c r="AT127" s="25" t="s">
        <v>470</v>
      </c>
      <c r="AU127" s="25" t="s">
        <v>82</v>
      </c>
      <c r="AY127" s="25" t="s">
        <v>215</v>
      </c>
      <c r="BE127" s="245">
        <f>IF(N127="základní",J127,0)</f>
        <v>0</v>
      </c>
      <c r="BF127" s="245">
        <f>IF(N127="snížená",J127,0)</f>
        <v>0</v>
      </c>
      <c r="BG127" s="245">
        <f>IF(N127="zákl. přenesená",J127,0)</f>
        <v>0</v>
      </c>
      <c r="BH127" s="245">
        <f>IF(N127="sníž. přenesená",J127,0)</f>
        <v>0</v>
      </c>
      <c r="BI127" s="245">
        <f>IF(N127="nulová",J127,0)</f>
        <v>0</v>
      </c>
      <c r="BJ127" s="25" t="s">
        <v>80</v>
      </c>
      <c r="BK127" s="245">
        <f>ROUND(I127*H127,2)</f>
        <v>0</v>
      </c>
      <c r="BL127" s="25" t="s">
        <v>1213</v>
      </c>
      <c r="BM127" s="25" t="s">
        <v>5101</v>
      </c>
    </row>
    <row r="128" s="1" customFormat="1" ht="6.96" customHeight="1">
      <c r="B128" s="68"/>
      <c r="C128" s="69"/>
      <c r="D128" s="69"/>
      <c r="E128" s="69"/>
      <c r="F128" s="69"/>
      <c r="G128" s="69"/>
      <c r="H128" s="69"/>
      <c r="I128" s="179"/>
      <c r="J128" s="69"/>
      <c r="K128" s="69"/>
      <c r="L128" s="73"/>
    </row>
  </sheetData>
  <sheetProtection sheet="1" autoFilter="0" formatColumns="0" formatRows="0" objects="1" scenarios="1" spinCount="100000" saltValue="8469K/kPcJZsY9V6yUjTFzut42P1+Ps8EJIQB5yChbuTU2TRlLWCXEomUEO9GVUhe2SsNzotBLN1sdPxDHHB2A==" hashValue="kQxPXZkijfk7IsqAYvyMBOJitabRqPRD2oxzG7URYp7mIFuZgFDqv3LVpO3X93lMWC3otiYcseMv7lBElw2wRw==" algorithmName="SHA-512" password="CC35"/>
  <autoFilter ref="C83:K127"/>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1.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173</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5102</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ROUND(J81,2)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ROUND(SUM(BE81:BE219), 2)</f>
        <v>0</v>
      </c>
      <c r="G30" s="48"/>
      <c r="H30" s="48"/>
      <c r="I30" s="171">
        <v>0.20999999999999999</v>
      </c>
      <c r="J30" s="170">
        <f>ROUND(ROUND((SUM(BE81:BE219)), 2)*I30, 2)</f>
        <v>0</v>
      </c>
      <c r="K30" s="52"/>
    </row>
    <row r="31" s="1" customFormat="1" ht="14.4" customHeight="1">
      <c r="B31" s="47"/>
      <c r="C31" s="48"/>
      <c r="D31" s="48"/>
      <c r="E31" s="56" t="s">
        <v>44</v>
      </c>
      <c r="F31" s="170">
        <f>ROUND(SUM(BF81:BF219), 2)</f>
        <v>0</v>
      </c>
      <c r="G31" s="48"/>
      <c r="H31" s="48"/>
      <c r="I31" s="171">
        <v>0.14999999999999999</v>
      </c>
      <c r="J31" s="170">
        <f>ROUND(ROUND((SUM(BF81:BF219)), 2)*I31, 2)</f>
        <v>0</v>
      </c>
      <c r="K31" s="52"/>
    </row>
    <row r="32" hidden="1" s="1" customFormat="1" ht="14.4" customHeight="1">
      <c r="B32" s="47"/>
      <c r="C32" s="48"/>
      <c r="D32" s="48"/>
      <c r="E32" s="56" t="s">
        <v>45</v>
      </c>
      <c r="F32" s="170">
        <f>ROUND(SUM(BG81:BG219), 2)</f>
        <v>0</v>
      </c>
      <c r="G32" s="48"/>
      <c r="H32" s="48"/>
      <c r="I32" s="171">
        <v>0.20999999999999999</v>
      </c>
      <c r="J32" s="170">
        <v>0</v>
      </c>
      <c r="K32" s="52"/>
    </row>
    <row r="33" hidden="1" s="1" customFormat="1" ht="14.4" customHeight="1">
      <c r="B33" s="47"/>
      <c r="C33" s="48"/>
      <c r="D33" s="48"/>
      <c r="E33" s="56" t="s">
        <v>46</v>
      </c>
      <c r="F33" s="170">
        <f>ROUND(SUM(BH81:BH219), 2)</f>
        <v>0</v>
      </c>
      <c r="G33" s="48"/>
      <c r="H33" s="48"/>
      <c r="I33" s="171">
        <v>0.14999999999999999</v>
      </c>
      <c r="J33" s="170">
        <v>0</v>
      </c>
      <c r="K33" s="52"/>
    </row>
    <row r="34" hidden="1" s="1" customFormat="1" ht="14.4" customHeight="1">
      <c r="B34" s="47"/>
      <c r="C34" s="48"/>
      <c r="D34" s="48"/>
      <c r="E34" s="56" t="s">
        <v>47</v>
      </c>
      <c r="F34" s="170">
        <f>ROUND(SUM(BI81:BI219),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904 - Fontána</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J81</f>
        <v>0</v>
      </c>
      <c r="K56" s="52"/>
      <c r="AU56" s="25" t="s">
        <v>193</v>
      </c>
    </row>
    <row r="57" s="8" customFormat="1" ht="24.96" customHeight="1">
      <c r="B57" s="190"/>
      <c r="C57" s="191"/>
      <c r="D57" s="192" t="s">
        <v>4508</v>
      </c>
      <c r="E57" s="193"/>
      <c r="F57" s="193"/>
      <c r="G57" s="193"/>
      <c r="H57" s="193"/>
      <c r="I57" s="194"/>
      <c r="J57" s="195">
        <f>J82</f>
        <v>0</v>
      </c>
      <c r="K57" s="196"/>
    </row>
    <row r="58" s="8" customFormat="1" ht="24.96" customHeight="1">
      <c r="B58" s="190"/>
      <c r="C58" s="191"/>
      <c r="D58" s="192" t="s">
        <v>4509</v>
      </c>
      <c r="E58" s="193"/>
      <c r="F58" s="193"/>
      <c r="G58" s="193"/>
      <c r="H58" s="193"/>
      <c r="I58" s="194"/>
      <c r="J58" s="195">
        <f>J100</f>
        <v>0</v>
      </c>
      <c r="K58" s="196"/>
    </row>
    <row r="59" s="8" customFormat="1" ht="24.96" customHeight="1">
      <c r="B59" s="190"/>
      <c r="C59" s="191"/>
      <c r="D59" s="192" t="s">
        <v>5103</v>
      </c>
      <c r="E59" s="193"/>
      <c r="F59" s="193"/>
      <c r="G59" s="193"/>
      <c r="H59" s="193"/>
      <c r="I59" s="194"/>
      <c r="J59" s="195">
        <f>J103</f>
        <v>0</v>
      </c>
      <c r="K59" s="196"/>
    </row>
    <row r="60" s="8" customFormat="1" ht="24.96" customHeight="1">
      <c r="B60" s="190"/>
      <c r="C60" s="191"/>
      <c r="D60" s="192" t="s">
        <v>5104</v>
      </c>
      <c r="E60" s="193"/>
      <c r="F60" s="193"/>
      <c r="G60" s="193"/>
      <c r="H60" s="193"/>
      <c r="I60" s="194"/>
      <c r="J60" s="195">
        <f>J118</f>
        <v>0</v>
      </c>
      <c r="K60" s="196"/>
    </row>
    <row r="61" s="8" customFormat="1" ht="24.96" customHeight="1">
      <c r="B61" s="190"/>
      <c r="C61" s="191"/>
      <c r="D61" s="192" t="s">
        <v>5105</v>
      </c>
      <c r="E61" s="193"/>
      <c r="F61" s="193"/>
      <c r="G61" s="193"/>
      <c r="H61" s="193"/>
      <c r="I61" s="194"/>
      <c r="J61" s="195">
        <f>J123</f>
        <v>0</v>
      </c>
      <c r="K61" s="196"/>
    </row>
    <row r="62" s="1" customFormat="1" ht="21.84" customHeight="1">
      <c r="B62" s="47"/>
      <c r="C62" s="48"/>
      <c r="D62" s="48"/>
      <c r="E62" s="48"/>
      <c r="F62" s="48"/>
      <c r="G62" s="48"/>
      <c r="H62" s="48"/>
      <c r="I62" s="157"/>
      <c r="J62" s="48"/>
      <c r="K62" s="52"/>
    </row>
    <row r="63" s="1" customFormat="1" ht="6.96" customHeight="1">
      <c r="B63" s="68"/>
      <c r="C63" s="69"/>
      <c r="D63" s="69"/>
      <c r="E63" s="69"/>
      <c r="F63" s="69"/>
      <c r="G63" s="69"/>
      <c r="H63" s="69"/>
      <c r="I63" s="179"/>
      <c r="J63" s="69"/>
      <c r="K63" s="70"/>
    </row>
    <row r="67" s="1" customFormat="1" ht="6.96" customHeight="1">
      <c r="B67" s="71"/>
      <c r="C67" s="72"/>
      <c r="D67" s="72"/>
      <c r="E67" s="72"/>
      <c r="F67" s="72"/>
      <c r="G67" s="72"/>
      <c r="H67" s="72"/>
      <c r="I67" s="182"/>
      <c r="J67" s="72"/>
      <c r="K67" s="72"/>
      <c r="L67" s="73"/>
    </row>
    <row r="68" s="1" customFormat="1" ht="36.96" customHeight="1">
      <c r="B68" s="47"/>
      <c r="C68" s="74" t="s">
        <v>199</v>
      </c>
      <c r="D68" s="75"/>
      <c r="E68" s="75"/>
      <c r="F68" s="75"/>
      <c r="G68" s="75"/>
      <c r="H68" s="75"/>
      <c r="I68" s="204"/>
      <c r="J68" s="75"/>
      <c r="K68" s="75"/>
      <c r="L68" s="73"/>
    </row>
    <row r="69" s="1" customFormat="1" ht="6.96" customHeight="1">
      <c r="B69" s="47"/>
      <c r="C69" s="75"/>
      <c r="D69" s="75"/>
      <c r="E69" s="75"/>
      <c r="F69" s="75"/>
      <c r="G69" s="75"/>
      <c r="H69" s="75"/>
      <c r="I69" s="204"/>
      <c r="J69" s="75"/>
      <c r="K69" s="75"/>
      <c r="L69" s="73"/>
    </row>
    <row r="70" s="1" customFormat="1" ht="14.4" customHeight="1">
      <c r="B70" s="47"/>
      <c r="C70" s="77" t="s">
        <v>18</v>
      </c>
      <c r="D70" s="75"/>
      <c r="E70" s="75"/>
      <c r="F70" s="75"/>
      <c r="G70" s="75"/>
      <c r="H70" s="75"/>
      <c r="I70" s="204"/>
      <c r="J70" s="75"/>
      <c r="K70" s="75"/>
      <c r="L70" s="73"/>
    </row>
    <row r="71" s="1" customFormat="1" ht="16.5" customHeight="1">
      <c r="B71" s="47"/>
      <c r="C71" s="75"/>
      <c r="D71" s="75"/>
      <c r="E71" s="205" t="str">
        <f>E7</f>
        <v>Revitalizace centra města Kopřivnice - projektová dokumentace II.</v>
      </c>
      <c r="F71" s="77"/>
      <c r="G71" s="77"/>
      <c r="H71" s="77"/>
      <c r="I71" s="204"/>
      <c r="J71" s="75"/>
      <c r="K71" s="75"/>
      <c r="L71" s="73"/>
    </row>
    <row r="72" s="1" customFormat="1" ht="14.4" customHeight="1">
      <c r="B72" s="47"/>
      <c r="C72" s="77" t="s">
        <v>186</v>
      </c>
      <c r="D72" s="75"/>
      <c r="E72" s="75"/>
      <c r="F72" s="75"/>
      <c r="G72" s="75"/>
      <c r="H72" s="75"/>
      <c r="I72" s="204"/>
      <c r="J72" s="75"/>
      <c r="K72" s="75"/>
      <c r="L72" s="73"/>
    </row>
    <row r="73" s="1" customFormat="1" ht="17.25" customHeight="1">
      <c r="B73" s="47"/>
      <c r="C73" s="75"/>
      <c r="D73" s="75"/>
      <c r="E73" s="83" t="str">
        <f>E9</f>
        <v>SO 904 - Fontána</v>
      </c>
      <c r="F73" s="75"/>
      <c r="G73" s="75"/>
      <c r="H73" s="75"/>
      <c r="I73" s="204"/>
      <c r="J73" s="75"/>
      <c r="K73" s="75"/>
      <c r="L73" s="73"/>
    </row>
    <row r="74" s="1" customFormat="1" ht="6.96" customHeight="1">
      <c r="B74" s="47"/>
      <c r="C74" s="75"/>
      <c r="D74" s="75"/>
      <c r="E74" s="75"/>
      <c r="F74" s="75"/>
      <c r="G74" s="75"/>
      <c r="H74" s="75"/>
      <c r="I74" s="204"/>
      <c r="J74" s="75"/>
      <c r="K74" s="75"/>
      <c r="L74" s="73"/>
    </row>
    <row r="75" s="1" customFormat="1" ht="18" customHeight="1">
      <c r="B75" s="47"/>
      <c r="C75" s="77" t="s">
        <v>23</v>
      </c>
      <c r="D75" s="75"/>
      <c r="E75" s="75"/>
      <c r="F75" s="206" t="str">
        <f>F12</f>
        <v xml:space="preserve"> </v>
      </c>
      <c r="G75" s="75"/>
      <c r="H75" s="75"/>
      <c r="I75" s="207" t="s">
        <v>25</v>
      </c>
      <c r="J75" s="86" t="str">
        <f>IF(J12="","",J12)</f>
        <v>14. 1. 2019</v>
      </c>
      <c r="K75" s="75"/>
      <c r="L75" s="73"/>
    </row>
    <row r="76" s="1" customFormat="1" ht="6.96" customHeight="1">
      <c r="B76" s="47"/>
      <c r="C76" s="75"/>
      <c r="D76" s="75"/>
      <c r="E76" s="75"/>
      <c r="F76" s="75"/>
      <c r="G76" s="75"/>
      <c r="H76" s="75"/>
      <c r="I76" s="204"/>
      <c r="J76" s="75"/>
      <c r="K76" s="75"/>
      <c r="L76" s="73"/>
    </row>
    <row r="77" s="1" customFormat="1">
      <c r="B77" s="47"/>
      <c r="C77" s="77" t="s">
        <v>27</v>
      </c>
      <c r="D77" s="75"/>
      <c r="E77" s="75"/>
      <c r="F77" s="206" t="str">
        <f>E15</f>
        <v>Město Kopřivnice</v>
      </c>
      <c r="G77" s="75"/>
      <c r="H77" s="75"/>
      <c r="I77" s="207" t="s">
        <v>33</v>
      </c>
      <c r="J77" s="206" t="str">
        <f>E21</f>
        <v>Dopravoprojekt Ostrava a.s.</v>
      </c>
      <c r="K77" s="75"/>
      <c r="L77" s="73"/>
    </row>
    <row r="78" s="1" customFormat="1" ht="14.4" customHeight="1">
      <c r="B78" s="47"/>
      <c r="C78" s="77" t="s">
        <v>31</v>
      </c>
      <c r="D78" s="75"/>
      <c r="E78" s="75"/>
      <c r="F78" s="206" t="str">
        <f>IF(E18="","",E18)</f>
        <v/>
      </c>
      <c r="G78" s="75"/>
      <c r="H78" s="75"/>
      <c r="I78" s="204"/>
      <c r="J78" s="75"/>
      <c r="K78" s="75"/>
      <c r="L78" s="73"/>
    </row>
    <row r="79" s="1" customFormat="1" ht="10.32" customHeight="1">
      <c r="B79" s="47"/>
      <c r="C79" s="75"/>
      <c r="D79" s="75"/>
      <c r="E79" s="75"/>
      <c r="F79" s="75"/>
      <c r="G79" s="75"/>
      <c r="H79" s="75"/>
      <c r="I79" s="204"/>
      <c r="J79" s="75"/>
      <c r="K79" s="75"/>
      <c r="L79" s="73"/>
    </row>
    <row r="80" s="10" customFormat="1" ht="29.28" customHeight="1">
      <c r="B80" s="208"/>
      <c r="C80" s="209" t="s">
        <v>200</v>
      </c>
      <c r="D80" s="210" t="s">
        <v>57</v>
      </c>
      <c r="E80" s="210" t="s">
        <v>53</v>
      </c>
      <c r="F80" s="210" t="s">
        <v>201</v>
      </c>
      <c r="G80" s="210" t="s">
        <v>202</v>
      </c>
      <c r="H80" s="210" t="s">
        <v>203</v>
      </c>
      <c r="I80" s="211" t="s">
        <v>204</v>
      </c>
      <c r="J80" s="210" t="s">
        <v>191</v>
      </c>
      <c r="K80" s="212" t="s">
        <v>205</v>
      </c>
      <c r="L80" s="213"/>
      <c r="M80" s="103" t="s">
        <v>206</v>
      </c>
      <c r="N80" s="104" t="s">
        <v>42</v>
      </c>
      <c r="O80" s="104" t="s">
        <v>207</v>
      </c>
      <c r="P80" s="104" t="s">
        <v>208</v>
      </c>
      <c r="Q80" s="104" t="s">
        <v>209</v>
      </c>
      <c r="R80" s="104" t="s">
        <v>210</v>
      </c>
      <c r="S80" s="104" t="s">
        <v>211</v>
      </c>
      <c r="T80" s="105" t="s">
        <v>212</v>
      </c>
    </row>
    <row r="81" s="1" customFormat="1" ht="29.28" customHeight="1">
      <c r="B81" s="47"/>
      <c r="C81" s="109" t="s">
        <v>192</v>
      </c>
      <c r="D81" s="75"/>
      <c r="E81" s="75"/>
      <c r="F81" s="75"/>
      <c r="G81" s="75"/>
      <c r="H81" s="75"/>
      <c r="I81" s="204"/>
      <c r="J81" s="214">
        <f>BK81</f>
        <v>0</v>
      </c>
      <c r="K81" s="75"/>
      <c r="L81" s="73"/>
      <c r="M81" s="106"/>
      <c r="N81" s="107"/>
      <c r="O81" s="107"/>
      <c r="P81" s="215">
        <f>P82+P100+P103+P118+P123</f>
        <v>0</v>
      </c>
      <c r="Q81" s="107"/>
      <c r="R81" s="215">
        <f>R82+R100+R103+R118+R123</f>
        <v>0</v>
      </c>
      <c r="S81" s="107"/>
      <c r="T81" s="216">
        <f>T82+T100+T103+T118+T123</f>
        <v>0</v>
      </c>
      <c r="AT81" s="25" t="s">
        <v>71</v>
      </c>
      <c r="AU81" s="25" t="s">
        <v>193</v>
      </c>
      <c r="BK81" s="217">
        <f>BK82+BK100+BK103+BK118+BK123</f>
        <v>0</v>
      </c>
    </row>
    <row r="82" s="11" customFormat="1" ht="37.44" customHeight="1">
      <c r="B82" s="218"/>
      <c r="C82" s="219"/>
      <c r="D82" s="220" t="s">
        <v>71</v>
      </c>
      <c r="E82" s="221" t="s">
        <v>80</v>
      </c>
      <c r="F82" s="221" t="s">
        <v>373</v>
      </c>
      <c r="G82" s="219"/>
      <c r="H82" s="219"/>
      <c r="I82" s="222"/>
      <c r="J82" s="223">
        <f>BK82</f>
        <v>0</v>
      </c>
      <c r="K82" s="219"/>
      <c r="L82" s="224"/>
      <c r="M82" s="225"/>
      <c r="N82" s="226"/>
      <c r="O82" s="226"/>
      <c r="P82" s="227">
        <f>SUM(P83:P99)</f>
        <v>0</v>
      </c>
      <c r="Q82" s="226"/>
      <c r="R82" s="227">
        <f>SUM(R83:R99)</f>
        <v>0</v>
      </c>
      <c r="S82" s="226"/>
      <c r="T82" s="228">
        <f>SUM(T83:T99)</f>
        <v>0</v>
      </c>
      <c r="AR82" s="229" t="s">
        <v>80</v>
      </c>
      <c r="AT82" s="230" t="s">
        <v>71</v>
      </c>
      <c r="AU82" s="230" t="s">
        <v>72</v>
      </c>
      <c r="AY82" s="229" t="s">
        <v>215</v>
      </c>
      <c r="BK82" s="231">
        <f>SUM(BK83:BK99)</f>
        <v>0</v>
      </c>
    </row>
    <row r="83" s="1" customFormat="1" ht="16.5" customHeight="1">
      <c r="B83" s="47"/>
      <c r="C83" s="234" t="s">
        <v>80</v>
      </c>
      <c r="D83" s="234" t="s">
        <v>218</v>
      </c>
      <c r="E83" s="235" t="s">
        <v>5106</v>
      </c>
      <c r="F83" s="236" t="s">
        <v>5107</v>
      </c>
      <c r="G83" s="237" t="s">
        <v>381</v>
      </c>
      <c r="H83" s="238">
        <v>31.899999999999999</v>
      </c>
      <c r="I83" s="239"/>
      <c r="J83" s="240">
        <f>ROUND(I83*H83,2)</f>
        <v>0</v>
      </c>
      <c r="K83" s="236" t="s">
        <v>3637</v>
      </c>
      <c r="L83" s="73"/>
      <c r="M83" s="241" t="s">
        <v>21</v>
      </c>
      <c r="N83" s="242" t="s">
        <v>43</v>
      </c>
      <c r="O83" s="48"/>
      <c r="P83" s="243">
        <f>O83*H83</f>
        <v>0</v>
      </c>
      <c r="Q83" s="243">
        <v>0</v>
      </c>
      <c r="R83" s="243">
        <f>Q83*H83</f>
        <v>0</v>
      </c>
      <c r="S83" s="243">
        <v>0</v>
      </c>
      <c r="T83" s="244">
        <f>S83*H83</f>
        <v>0</v>
      </c>
      <c r="AR83" s="25" t="s">
        <v>232</v>
      </c>
      <c r="AT83" s="25" t="s">
        <v>218</v>
      </c>
      <c r="AU83" s="25" t="s">
        <v>80</v>
      </c>
      <c r="AY83" s="25" t="s">
        <v>215</v>
      </c>
      <c r="BE83" s="245">
        <f>IF(N83="základní",J83,0)</f>
        <v>0</v>
      </c>
      <c r="BF83" s="245">
        <f>IF(N83="snížená",J83,0)</f>
        <v>0</v>
      </c>
      <c r="BG83" s="245">
        <f>IF(N83="zákl. přenesená",J83,0)</f>
        <v>0</v>
      </c>
      <c r="BH83" s="245">
        <f>IF(N83="sníž. přenesená",J83,0)</f>
        <v>0</v>
      </c>
      <c r="BI83" s="245">
        <f>IF(N83="nulová",J83,0)</f>
        <v>0</v>
      </c>
      <c r="BJ83" s="25" t="s">
        <v>80</v>
      </c>
      <c r="BK83" s="245">
        <f>ROUND(I83*H83,2)</f>
        <v>0</v>
      </c>
      <c r="BL83" s="25" t="s">
        <v>232</v>
      </c>
      <c r="BM83" s="25" t="s">
        <v>82</v>
      </c>
    </row>
    <row r="84" s="1" customFormat="1">
      <c r="B84" s="47"/>
      <c r="C84" s="75"/>
      <c r="D84" s="246" t="s">
        <v>225</v>
      </c>
      <c r="E84" s="75"/>
      <c r="F84" s="247" t="s">
        <v>5108</v>
      </c>
      <c r="G84" s="75"/>
      <c r="H84" s="75"/>
      <c r="I84" s="204"/>
      <c r="J84" s="75"/>
      <c r="K84" s="75"/>
      <c r="L84" s="73"/>
      <c r="M84" s="248"/>
      <c r="N84" s="48"/>
      <c r="O84" s="48"/>
      <c r="P84" s="48"/>
      <c r="Q84" s="48"/>
      <c r="R84" s="48"/>
      <c r="S84" s="48"/>
      <c r="T84" s="96"/>
      <c r="AT84" s="25" t="s">
        <v>225</v>
      </c>
      <c r="AU84" s="25" t="s">
        <v>80</v>
      </c>
    </row>
    <row r="85" s="1" customFormat="1" ht="16.5" customHeight="1">
      <c r="B85" s="47"/>
      <c r="C85" s="234" t="s">
        <v>82</v>
      </c>
      <c r="D85" s="234" t="s">
        <v>218</v>
      </c>
      <c r="E85" s="235" t="s">
        <v>5109</v>
      </c>
      <c r="F85" s="236" t="s">
        <v>5110</v>
      </c>
      <c r="G85" s="237" t="s">
        <v>381</v>
      </c>
      <c r="H85" s="238">
        <v>15.949999999999999</v>
      </c>
      <c r="I85" s="239"/>
      <c r="J85" s="240">
        <f>ROUND(I85*H85,2)</f>
        <v>0</v>
      </c>
      <c r="K85" s="236" t="s">
        <v>3637</v>
      </c>
      <c r="L85" s="73"/>
      <c r="M85" s="241" t="s">
        <v>21</v>
      </c>
      <c r="N85" s="242" t="s">
        <v>43</v>
      </c>
      <c r="O85" s="48"/>
      <c r="P85" s="243">
        <f>O85*H85</f>
        <v>0</v>
      </c>
      <c r="Q85" s="243">
        <v>0</v>
      </c>
      <c r="R85" s="243">
        <f>Q85*H85</f>
        <v>0</v>
      </c>
      <c r="S85" s="243">
        <v>0</v>
      </c>
      <c r="T85" s="244">
        <f>S85*H85</f>
        <v>0</v>
      </c>
      <c r="AR85" s="25" t="s">
        <v>232</v>
      </c>
      <c r="AT85" s="25" t="s">
        <v>218</v>
      </c>
      <c r="AU85" s="25" t="s">
        <v>80</v>
      </c>
      <c r="AY85" s="25" t="s">
        <v>215</v>
      </c>
      <c r="BE85" s="245">
        <f>IF(N85="základní",J85,0)</f>
        <v>0</v>
      </c>
      <c r="BF85" s="245">
        <f>IF(N85="snížená",J85,0)</f>
        <v>0</v>
      </c>
      <c r="BG85" s="245">
        <f>IF(N85="zákl. přenesená",J85,0)</f>
        <v>0</v>
      </c>
      <c r="BH85" s="245">
        <f>IF(N85="sníž. přenesená",J85,0)</f>
        <v>0</v>
      </c>
      <c r="BI85" s="245">
        <f>IF(N85="nulová",J85,0)</f>
        <v>0</v>
      </c>
      <c r="BJ85" s="25" t="s">
        <v>80</v>
      </c>
      <c r="BK85" s="245">
        <f>ROUND(I85*H85,2)</f>
        <v>0</v>
      </c>
      <c r="BL85" s="25" t="s">
        <v>232</v>
      </c>
      <c r="BM85" s="25" t="s">
        <v>232</v>
      </c>
    </row>
    <row r="86" s="12" customFormat="1">
      <c r="B86" s="252"/>
      <c r="C86" s="253"/>
      <c r="D86" s="246" t="s">
        <v>422</v>
      </c>
      <c r="E86" s="253"/>
      <c r="F86" s="255" t="s">
        <v>5111</v>
      </c>
      <c r="G86" s="253"/>
      <c r="H86" s="256">
        <v>15.949999999999999</v>
      </c>
      <c r="I86" s="257"/>
      <c r="J86" s="253"/>
      <c r="K86" s="253"/>
      <c r="L86" s="258"/>
      <c r="M86" s="259"/>
      <c r="N86" s="260"/>
      <c r="O86" s="260"/>
      <c r="P86" s="260"/>
      <c r="Q86" s="260"/>
      <c r="R86" s="260"/>
      <c r="S86" s="260"/>
      <c r="T86" s="261"/>
      <c r="AT86" s="262" t="s">
        <v>422</v>
      </c>
      <c r="AU86" s="262" t="s">
        <v>80</v>
      </c>
      <c r="AV86" s="12" t="s">
        <v>82</v>
      </c>
      <c r="AW86" s="12" t="s">
        <v>6</v>
      </c>
      <c r="AX86" s="12" t="s">
        <v>80</v>
      </c>
      <c r="AY86" s="262" t="s">
        <v>215</v>
      </c>
    </row>
    <row r="87" s="1" customFormat="1" ht="16.5" customHeight="1">
      <c r="B87" s="47"/>
      <c r="C87" s="234" t="s">
        <v>227</v>
      </c>
      <c r="D87" s="234" t="s">
        <v>218</v>
      </c>
      <c r="E87" s="235" t="s">
        <v>5112</v>
      </c>
      <c r="F87" s="236" t="s">
        <v>5113</v>
      </c>
      <c r="G87" s="237" t="s">
        <v>381</v>
      </c>
      <c r="H87" s="238">
        <v>6.3799999999999999</v>
      </c>
      <c r="I87" s="239"/>
      <c r="J87" s="240">
        <f>ROUND(I87*H87,2)</f>
        <v>0</v>
      </c>
      <c r="K87" s="236" t="s">
        <v>3637</v>
      </c>
      <c r="L87" s="73"/>
      <c r="M87" s="241" t="s">
        <v>21</v>
      </c>
      <c r="N87" s="242" t="s">
        <v>43</v>
      </c>
      <c r="O87" s="48"/>
      <c r="P87" s="243">
        <f>O87*H87</f>
        <v>0</v>
      </c>
      <c r="Q87" s="243">
        <v>0</v>
      </c>
      <c r="R87" s="243">
        <f>Q87*H87</f>
        <v>0</v>
      </c>
      <c r="S87" s="243">
        <v>0</v>
      </c>
      <c r="T87" s="244">
        <f>S87*H87</f>
        <v>0</v>
      </c>
      <c r="AR87" s="25" t="s">
        <v>232</v>
      </c>
      <c r="AT87" s="25" t="s">
        <v>218</v>
      </c>
      <c r="AU87" s="25" t="s">
        <v>80</v>
      </c>
      <c r="AY87" s="25" t="s">
        <v>215</v>
      </c>
      <c r="BE87" s="245">
        <f>IF(N87="základní",J87,0)</f>
        <v>0</v>
      </c>
      <c r="BF87" s="245">
        <f>IF(N87="snížená",J87,0)</f>
        <v>0</v>
      </c>
      <c r="BG87" s="245">
        <f>IF(N87="zákl. přenesená",J87,0)</f>
        <v>0</v>
      </c>
      <c r="BH87" s="245">
        <f>IF(N87="sníž. přenesená",J87,0)</f>
        <v>0</v>
      </c>
      <c r="BI87" s="245">
        <f>IF(N87="nulová",J87,0)</f>
        <v>0</v>
      </c>
      <c r="BJ87" s="25" t="s">
        <v>80</v>
      </c>
      <c r="BK87" s="245">
        <f>ROUND(I87*H87,2)</f>
        <v>0</v>
      </c>
      <c r="BL87" s="25" t="s">
        <v>232</v>
      </c>
      <c r="BM87" s="25" t="s">
        <v>241</v>
      </c>
    </row>
    <row r="88" s="1" customFormat="1">
      <c r="B88" s="47"/>
      <c r="C88" s="75"/>
      <c r="D88" s="246" t="s">
        <v>225</v>
      </c>
      <c r="E88" s="75"/>
      <c r="F88" s="247" t="s">
        <v>5114</v>
      </c>
      <c r="G88" s="75"/>
      <c r="H88" s="75"/>
      <c r="I88" s="204"/>
      <c r="J88" s="75"/>
      <c r="K88" s="75"/>
      <c r="L88" s="73"/>
      <c r="M88" s="248"/>
      <c r="N88" s="48"/>
      <c r="O88" s="48"/>
      <c r="P88" s="48"/>
      <c r="Q88" s="48"/>
      <c r="R88" s="48"/>
      <c r="S88" s="48"/>
      <c r="T88" s="96"/>
      <c r="AT88" s="25" t="s">
        <v>225</v>
      </c>
      <c r="AU88" s="25" t="s">
        <v>80</v>
      </c>
    </row>
    <row r="89" s="1" customFormat="1" ht="16.5" customHeight="1">
      <c r="B89" s="47"/>
      <c r="C89" s="234" t="s">
        <v>232</v>
      </c>
      <c r="D89" s="234" t="s">
        <v>218</v>
      </c>
      <c r="E89" s="235" t="s">
        <v>5115</v>
      </c>
      <c r="F89" s="236" t="s">
        <v>5116</v>
      </c>
      <c r="G89" s="237" t="s">
        <v>381</v>
      </c>
      <c r="H89" s="238">
        <v>9.5700000000000003</v>
      </c>
      <c r="I89" s="239"/>
      <c r="J89" s="240">
        <f>ROUND(I89*H89,2)</f>
        <v>0</v>
      </c>
      <c r="K89" s="236" t="s">
        <v>3637</v>
      </c>
      <c r="L89" s="73"/>
      <c r="M89" s="241" t="s">
        <v>21</v>
      </c>
      <c r="N89" s="242" t="s">
        <v>43</v>
      </c>
      <c r="O89" s="48"/>
      <c r="P89" s="243">
        <f>O89*H89</f>
        <v>0</v>
      </c>
      <c r="Q89" s="243">
        <v>0</v>
      </c>
      <c r="R89" s="243">
        <f>Q89*H89</f>
        <v>0</v>
      </c>
      <c r="S89" s="243">
        <v>0</v>
      </c>
      <c r="T89" s="244">
        <f>S89*H89</f>
        <v>0</v>
      </c>
      <c r="AR89" s="25" t="s">
        <v>232</v>
      </c>
      <c r="AT89" s="25" t="s">
        <v>218</v>
      </c>
      <c r="AU89" s="25" t="s">
        <v>80</v>
      </c>
      <c r="AY89" s="25" t="s">
        <v>215</v>
      </c>
      <c r="BE89" s="245">
        <f>IF(N89="základní",J89,0)</f>
        <v>0</v>
      </c>
      <c r="BF89" s="245">
        <f>IF(N89="snížená",J89,0)</f>
        <v>0</v>
      </c>
      <c r="BG89" s="245">
        <f>IF(N89="zákl. přenesená",J89,0)</f>
        <v>0</v>
      </c>
      <c r="BH89" s="245">
        <f>IF(N89="sníž. přenesená",J89,0)</f>
        <v>0</v>
      </c>
      <c r="BI89" s="245">
        <f>IF(N89="nulová",J89,0)</f>
        <v>0</v>
      </c>
      <c r="BJ89" s="25" t="s">
        <v>80</v>
      </c>
      <c r="BK89" s="245">
        <f>ROUND(I89*H89,2)</f>
        <v>0</v>
      </c>
      <c r="BL89" s="25" t="s">
        <v>232</v>
      </c>
      <c r="BM89" s="25" t="s">
        <v>405</v>
      </c>
    </row>
    <row r="90" s="1" customFormat="1">
      <c r="B90" s="47"/>
      <c r="C90" s="75"/>
      <c r="D90" s="246" t="s">
        <v>225</v>
      </c>
      <c r="E90" s="75"/>
      <c r="F90" s="247" t="s">
        <v>5117</v>
      </c>
      <c r="G90" s="75"/>
      <c r="H90" s="75"/>
      <c r="I90" s="204"/>
      <c r="J90" s="75"/>
      <c r="K90" s="75"/>
      <c r="L90" s="73"/>
      <c r="M90" s="248"/>
      <c r="N90" s="48"/>
      <c r="O90" s="48"/>
      <c r="P90" s="48"/>
      <c r="Q90" s="48"/>
      <c r="R90" s="48"/>
      <c r="S90" s="48"/>
      <c r="T90" s="96"/>
      <c r="AT90" s="25" t="s">
        <v>225</v>
      </c>
      <c r="AU90" s="25" t="s">
        <v>80</v>
      </c>
    </row>
    <row r="91" s="1" customFormat="1" ht="16.5" customHeight="1">
      <c r="B91" s="47"/>
      <c r="C91" s="234" t="s">
        <v>214</v>
      </c>
      <c r="D91" s="234" t="s">
        <v>218</v>
      </c>
      <c r="E91" s="235" t="s">
        <v>5118</v>
      </c>
      <c r="F91" s="236" t="s">
        <v>5119</v>
      </c>
      <c r="G91" s="237" t="s">
        <v>381</v>
      </c>
      <c r="H91" s="238">
        <v>15.949999999999999</v>
      </c>
      <c r="I91" s="239"/>
      <c r="J91" s="240">
        <f>ROUND(I91*H91,2)</f>
        <v>0</v>
      </c>
      <c r="K91" s="236" t="s">
        <v>3637</v>
      </c>
      <c r="L91" s="73"/>
      <c r="M91" s="241" t="s">
        <v>21</v>
      </c>
      <c r="N91" s="242" t="s">
        <v>43</v>
      </c>
      <c r="O91" s="48"/>
      <c r="P91" s="243">
        <f>O91*H91</f>
        <v>0</v>
      </c>
      <c r="Q91" s="243">
        <v>0</v>
      </c>
      <c r="R91" s="243">
        <f>Q91*H91</f>
        <v>0</v>
      </c>
      <c r="S91" s="243">
        <v>0</v>
      </c>
      <c r="T91" s="244">
        <f>S91*H91</f>
        <v>0</v>
      </c>
      <c r="AR91" s="25" t="s">
        <v>232</v>
      </c>
      <c r="AT91" s="25" t="s">
        <v>218</v>
      </c>
      <c r="AU91" s="25" t="s">
        <v>80</v>
      </c>
      <c r="AY91" s="25" t="s">
        <v>215</v>
      </c>
      <c r="BE91" s="245">
        <f>IF(N91="základní",J91,0)</f>
        <v>0</v>
      </c>
      <c r="BF91" s="245">
        <f>IF(N91="snížená",J91,0)</f>
        <v>0</v>
      </c>
      <c r="BG91" s="245">
        <f>IF(N91="zákl. přenesená",J91,0)</f>
        <v>0</v>
      </c>
      <c r="BH91" s="245">
        <f>IF(N91="sníž. přenesená",J91,0)</f>
        <v>0</v>
      </c>
      <c r="BI91" s="245">
        <f>IF(N91="nulová",J91,0)</f>
        <v>0</v>
      </c>
      <c r="BJ91" s="25" t="s">
        <v>80</v>
      </c>
      <c r="BK91" s="245">
        <f>ROUND(I91*H91,2)</f>
        <v>0</v>
      </c>
      <c r="BL91" s="25" t="s">
        <v>232</v>
      </c>
      <c r="BM91" s="25" t="s">
        <v>256</v>
      </c>
    </row>
    <row r="92" s="1" customFormat="1">
      <c r="B92" s="47"/>
      <c r="C92" s="75"/>
      <c r="D92" s="246" t="s">
        <v>225</v>
      </c>
      <c r="E92" s="75"/>
      <c r="F92" s="247" t="s">
        <v>5120</v>
      </c>
      <c r="G92" s="75"/>
      <c r="H92" s="75"/>
      <c r="I92" s="204"/>
      <c r="J92" s="75"/>
      <c r="K92" s="75"/>
      <c r="L92" s="73"/>
      <c r="M92" s="248"/>
      <c r="N92" s="48"/>
      <c r="O92" s="48"/>
      <c r="P92" s="48"/>
      <c r="Q92" s="48"/>
      <c r="R92" s="48"/>
      <c r="S92" s="48"/>
      <c r="T92" s="96"/>
      <c r="AT92" s="25" t="s">
        <v>225</v>
      </c>
      <c r="AU92" s="25" t="s">
        <v>80</v>
      </c>
    </row>
    <row r="93" s="1" customFormat="1" ht="25.5" customHeight="1">
      <c r="B93" s="47"/>
      <c r="C93" s="234" t="s">
        <v>241</v>
      </c>
      <c r="D93" s="234" t="s">
        <v>218</v>
      </c>
      <c r="E93" s="235" t="s">
        <v>5121</v>
      </c>
      <c r="F93" s="236" t="s">
        <v>5122</v>
      </c>
      <c r="G93" s="237" t="s">
        <v>381</v>
      </c>
      <c r="H93" s="238">
        <v>15.949999999999999</v>
      </c>
      <c r="I93" s="239"/>
      <c r="J93" s="240">
        <f>ROUND(I93*H93,2)</f>
        <v>0</v>
      </c>
      <c r="K93" s="236" t="s">
        <v>3637</v>
      </c>
      <c r="L93" s="73"/>
      <c r="M93" s="241" t="s">
        <v>21</v>
      </c>
      <c r="N93" s="242" t="s">
        <v>43</v>
      </c>
      <c r="O93" s="48"/>
      <c r="P93" s="243">
        <f>O93*H93</f>
        <v>0</v>
      </c>
      <c r="Q93" s="243">
        <v>0</v>
      </c>
      <c r="R93" s="243">
        <f>Q93*H93</f>
        <v>0</v>
      </c>
      <c r="S93" s="243">
        <v>0</v>
      </c>
      <c r="T93" s="244">
        <f>S93*H93</f>
        <v>0</v>
      </c>
      <c r="AR93" s="25" t="s">
        <v>232</v>
      </c>
      <c r="AT93" s="25" t="s">
        <v>218</v>
      </c>
      <c r="AU93" s="25" t="s">
        <v>80</v>
      </c>
      <c r="AY93" s="25" t="s">
        <v>215</v>
      </c>
      <c r="BE93" s="245">
        <f>IF(N93="základní",J93,0)</f>
        <v>0</v>
      </c>
      <c r="BF93" s="245">
        <f>IF(N93="snížená",J93,0)</f>
        <v>0</v>
      </c>
      <c r="BG93" s="245">
        <f>IF(N93="zákl. přenesená",J93,0)</f>
        <v>0</v>
      </c>
      <c r="BH93" s="245">
        <f>IF(N93="sníž. přenesená",J93,0)</f>
        <v>0</v>
      </c>
      <c r="BI93" s="245">
        <f>IF(N93="nulová",J93,0)</f>
        <v>0</v>
      </c>
      <c r="BJ93" s="25" t="s">
        <v>80</v>
      </c>
      <c r="BK93" s="245">
        <f>ROUND(I93*H93,2)</f>
        <v>0</v>
      </c>
      <c r="BL93" s="25" t="s">
        <v>232</v>
      </c>
      <c r="BM93" s="25" t="s">
        <v>267</v>
      </c>
    </row>
    <row r="94" s="1" customFormat="1">
      <c r="B94" s="47"/>
      <c r="C94" s="75"/>
      <c r="D94" s="246" t="s">
        <v>225</v>
      </c>
      <c r="E94" s="75"/>
      <c r="F94" s="247" t="s">
        <v>5120</v>
      </c>
      <c r="G94" s="75"/>
      <c r="H94" s="75"/>
      <c r="I94" s="204"/>
      <c r="J94" s="75"/>
      <c r="K94" s="75"/>
      <c r="L94" s="73"/>
      <c r="M94" s="248"/>
      <c r="N94" s="48"/>
      <c r="O94" s="48"/>
      <c r="P94" s="48"/>
      <c r="Q94" s="48"/>
      <c r="R94" s="48"/>
      <c r="S94" s="48"/>
      <c r="T94" s="96"/>
      <c r="AT94" s="25" t="s">
        <v>225</v>
      </c>
      <c r="AU94" s="25" t="s">
        <v>80</v>
      </c>
    </row>
    <row r="95" s="1" customFormat="1" ht="16.5" customHeight="1">
      <c r="B95" s="47"/>
      <c r="C95" s="234" t="s">
        <v>246</v>
      </c>
      <c r="D95" s="234" t="s">
        <v>218</v>
      </c>
      <c r="E95" s="235" t="s">
        <v>5123</v>
      </c>
      <c r="F95" s="236" t="s">
        <v>5124</v>
      </c>
      <c r="G95" s="237" t="s">
        <v>381</v>
      </c>
      <c r="H95" s="238">
        <v>15.949999999999999</v>
      </c>
      <c r="I95" s="239"/>
      <c r="J95" s="240">
        <f>ROUND(I95*H95,2)</f>
        <v>0</v>
      </c>
      <c r="K95" s="236" t="s">
        <v>3637</v>
      </c>
      <c r="L95" s="73"/>
      <c r="M95" s="241" t="s">
        <v>21</v>
      </c>
      <c r="N95" s="242" t="s">
        <v>43</v>
      </c>
      <c r="O95" s="48"/>
      <c r="P95" s="243">
        <f>O95*H95</f>
        <v>0</v>
      </c>
      <c r="Q95" s="243">
        <v>0</v>
      </c>
      <c r="R95" s="243">
        <f>Q95*H95</f>
        <v>0</v>
      </c>
      <c r="S95" s="243">
        <v>0</v>
      </c>
      <c r="T95" s="244">
        <f>S95*H95</f>
        <v>0</v>
      </c>
      <c r="AR95" s="25" t="s">
        <v>232</v>
      </c>
      <c r="AT95" s="25" t="s">
        <v>218</v>
      </c>
      <c r="AU95" s="25" t="s">
        <v>80</v>
      </c>
      <c r="AY95" s="25" t="s">
        <v>215</v>
      </c>
      <c r="BE95" s="245">
        <f>IF(N95="základní",J95,0)</f>
        <v>0</v>
      </c>
      <c r="BF95" s="245">
        <f>IF(N95="snížená",J95,0)</f>
        <v>0</v>
      </c>
      <c r="BG95" s="245">
        <f>IF(N95="zákl. přenesená",J95,0)</f>
        <v>0</v>
      </c>
      <c r="BH95" s="245">
        <f>IF(N95="sníž. přenesená",J95,0)</f>
        <v>0</v>
      </c>
      <c r="BI95" s="245">
        <f>IF(N95="nulová",J95,0)</f>
        <v>0</v>
      </c>
      <c r="BJ95" s="25" t="s">
        <v>80</v>
      </c>
      <c r="BK95" s="245">
        <f>ROUND(I95*H95,2)</f>
        <v>0</v>
      </c>
      <c r="BL95" s="25" t="s">
        <v>232</v>
      </c>
      <c r="BM95" s="25" t="s">
        <v>277</v>
      </c>
    </row>
    <row r="96" s="1" customFormat="1" ht="16.5" customHeight="1">
      <c r="B96" s="47"/>
      <c r="C96" s="234" t="s">
        <v>405</v>
      </c>
      <c r="D96" s="234" t="s">
        <v>218</v>
      </c>
      <c r="E96" s="235" t="s">
        <v>5125</v>
      </c>
      <c r="F96" s="236" t="s">
        <v>989</v>
      </c>
      <c r="G96" s="237" t="s">
        <v>381</v>
      </c>
      <c r="H96" s="238">
        <v>15.949999999999999</v>
      </c>
      <c r="I96" s="239"/>
      <c r="J96" s="240">
        <f>ROUND(I96*H96,2)</f>
        <v>0</v>
      </c>
      <c r="K96" s="236" t="s">
        <v>3637</v>
      </c>
      <c r="L96" s="73"/>
      <c r="M96" s="241" t="s">
        <v>21</v>
      </c>
      <c r="N96" s="242" t="s">
        <v>43</v>
      </c>
      <c r="O96" s="48"/>
      <c r="P96" s="243">
        <f>O96*H96</f>
        <v>0</v>
      </c>
      <c r="Q96" s="243">
        <v>0</v>
      </c>
      <c r="R96" s="243">
        <f>Q96*H96</f>
        <v>0</v>
      </c>
      <c r="S96" s="243">
        <v>0</v>
      </c>
      <c r="T96" s="244">
        <f>S96*H96</f>
        <v>0</v>
      </c>
      <c r="AR96" s="25" t="s">
        <v>232</v>
      </c>
      <c r="AT96" s="25" t="s">
        <v>218</v>
      </c>
      <c r="AU96" s="25" t="s">
        <v>80</v>
      </c>
      <c r="AY96" s="25" t="s">
        <v>215</v>
      </c>
      <c r="BE96" s="245">
        <f>IF(N96="základní",J96,0)</f>
        <v>0</v>
      </c>
      <c r="BF96" s="245">
        <f>IF(N96="snížená",J96,0)</f>
        <v>0</v>
      </c>
      <c r="BG96" s="245">
        <f>IF(N96="zákl. přenesená",J96,0)</f>
        <v>0</v>
      </c>
      <c r="BH96" s="245">
        <f>IF(N96="sníž. přenesená",J96,0)</f>
        <v>0</v>
      </c>
      <c r="BI96" s="245">
        <f>IF(N96="nulová",J96,0)</f>
        <v>0</v>
      </c>
      <c r="BJ96" s="25" t="s">
        <v>80</v>
      </c>
      <c r="BK96" s="245">
        <f>ROUND(I96*H96,2)</f>
        <v>0</v>
      </c>
      <c r="BL96" s="25" t="s">
        <v>232</v>
      </c>
      <c r="BM96" s="25" t="s">
        <v>286</v>
      </c>
    </row>
    <row r="97" s="1" customFormat="1" ht="16.5" customHeight="1">
      <c r="B97" s="47"/>
      <c r="C97" s="234" t="s">
        <v>251</v>
      </c>
      <c r="D97" s="234" t="s">
        <v>218</v>
      </c>
      <c r="E97" s="235" t="s">
        <v>5126</v>
      </c>
      <c r="F97" s="236" t="s">
        <v>994</v>
      </c>
      <c r="G97" s="237" t="s">
        <v>473</v>
      </c>
      <c r="H97" s="238">
        <v>31.899999999999999</v>
      </c>
      <c r="I97" s="239"/>
      <c r="J97" s="240">
        <f>ROUND(I97*H97,2)</f>
        <v>0</v>
      </c>
      <c r="K97" s="236" t="s">
        <v>3637</v>
      </c>
      <c r="L97" s="73"/>
      <c r="M97" s="241" t="s">
        <v>21</v>
      </c>
      <c r="N97" s="242" t="s">
        <v>43</v>
      </c>
      <c r="O97" s="48"/>
      <c r="P97" s="243">
        <f>O97*H97</f>
        <v>0</v>
      </c>
      <c r="Q97" s="243">
        <v>0</v>
      </c>
      <c r="R97" s="243">
        <f>Q97*H97</f>
        <v>0</v>
      </c>
      <c r="S97" s="243">
        <v>0</v>
      </c>
      <c r="T97" s="244">
        <f>S97*H97</f>
        <v>0</v>
      </c>
      <c r="AR97" s="25" t="s">
        <v>232</v>
      </c>
      <c r="AT97" s="25" t="s">
        <v>218</v>
      </c>
      <c r="AU97" s="25" t="s">
        <v>80</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295</v>
      </c>
    </row>
    <row r="98" s="1" customFormat="1">
      <c r="B98" s="47"/>
      <c r="C98" s="75"/>
      <c r="D98" s="246" t="s">
        <v>225</v>
      </c>
      <c r="E98" s="75"/>
      <c r="F98" s="247" t="s">
        <v>672</v>
      </c>
      <c r="G98" s="75"/>
      <c r="H98" s="75"/>
      <c r="I98" s="204"/>
      <c r="J98" s="75"/>
      <c r="K98" s="75"/>
      <c r="L98" s="73"/>
      <c r="M98" s="248"/>
      <c r="N98" s="48"/>
      <c r="O98" s="48"/>
      <c r="P98" s="48"/>
      <c r="Q98" s="48"/>
      <c r="R98" s="48"/>
      <c r="S98" s="48"/>
      <c r="T98" s="96"/>
      <c r="AT98" s="25" t="s">
        <v>225</v>
      </c>
      <c r="AU98" s="25" t="s">
        <v>80</v>
      </c>
    </row>
    <row r="99" s="1" customFormat="1" ht="16.5" customHeight="1">
      <c r="B99" s="47"/>
      <c r="C99" s="234" t="s">
        <v>256</v>
      </c>
      <c r="D99" s="234" t="s">
        <v>218</v>
      </c>
      <c r="E99" s="235" t="s">
        <v>5127</v>
      </c>
      <c r="F99" s="236" t="s">
        <v>5128</v>
      </c>
      <c r="G99" s="237" t="s">
        <v>5129</v>
      </c>
      <c r="H99" s="238">
        <v>110</v>
      </c>
      <c r="I99" s="239"/>
      <c r="J99" s="240">
        <f>ROUND(I99*H99,2)</f>
        <v>0</v>
      </c>
      <c r="K99" s="236" t="s">
        <v>3637</v>
      </c>
      <c r="L99" s="73"/>
      <c r="M99" s="241" t="s">
        <v>21</v>
      </c>
      <c r="N99" s="242" t="s">
        <v>43</v>
      </c>
      <c r="O99" s="48"/>
      <c r="P99" s="243">
        <f>O99*H99</f>
        <v>0</v>
      </c>
      <c r="Q99" s="243">
        <v>0</v>
      </c>
      <c r="R99" s="243">
        <f>Q99*H99</f>
        <v>0</v>
      </c>
      <c r="S99" s="243">
        <v>0</v>
      </c>
      <c r="T99" s="244">
        <f>S99*H99</f>
        <v>0</v>
      </c>
      <c r="AR99" s="25" t="s">
        <v>232</v>
      </c>
      <c r="AT99" s="25" t="s">
        <v>218</v>
      </c>
      <c r="AU99" s="25" t="s">
        <v>80</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305</v>
      </c>
    </row>
    <row r="100" s="11" customFormat="1" ht="37.44" customHeight="1">
      <c r="B100" s="218"/>
      <c r="C100" s="219"/>
      <c r="D100" s="220" t="s">
        <v>71</v>
      </c>
      <c r="E100" s="221" t="s">
        <v>82</v>
      </c>
      <c r="F100" s="221" t="s">
        <v>547</v>
      </c>
      <c r="G100" s="219"/>
      <c r="H100" s="219"/>
      <c r="I100" s="222"/>
      <c r="J100" s="223">
        <f>BK100</f>
        <v>0</v>
      </c>
      <c r="K100" s="219"/>
      <c r="L100" s="224"/>
      <c r="M100" s="225"/>
      <c r="N100" s="226"/>
      <c r="O100" s="226"/>
      <c r="P100" s="227">
        <f>SUM(P101:P102)</f>
        <v>0</v>
      </c>
      <c r="Q100" s="226"/>
      <c r="R100" s="227">
        <f>SUM(R101:R102)</f>
        <v>0</v>
      </c>
      <c r="S100" s="226"/>
      <c r="T100" s="228">
        <f>SUM(T101:T102)</f>
        <v>0</v>
      </c>
      <c r="AR100" s="229" t="s">
        <v>80</v>
      </c>
      <c r="AT100" s="230" t="s">
        <v>71</v>
      </c>
      <c r="AU100" s="230" t="s">
        <v>72</v>
      </c>
      <c r="AY100" s="229" t="s">
        <v>215</v>
      </c>
      <c r="BK100" s="231">
        <f>SUM(BK101:BK102)</f>
        <v>0</v>
      </c>
    </row>
    <row r="101" s="1" customFormat="1" ht="16.5" customHeight="1">
      <c r="B101" s="47"/>
      <c r="C101" s="234" t="s">
        <v>260</v>
      </c>
      <c r="D101" s="234" t="s">
        <v>218</v>
      </c>
      <c r="E101" s="235" t="s">
        <v>5130</v>
      </c>
      <c r="F101" s="236" t="s">
        <v>5131</v>
      </c>
      <c r="G101" s="237" t="s">
        <v>381</v>
      </c>
      <c r="H101" s="238">
        <v>17.27</v>
      </c>
      <c r="I101" s="239"/>
      <c r="J101" s="240">
        <f>ROUND(I101*H101,2)</f>
        <v>0</v>
      </c>
      <c r="K101" s="236" t="s">
        <v>3637</v>
      </c>
      <c r="L101" s="73"/>
      <c r="M101" s="241" t="s">
        <v>21</v>
      </c>
      <c r="N101" s="242" t="s">
        <v>43</v>
      </c>
      <c r="O101" s="48"/>
      <c r="P101" s="243">
        <f>O101*H101</f>
        <v>0</v>
      </c>
      <c r="Q101" s="243">
        <v>0</v>
      </c>
      <c r="R101" s="243">
        <f>Q101*H101</f>
        <v>0</v>
      </c>
      <c r="S101" s="243">
        <v>0</v>
      </c>
      <c r="T101" s="244">
        <f>S101*H101</f>
        <v>0</v>
      </c>
      <c r="AR101" s="25" t="s">
        <v>232</v>
      </c>
      <c r="AT101" s="25" t="s">
        <v>218</v>
      </c>
      <c r="AU101" s="25" t="s">
        <v>80</v>
      </c>
      <c r="AY101" s="25" t="s">
        <v>215</v>
      </c>
      <c r="BE101" s="245">
        <f>IF(N101="základní",J101,0)</f>
        <v>0</v>
      </c>
      <c r="BF101" s="245">
        <f>IF(N101="snížená",J101,0)</f>
        <v>0</v>
      </c>
      <c r="BG101" s="245">
        <f>IF(N101="zákl. přenesená",J101,0)</f>
        <v>0</v>
      </c>
      <c r="BH101" s="245">
        <f>IF(N101="sníž. přenesená",J101,0)</f>
        <v>0</v>
      </c>
      <c r="BI101" s="245">
        <f>IF(N101="nulová",J101,0)</f>
        <v>0</v>
      </c>
      <c r="BJ101" s="25" t="s">
        <v>80</v>
      </c>
      <c r="BK101" s="245">
        <f>ROUND(I101*H101,2)</f>
        <v>0</v>
      </c>
      <c r="BL101" s="25" t="s">
        <v>232</v>
      </c>
      <c r="BM101" s="25" t="s">
        <v>316</v>
      </c>
    </row>
    <row r="102" s="1" customFormat="1">
      <c r="B102" s="47"/>
      <c r="C102" s="75"/>
      <c r="D102" s="246" t="s">
        <v>225</v>
      </c>
      <c r="E102" s="75"/>
      <c r="F102" s="247" t="s">
        <v>5132</v>
      </c>
      <c r="G102" s="75"/>
      <c r="H102" s="75"/>
      <c r="I102" s="204"/>
      <c r="J102" s="75"/>
      <c r="K102" s="75"/>
      <c r="L102" s="73"/>
      <c r="M102" s="248"/>
      <c r="N102" s="48"/>
      <c r="O102" s="48"/>
      <c r="P102" s="48"/>
      <c r="Q102" s="48"/>
      <c r="R102" s="48"/>
      <c r="S102" s="48"/>
      <c r="T102" s="96"/>
      <c r="AT102" s="25" t="s">
        <v>225</v>
      </c>
      <c r="AU102" s="25" t="s">
        <v>80</v>
      </c>
    </row>
    <row r="103" s="11" customFormat="1" ht="37.44" customHeight="1">
      <c r="B103" s="218"/>
      <c r="C103" s="219"/>
      <c r="D103" s="220" t="s">
        <v>71</v>
      </c>
      <c r="E103" s="221" t="s">
        <v>3843</v>
      </c>
      <c r="F103" s="221" t="s">
        <v>5133</v>
      </c>
      <c r="G103" s="219"/>
      <c r="H103" s="219"/>
      <c r="I103" s="222"/>
      <c r="J103" s="223">
        <f>BK103</f>
        <v>0</v>
      </c>
      <c r="K103" s="219"/>
      <c r="L103" s="224"/>
      <c r="M103" s="225"/>
      <c r="N103" s="226"/>
      <c r="O103" s="226"/>
      <c r="P103" s="227">
        <f>SUM(P104:P117)</f>
        <v>0</v>
      </c>
      <c r="Q103" s="226"/>
      <c r="R103" s="227">
        <f>SUM(R104:R117)</f>
        <v>0</v>
      </c>
      <c r="S103" s="226"/>
      <c r="T103" s="228">
        <f>SUM(T104:T117)</f>
        <v>0</v>
      </c>
      <c r="AR103" s="229" t="s">
        <v>80</v>
      </c>
      <c r="AT103" s="230" t="s">
        <v>71</v>
      </c>
      <c r="AU103" s="230" t="s">
        <v>72</v>
      </c>
      <c r="AY103" s="229" t="s">
        <v>215</v>
      </c>
      <c r="BK103" s="231">
        <f>SUM(BK104:BK117)</f>
        <v>0</v>
      </c>
    </row>
    <row r="104" s="1" customFormat="1" ht="25.5" customHeight="1">
      <c r="B104" s="47"/>
      <c r="C104" s="234" t="s">
        <v>267</v>
      </c>
      <c r="D104" s="234" t="s">
        <v>218</v>
      </c>
      <c r="E104" s="235" t="s">
        <v>5134</v>
      </c>
      <c r="F104" s="236" t="s">
        <v>5135</v>
      </c>
      <c r="G104" s="237" t="s">
        <v>298</v>
      </c>
      <c r="H104" s="238">
        <v>1</v>
      </c>
      <c r="I104" s="239"/>
      <c r="J104" s="240">
        <f>ROUND(I104*H104,2)</f>
        <v>0</v>
      </c>
      <c r="K104" s="236" t="s">
        <v>3637</v>
      </c>
      <c r="L104" s="73"/>
      <c r="M104" s="241" t="s">
        <v>21</v>
      </c>
      <c r="N104" s="242" t="s">
        <v>43</v>
      </c>
      <c r="O104" s="48"/>
      <c r="P104" s="243">
        <f>O104*H104</f>
        <v>0</v>
      </c>
      <c r="Q104" s="243">
        <v>0</v>
      </c>
      <c r="R104" s="243">
        <f>Q104*H104</f>
        <v>0</v>
      </c>
      <c r="S104" s="243">
        <v>0</v>
      </c>
      <c r="T104" s="244">
        <f>S104*H104</f>
        <v>0</v>
      </c>
      <c r="AR104" s="25" t="s">
        <v>232</v>
      </c>
      <c r="AT104" s="25" t="s">
        <v>218</v>
      </c>
      <c r="AU104" s="25" t="s">
        <v>80</v>
      </c>
      <c r="AY104" s="25" t="s">
        <v>215</v>
      </c>
      <c r="BE104" s="245">
        <f>IF(N104="základní",J104,0)</f>
        <v>0</v>
      </c>
      <c r="BF104" s="245">
        <f>IF(N104="snížená",J104,0)</f>
        <v>0</v>
      </c>
      <c r="BG104" s="245">
        <f>IF(N104="zákl. přenesená",J104,0)</f>
        <v>0</v>
      </c>
      <c r="BH104" s="245">
        <f>IF(N104="sníž. přenesená",J104,0)</f>
        <v>0</v>
      </c>
      <c r="BI104" s="245">
        <f>IF(N104="nulová",J104,0)</f>
        <v>0</v>
      </c>
      <c r="BJ104" s="25" t="s">
        <v>80</v>
      </c>
      <c r="BK104" s="245">
        <f>ROUND(I104*H104,2)</f>
        <v>0</v>
      </c>
      <c r="BL104" s="25" t="s">
        <v>232</v>
      </c>
      <c r="BM104" s="25" t="s">
        <v>326</v>
      </c>
    </row>
    <row r="105" s="1" customFormat="1" ht="16.5" customHeight="1">
      <c r="B105" s="47"/>
      <c r="C105" s="234" t="s">
        <v>272</v>
      </c>
      <c r="D105" s="234" t="s">
        <v>218</v>
      </c>
      <c r="E105" s="235" t="s">
        <v>5136</v>
      </c>
      <c r="F105" s="236" t="s">
        <v>5137</v>
      </c>
      <c r="G105" s="237" t="s">
        <v>298</v>
      </c>
      <c r="H105" s="238">
        <v>4</v>
      </c>
      <c r="I105" s="239"/>
      <c r="J105" s="240">
        <f>ROUND(I105*H105,2)</f>
        <v>0</v>
      </c>
      <c r="K105" s="236" t="s">
        <v>3637</v>
      </c>
      <c r="L105" s="73"/>
      <c r="M105" s="241" t="s">
        <v>21</v>
      </c>
      <c r="N105" s="242" t="s">
        <v>43</v>
      </c>
      <c r="O105" s="48"/>
      <c r="P105" s="243">
        <f>O105*H105</f>
        <v>0</v>
      </c>
      <c r="Q105" s="243">
        <v>0</v>
      </c>
      <c r="R105" s="243">
        <f>Q105*H105</f>
        <v>0</v>
      </c>
      <c r="S105" s="243">
        <v>0</v>
      </c>
      <c r="T105" s="244">
        <f>S105*H105</f>
        <v>0</v>
      </c>
      <c r="AR105" s="25" t="s">
        <v>232</v>
      </c>
      <c r="AT105" s="25" t="s">
        <v>218</v>
      </c>
      <c r="AU105" s="25" t="s">
        <v>80</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499</v>
      </c>
    </row>
    <row r="106" s="1" customFormat="1" ht="16.5" customHeight="1">
      <c r="B106" s="47"/>
      <c r="C106" s="234" t="s">
        <v>277</v>
      </c>
      <c r="D106" s="234" t="s">
        <v>218</v>
      </c>
      <c r="E106" s="235" t="s">
        <v>5138</v>
      </c>
      <c r="F106" s="236" t="s">
        <v>5139</v>
      </c>
      <c r="G106" s="237" t="s">
        <v>298</v>
      </c>
      <c r="H106" s="238">
        <v>4</v>
      </c>
      <c r="I106" s="239"/>
      <c r="J106" s="240">
        <f>ROUND(I106*H106,2)</f>
        <v>0</v>
      </c>
      <c r="K106" s="236" t="s">
        <v>3637</v>
      </c>
      <c r="L106" s="73"/>
      <c r="M106" s="241" t="s">
        <v>21</v>
      </c>
      <c r="N106" s="242" t="s">
        <v>43</v>
      </c>
      <c r="O106" s="48"/>
      <c r="P106" s="243">
        <f>O106*H106</f>
        <v>0</v>
      </c>
      <c r="Q106" s="243">
        <v>0</v>
      </c>
      <c r="R106" s="243">
        <f>Q106*H106</f>
        <v>0</v>
      </c>
      <c r="S106" s="243">
        <v>0</v>
      </c>
      <c r="T106" s="244">
        <f>S106*H106</f>
        <v>0</v>
      </c>
      <c r="AR106" s="25" t="s">
        <v>232</v>
      </c>
      <c r="AT106" s="25" t="s">
        <v>218</v>
      </c>
      <c r="AU106" s="25" t="s">
        <v>80</v>
      </c>
      <c r="AY106" s="25" t="s">
        <v>215</v>
      </c>
      <c r="BE106" s="245">
        <f>IF(N106="základní",J106,0)</f>
        <v>0</v>
      </c>
      <c r="BF106" s="245">
        <f>IF(N106="snížená",J106,0)</f>
        <v>0</v>
      </c>
      <c r="BG106" s="245">
        <f>IF(N106="zákl. přenesená",J106,0)</f>
        <v>0</v>
      </c>
      <c r="BH106" s="245">
        <f>IF(N106="sníž. přenesená",J106,0)</f>
        <v>0</v>
      </c>
      <c r="BI106" s="245">
        <f>IF(N106="nulová",J106,0)</f>
        <v>0</v>
      </c>
      <c r="BJ106" s="25" t="s">
        <v>80</v>
      </c>
      <c r="BK106" s="245">
        <f>ROUND(I106*H106,2)</f>
        <v>0</v>
      </c>
      <c r="BL106" s="25" t="s">
        <v>232</v>
      </c>
      <c r="BM106" s="25" t="s">
        <v>338</v>
      </c>
    </row>
    <row r="107" s="1" customFormat="1" ht="16.5" customHeight="1">
      <c r="B107" s="47"/>
      <c r="C107" s="234" t="s">
        <v>10</v>
      </c>
      <c r="D107" s="234" t="s">
        <v>218</v>
      </c>
      <c r="E107" s="235" t="s">
        <v>5140</v>
      </c>
      <c r="F107" s="236" t="s">
        <v>5141</v>
      </c>
      <c r="G107" s="237" t="s">
        <v>298</v>
      </c>
      <c r="H107" s="238">
        <v>1</v>
      </c>
      <c r="I107" s="239"/>
      <c r="J107" s="240">
        <f>ROUND(I107*H107,2)</f>
        <v>0</v>
      </c>
      <c r="K107" s="236" t="s">
        <v>3637</v>
      </c>
      <c r="L107" s="73"/>
      <c r="M107" s="241" t="s">
        <v>21</v>
      </c>
      <c r="N107" s="242" t="s">
        <v>43</v>
      </c>
      <c r="O107" s="48"/>
      <c r="P107" s="243">
        <f>O107*H107</f>
        <v>0</v>
      </c>
      <c r="Q107" s="243">
        <v>0</v>
      </c>
      <c r="R107" s="243">
        <f>Q107*H107</f>
        <v>0</v>
      </c>
      <c r="S107" s="243">
        <v>0</v>
      </c>
      <c r="T107" s="244">
        <f>S107*H107</f>
        <v>0</v>
      </c>
      <c r="AR107" s="25" t="s">
        <v>232</v>
      </c>
      <c r="AT107" s="25" t="s">
        <v>218</v>
      </c>
      <c r="AU107" s="25" t="s">
        <v>80</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348</v>
      </c>
    </row>
    <row r="108" s="1" customFormat="1" ht="16.5" customHeight="1">
      <c r="B108" s="47"/>
      <c r="C108" s="234" t="s">
        <v>286</v>
      </c>
      <c r="D108" s="234" t="s">
        <v>218</v>
      </c>
      <c r="E108" s="235" t="s">
        <v>5142</v>
      </c>
      <c r="F108" s="236" t="s">
        <v>5143</v>
      </c>
      <c r="G108" s="237" t="s">
        <v>298</v>
      </c>
      <c r="H108" s="238">
        <v>1</v>
      </c>
      <c r="I108" s="239"/>
      <c r="J108" s="240">
        <f>ROUND(I108*H108,2)</f>
        <v>0</v>
      </c>
      <c r="K108" s="236" t="s">
        <v>3637</v>
      </c>
      <c r="L108" s="73"/>
      <c r="M108" s="241" t="s">
        <v>21</v>
      </c>
      <c r="N108" s="242" t="s">
        <v>43</v>
      </c>
      <c r="O108" s="48"/>
      <c r="P108" s="243">
        <f>O108*H108</f>
        <v>0</v>
      </c>
      <c r="Q108" s="243">
        <v>0</v>
      </c>
      <c r="R108" s="243">
        <f>Q108*H108</f>
        <v>0</v>
      </c>
      <c r="S108" s="243">
        <v>0</v>
      </c>
      <c r="T108" s="244">
        <f>S108*H108</f>
        <v>0</v>
      </c>
      <c r="AR108" s="25" t="s">
        <v>232</v>
      </c>
      <c r="AT108" s="25" t="s">
        <v>218</v>
      </c>
      <c r="AU108" s="25" t="s">
        <v>80</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358</v>
      </c>
    </row>
    <row r="109" s="1" customFormat="1" ht="16.5" customHeight="1">
      <c r="B109" s="47"/>
      <c r="C109" s="234" t="s">
        <v>290</v>
      </c>
      <c r="D109" s="234" t="s">
        <v>218</v>
      </c>
      <c r="E109" s="235" t="s">
        <v>5144</v>
      </c>
      <c r="F109" s="236" t="s">
        <v>5145</v>
      </c>
      <c r="G109" s="237" t="s">
        <v>5146</v>
      </c>
      <c r="H109" s="238">
        <v>1</v>
      </c>
      <c r="I109" s="239"/>
      <c r="J109" s="240">
        <f>ROUND(I109*H109,2)</f>
        <v>0</v>
      </c>
      <c r="K109" s="236" t="s">
        <v>3637</v>
      </c>
      <c r="L109" s="73"/>
      <c r="M109" s="241" t="s">
        <v>21</v>
      </c>
      <c r="N109" s="242" t="s">
        <v>43</v>
      </c>
      <c r="O109" s="48"/>
      <c r="P109" s="243">
        <f>O109*H109</f>
        <v>0</v>
      </c>
      <c r="Q109" s="243">
        <v>0</v>
      </c>
      <c r="R109" s="243">
        <f>Q109*H109</f>
        <v>0</v>
      </c>
      <c r="S109" s="243">
        <v>0</v>
      </c>
      <c r="T109" s="244">
        <f>S109*H109</f>
        <v>0</v>
      </c>
      <c r="AR109" s="25" t="s">
        <v>232</v>
      </c>
      <c r="AT109" s="25" t="s">
        <v>218</v>
      </c>
      <c r="AU109" s="25" t="s">
        <v>80</v>
      </c>
      <c r="AY109" s="25" t="s">
        <v>215</v>
      </c>
      <c r="BE109" s="245">
        <f>IF(N109="základní",J109,0)</f>
        <v>0</v>
      </c>
      <c r="BF109" s="245">
        <f>IF(N109="snížená",J109,0)</f>
        <v>0</v>
      </c>
      <c r="BG109" s="245">
        <f>IF(N109="zákl. přenesená",J109,0)</f>
        <v>0</v>
      </c>
      <c r="BH109" s="245">
        <f>IF(N109="sníž. přenesená",J109,0)</f>
        <v>0</v>
      </c>
      <c r="BI109" s="245">
        <f>IF(N109="nulová",J109,0)</f>
        <v>0</v>
      </c>
      <c r="BJ109" s="25" t="s">
        <v>80</v>
      </c>
      <c r="BK109" s="245">
        <f>ROUND(I109*H109,2)</f>
        <v>0</v>
      </c>
      <c r="BL109" s="25" t="s">
        <v>232</v>
      </c>
      <c r="BM109" s="25" t="s">
        <v>532</v>
      </c>
    </row>
    <row r="110" s="1" customFormat="1" ht="16.5" customHeight="1">
      <c r="B110" s="47"/>
      <c r="C110" s="234" t="s">
        <v>295</v>
      </c>
      <c r="D110" s="234" t="s">
        <v>218</v>
      </c>
      <c r="E110" s="235" t="s">
        <v>5147</v>
      </c>
      <c r="F110" s="236" t="s">
        <v>5148</v>
      </c>
      <c r="G110" s="237" t="s">
        <v>5146</v>
      </c>
      <c r="H110" s="238">
        <v>1</v>
      </c>
      <c r="I110" s="239"/>
      <c r="J110" s="240">
        <f>ROUND(I110*H110,2)</f>
        <v>0</v>
      </c>
      <c r="K110" s="236" t="s">
        <v>3637</v>
      </c>
      <c r="L110" s="73"/>
      <c r="M110" s="241" t="s">
        <v>21</v>
      </c>
      <c r="N110" s="242" t="s">
        <v>43</v>
      </c>
      <c r="O110" s="48"/>
      <c r="P110" s="243">
        <f>O110*H110</f>
        <v>0</v>
      </c>
      <c r="Q110" s="243">
        <v>0</v>
      </c>
      <c r="R110" s="243">
        <f>Q110*H110</f>
        <v>0</v>
      </c>
      <c r="S110" s="243">
        <v>0</v>
      </c>
      <c r="T110" s="244">
        <f>S110*H110</f>
        <v>0</v>
      </c>
      <c r="AR110" s="25" t="s">
        <v>232</v>
      </c>
      <c r="AT110" s="25" t="s">
        <v>218</v>
      </c>
      <c r="AU110" s="25" t="s">
        <v>80</v>
      </c>
      <c r="AY110" s="25" t="s">
        <v>215</v>
      </c>
      <c r="BE110" s="245">
        <f>IF(N110="základní",J110,0)</f>
        <v>0</v>
      </c>
      <c r="BF110" s="245">
        <f>IF(N110="snížená",J110,0)</f>
        <v>0</v>
      </c>
      <c r="BG110" s="245">
        <f>IF(N110="zákl. přenesená",J110,0)</f>
        <v>0</v>
      </c>
      <c r="BH110" s="245">
        <f>IF(N110="sníž. přenesená",J110,0)</f>
        <v>0</v>
      </c>
      <c r="BI110" s="245">
        <f>IF(N110="nulová",J110,0)</f>
        <v>0</v>
      </c>
      <c r="BJ110" s="25" t="s">
        <v>80</v>
      </c>
      <c r="BK110" s="245">
        <f>ROUND(I110*H110,2)</f>
        <v>0</v>
      </c>
      <c r="BL110" s="25" t="s">
        <v>232</v>
      </c>
      <c r="BM110" s="25" t="s">
        <v>542</v>
      </c>
    </row>
    <row r="111" s="1" customFormat="1" ht="38.25" customHeight="1">
      <c r="B111" s="47"/>
      <c r="C111" s="234" t="s">
        <v>300</v>
      </c>
      <c r="D111" s="234" t="s">
        <v>218</v>
      </c>
      <c r="E111" s="235" t="s">
        <v>5149</v>
      </c>
      <c r="F111" s="236" t="s">
        <v>5150</v>
      </c>
      <c r="G111" s="237" t="s">
        <v>298</v>
      </c>
      <c r="H111" s="238">
        <v>1</v>
      </c>
      <c r="I111" s="239"/>
      <c r="J111" s="240">
        <f>ROUND(I111*H111,2)</f>
        <v>0</v>
      </c>
      <c r="K111" s="236" t="s">
        <v>3637</v>
      </c>
      <c r="L111" s="73"/>
      <c r="M111" s="241" t="s">
        <v>21</v>
      </c>
      <c r="N111" s="242" t="s">
        <v>43</v>
      </c>
      <c r="O111" s="48"/>
      <c r="P111" s="243">
        <f>O111*H111</f>
        <v>0</v>
      </c>
      <c r="Q111" s="243">
        <v>0</v>
      </c>
      <c r="R111" s="243">
        <f>Q111*H111</f>
        <v>0</v>
      </c>
      <c r="S111" s="243">
        <v>0</v>
      </c>
      <c r="T111" s="244">
        <f>S111*H111</f>
        <v>0</v>
      </c>
      <c r="AR111" s="25" t="s">
        <v>232</v>
      </c>
      <c r="AT111" s="25" t="s">
        <v>218</v>
      </c>
      <c r="AU111" s="25" t="s">
        <v>80</v>
      </c>
      <c r="AY111" s="25" t="s">
        <v>215</v>
      </c>
      <c r="BE111" s="245">
        <f>IF(N111="základní",J111,0)</f>
        <v>0</v>
      </c>
      <c r="BF111" s="245">
        <f>IF(N111="snížená",J111,0)</f>
        <v>0</v>
      </c>
      <c r="BG111" s="245">
        <f>IF(N111="zákl. přenesená",J111,0)</f>
        <v>0</v>
      </c>
      <c r="BH111" s="245">
        <f>IF(N111="sníž. přenesená",J111,0)</f>
        <v>0</v>
      </c>
      <c r="BI111" s="245">
        <f>IF(N111="nulová",J111,0)</f>
        <v>0</v>
      </c>
      <c r="BJ111" s="25" t="s">
        <v>80</v>
      </c>
      <c r="BK111" s="245">
        <f>ROUND(I111*H111,2)</f>
        <v>0</v>
      </c>
      <c r="BL111" s="25" t="s">
        <v>232</v>
      </c>
      <c r="BM111" s="25" t="s">
        <v>554</v>
      </c>
    </row>
    <row r="112" s="1" customFormat="1" ht="25.5" customHeight="1">
      <c r="B112" s="47"/>
      <c r="C112" s="234" t="s">
        <v>305</v>
      </c>
      <c r="D112" s="234" t="s">
        <v>218</v>
      </c>
      <c r="E112" s="235" t="s">
        <v>5151</v>
      </c>
      <c r="F112" s="236" t="s">
        <v>5152</v>
      </c>
      <c r="G112" s="237" t="s">
        <v>298</v>
      </c>
      <c r="H112" s="238">
        <v>2</v>
      </c>
      <c r="I112" s="239"/>
      <c r="J112" s="240">
        <f>ROUND(I112*H112,2)</f>
        <v>0</v>
      </c>
      <c r="K112" s="236" t="s">
        <v>3637</v>
      </c>
      <c r="L112" s="73"/>
      <c r="M112" s="241" t="s">
        <v>21</v>
      </c>
      <c r="N112" s="242" t="s">
        <v>43</v>
      </c>
      <c r="O112" s="48"/>
      <c r="P112" s="243">
        <f>O112*H112</f>
        <v>0</v>
      </c>
      <c r="Q112" s="243">
        <v>0</v>
      </c>
      <c r="R112" s="243">
        <f>Q112*H112</f>
        <v>0</v>
      </c>
      <c r="S112" s="243">
        <v>0</v>
      </c>
      <c r="T112" s="244">
        <f>S112*H112</f>
        <v>0</v>
      </c>
      <c r="AR112" s="25" t="s">
        <v>232</v>
      </c>
      <c r="AT112" s="25" t="s">
        <v>218</v>
      </c>
      <c r="AU112" s="25" t="s">
        <v>80</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563</v>
      </c>
    </row>
    <row r="113" s="1" customFormat="1" ht="16.5" customHeight="1">
      <c r="B113" s="47"/>
      <c r="C113" s="234" t="s">
        <v>9</v>
      </c>
      <c r="D113" s="234" t="s">
        <v>218</v>
      </c>
      <c r="E113" s="235" t="s">
        <v>5153</v>
      </c>
      <c r="F113" s="236" t="s">
        <v>5154</v>
      </c>
      <c r="G113" s="237" t="s">
        <v>221</v>
      </c>
      <c r="H113" s="238">
        <v>1</v>
      </c>
      <c r="I113" s="239"/>
      <c r="J113" s="240">
        <f>ROUND(I113*H113,2)</f>
        <v>0</v>
      </c>
      <c r="K113" s="236" t="s">
        <v>3637</v>
      </c>
      <c r="L113" s="73"/>
      <c r="M113" s="241" t="s">
        <v>21</v>
      </c>
      <c r="N113" s="242" t="s">
        <v>43</v>
      </c>
      <c r="O113" s="48"/>
      <c r="P113" s="243">
        <f>O113*H113</f>
        <v>0</v>
      </c>
      <c r="Q113" s="243">
        <v>0</v>
      </c>
      <c r="R113" s="243">
        <f>Q113*H113</f>
        <v>0</v>
      </c>
      <c r="S113" s="243">
        <v>0</v>
      </c>
      <c r="T113" s="244">
        <f>S113*H113</f>
        <v>0</v>
      </c>
      <c r="AR113" s="25" t="s">
        <v>232</v>
      </c>
      <c r="AT113" s="25" t="s">
        <v>218</v>
      </c>
      <c r="AU113" s="25" t="s">
        <v>80</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580</v>
      </c>
    </row>
    <row r="114" s="1" customFormat="1" ht="16.5" customHeight="1">
      <c r="B114" s="47"/>
      <c r="C114" s="234" t="s">
        <v>316</v>
      </c>
      <c r="D114" s="234" t="s">
        <v>218</v>
      </c>
      <c r="E114" s="235" t="s">
        <v>5155</v>
      </c>
      <c r="F114" s="236" t="s">
        <v>5156</v>
      </c>
      <c r="G114" s="237" t="s">
        <v>298</v>
      </c>
      <c r="H114" s="238">
        <v>1</v>
      </c>
      <c r="I114" s="239"/>
      <c r="J114" s="240">
        <f>ROUND(I114*H114,2)</f>
        <v>0</v>
      </c>
      <c r="K114" s="236" t="s">
        <v>3637</v>
      </c>
      <c r="L114" s="73"/>
      <c r="M114" s="241" t="s">
        <v>21</v>
      </c>
      <c r="N114" s="242" t="s">
        <v>43</v>
      </c>
      <c r="O114" s="48"/>
      <c r="P114" s="243">
        <f>O114*H114</f>
        <v>0</v>
      </c>
      <c r="Q114" s="243">
        <v>0</v>
      </c>
      <c r="R114" s="243">
        <f>Q114*H114</f>
        <v>0</v>
      </c>
      <c r="S114" s="243">
        <v>0</v>
      </c>
      <c r="T114" s="244">
        <f>S114*H114</f>
        <v>0</v>
      </c>
      <c r="AR114" s="25" t="s">
        <v>232</v>
      </c>
      <c r="AT114" s="25" t="s">
        <v>218</v>
      </c>
      <c r="AU114" s="25" t="s">
        <v>80</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232</v>
      </c>
      <c r="BM114" s="25" t="s">
        <v>596</v>
      </c>
    </row>
    <row r="115" s="1" customFormat="1" ht="16.5" customHeight="1">
      <c r="B115" s="47"/>
      <c r="C115" s="234" t="s">
        <v>321</v>
      </c>
      <c r="D115" s="234" t="s">
        <v>218</v>
      </c>
      <c r="E115" s="235" t="s">
        <v>5157</v>
      </c>
      <c r="F115" s="236" t="s">
        <v>5158</v>
      </c>
      <c r="G115" s="237" t="s">
        <v>221</v>
      </c>
      <c r="H115" s="238">
        <v>1</v>
      </c>
      <c r="I115" s="239"/>
      <c r="J115" s="240">
        <f>ROUND(I115*H115,2)</f>
        <v>0</v>
      </c>
      <c r="K115" s="236" t="s">
        <v>3637</v>
      </c>
      <c r="L115" s="73"/>
      <c r="M115" s="241" t="s">
        <v>21</v>
      </c>
      <c r="N115" s="242" t="s">
        <v>43</v>
      </c>
      <c r="O115" s="48"/>
      <c r="P115" s="243">
        <f>O115*H115</f>
        <v>0</v>
      </c>
      <c r="Q115" s="243">
        <v>0</v>
      </c>
      <c r="R115" s="243">
        <f>Q115*H115</f>
        <v>0</v>
      </c>
      <c r="S115" s="243">
        <v>0</v>
      </c>
      <c r="T115" s="244">
        <f>S115*H115</f>
        <v>0</v>
      </c>
      <c r="AR115" s="25" t="s">
        <v>232</v>
      </c>
      <c r="AT115" s="25" t="s">
        <v>218</v>
      </c>
      <c r="AU115" s="25" t="s">
        <v>80</v>
      </c>
      <c r="AY115" s="25" t="s">
        <v>215</v>
      </c>
      <c r="BE115" s="245">
        <f>IF(N115="základní",J115,0)</f>
        <v>0</v>
      </c>
      <c r="BF115" s="245">
        <f>IF(N115="snížená",J115,0)</f>
        <v>0</v>
      </c>
      <c r="BG115" s="245">
        <f>IF(N115="zákl. přenesená",J115,0)</f>
        <v>0</v>
      </c>
      <c r="BH115" s="245">
        <f>IF(N115="sníž. přenesená",J115,0)</f>
        <v>0</v>
      </c>
      <c r="BI115" s="245">
        <f>IF(N115="nulová",J115,0)</f>
        <v>0</v>
      </c>
      <c r="BJ115" s="25" t="s">
        <v>80</v>
      </c>
      <c r="BK115" s="245">
        <f>ROUND(I115*H115,2)</f>
        <v>0</v>
      </c>
      <c r="BL115" s="25" t="s">
        <v>232</v>
      </c>
      <c r="BM115" s="25" t="s">
        <v>607</v>
      </c>
    </row>
    <row r="116" s="1" customFormat="1" ht="16.5" customHeight="1">
      <c r="B116" s="47"/>
      <c r="C116" s="234" t="s">
        <v>326</v>
      </c>
      <c r="D116" s="234" t="s">
        <v>218</v>
      </c>
      <c r="E116" s="235" t="s">
        <v>5159</v>
      </c>
      <c r="F116" s="236" t="s">
        <v>5160</v>
      </c>
      <c r="G116" s="237" t="s">
        <v>221</v>
      </c>
      <c r="H116" s="238">
        <v>1</v>
      </c>
      <c r="I116" s="239"/>
      <c r="J116" s="240">
        <f>ROUND(I116*H116,2)</f>
        <v>0</v>
      </c>
      <c r="K116" s="236" t="s">
        <v>3637</v>
      </c>
      <c r="L116" s="73"/>
      <c r="M116" s="241" t="s">
        <v>21</v>
      </c>
      <c r="N116" s="242" t="s">
        <v>43</v>
      </c>
      <c r="O116" s="48"/>
      <c r="P116" s="243">
        <f>O116*H116</f>
        <v>0</v>
      </c>
      <c r="Q116" s="243">
        <v>0</v>
      </c>
      <c r="R116" s="243">
        <f>Q116*H116</f>
        <v>0</v>
      </c>
      <c r="S116" s="243">
        <v>0</v>
      </c>
      <c r="T116" s="244">
        <f>S116*H116</f>
        <v>0</v>
      </c>
      <c r="AR116" s="25" t="s">
        <v>232</v>
      </c>
      <c r="AT116" s="25" t="s">
        <v>218</v>
      </c>
      <c r="AU116" s="25" t="s">
        <v>80</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618</v>
      </c>
    </row>
    <row r="117" s="1" customFormat="1" ht="16.5" customHeight="1">
      <c r="B117" s="47"/>
      <c r="C117" s="234" t="s">
        <v>331</v>
      </c>
      <c r="D117" s="234" t="s">
        <v>218</v>
      </c>
      <c r="E117" s="235" t="s">
        <v>5161</v>
      </c>
      <c r="F117" s="236" t="s">
        <v>5162</v>
      </c>
      <c r="G117" s="237" t="s">
        <v>221</v>
      </c>
      <c r="H117" s="238">
        <v>1</v>
      </c>
      <c r="I117" s="239"/>
      <c r="J117" s="240">
        <f>ROUND(I117*H117,2)</f>
        <v>0</v>
      </c>
      <c r="K117" s="236" t="s">
        <v>3637</v>
      </c>
      <c r="L117" s="73"/>
      <c r="M117" s="241" t="s">
        <v>21</v>
      </c>
      <c r="N117" s="242" t="s">
        <v>43</v>
      </c>
      <c r="O117" s="48"/>
      <c r="P117" s="243">
        <f>O117*H117</f>
        <v>0</v>
      </c>
      <c r="Q117" s="243">
        <v>0</v>
      </c>
      <c r="R117" s="243">
        <f>Q117*H117</f>
        <v>0</v>
      </c>
      <c r="S117" s="243">
        <v>0</v>
      </c>
      <c r="T117" s="244">
        <f>S117*H117</f>
        <v>0</v>
      </c>
      <c r="AR117" s="25" t="s">
        <v>232</v>
      </c>
      <c r="AT117" s="25" t="s">
        <v>218</v>
      </c>
      <c r="AU117" s="25" t="s">
        <v>80</v>
      </c>
      <c r="AY117" s="25" t="s">
        <v>215</v>
      </c>
      <c r="BE117" s="245">
        <f>IF(N117="základní",J117,0)</f>
        <v>0</v>
      </c>
      <c r="BF117" s="245">
        <f>IF(N117="snížená",J117,0)</f>
        <v>0</v>
      </c>
      <c r="BG117" s="245">
        <f>IF(N117="zákl. přenesená",J117,0)</f>
        <v>0</v>
      </c>
      <c r="BH117" s="245">
        <f>IF(N117="sníž. přenesená",J117,0)</f>
        <v>0</v>
      </c>
      <c r="BI117" s="245">
        <f>IF(N117="nulová",J117,0)</f>
        <v>0</v>
      </c>
      <c r="BJ117" s="25" t="s">
        <v>80</v>
      </c>
      <c r="BK117" s="245">
        <f>ROUND(I117*H117,2)</f>
        <v>0</v>
      </c>
      <c r="BL117" s="25" t="s">
        <v>232</v>
      </c>
      <c r="BM117" s="25" t="s">
        <v>630</v>
      </c>
    </row>
    <row r="118" s="11" customFormat="1" ht="37.44" customHeight="1">
      <c r="B118" s="218"/>
      <c r="C118" s="219"/>
      <c r="D118" s="220" t="s">
        <v>71</v>
      </c>
      <c r="E118" s="221" t="s">
        <v>5163</v>
      </c>
      <c r="F118" s="221" t="s">
        <v>5164</v>
      </c>
      <c r="G118" s="219"/>
      <c r="H118" s="219"/>
      <c r="I118" s="222"/>
      <c r="J118" s="223">
        <f>BK118</f>
        <v>0</v>
      </c>
      <c r="K118" s="219"/>
      <c r="L118" s="224"/>
      <c r="M118" s="225"/>
      <c r="N118" s="226"/>
      <c r="O118" s="226"/>
      <c r="P118" s="227">
        <f>SUM(P119:P122)</f>
        <v>0</v>
      </c>
      <c r="Q118" s="226"/>
      <c r="R118" s="227">
        <f>SUM(R119:R122)</f>
        <v>0</v>
      </c>
      <c r="S118" s="226"/>
      <c r="T118" s="228">
        <f>SUM(T119:T122)</f>
        <v>0</v>
      </c>
      <c r="AR118" s="229" t="s">
        <v>80</v>
      </c>
      <c r="AT118" s="230" t="s">
        <v>71</v>
      </c>
      <c r="AU118" s="230" t="s">
        <v>72</v>
      </c>
      <c r="AY118" s="229" t="s">
        <v>215</v>
      </c>
      <c r="BK118" s="231">
        <f>SUM(BK119:BK122)</f>
        <v>0</v>
      </c>
    </row>
    <row r="119" s="1" customFormat="1" ht="16.5" customHeight="1">
      <c r="B119" s="47"/>
      <c r="C119" s="234" t="s">
        <v>499</v>
      </c>
      <c r="D119" s="234" t="s">
        <v>218</v>
      </c>
      <c r="E119" s="235" t="s">
        <v>5165</v>
      </c>
      <c r="F119" s="236" t="s">
        <v>5166</v>
      </c>
      <c r="G119" s="237" t="s">
        <v>221</v>
      </c>
      <c r="H119" s="238">
        <v>1</v>
      </c>
      <c r="I119" s="239"/>
      <c r="J119" s="240">
        <f>ROUND(I119*H119,2)</f>
        <v>0</v>
      </c>
      <c r="K119" s="236" t="s">
        <v>3637</v>
      </c>
      <c r="L119" s="73"/>
      <c r="M119" s="241" t="s">
        <v>21</v>
      </c>
      <c r="N119" s="242" t="s">
        <v>43</v>
      </c>
      <c r="O119" s="48"/>
      <c r="P119" s="243">
        <f>O119*H119</f>
        <v>0</v>
      </c>
      <c r="Q119" s="243">
        <v>0</v>
      </c>
      <c r="R119" s="243">
        <f>Q119*H119</f>
        <v>0</v>
      </c>
      <c r="S119" s="243">
        <v>0</v>
      </c>
      <c r="T119" s="244">
        <f>S119*H119</f>
        <v>0</v>
      </c>
      <c r="AR119" s="25" t="s">
        <v>232</v>
      </c>
      <c r="AT119" s="25" t="s">
        <v>218</v>
      </c>
      <c r="AU119" s="25" t="s">
        <v>80</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232</v>
      </c>
      <c r="BM119" s="25" t="s">
        <v>646</v>
      </c>
    </row>
    <row r="120" s="1" customFormat="1" ht="16.5" customHeight="1">
      <c r="B120" s="47"/>
      <c r="C120" s="234" t="s">
        <v>503</v>
      </c>
      <c r="D120" s="234" t="s">
        <v>218</v>
      </c>
      <c r="E120" s="235" t="s">
        <v>5167</v>
      </c>
      <c r="F120" s="236" t="s">
        <v>5168</v>
      </c>
      <c r="G120" s="237" t="s">
        <v>5169</v>
      </c>
      <c r="H120" s="238">
        <v>6</v>
      </c>
      <c r="I120" s="239"/>
      <c r="J120" s="240">
        <f>ROUND(I120*H120,2)</f>
        <v>0</v>
      </c>
      <c r="K120" s="236" t="s">
        <v>3637</v>
      </c>
      <c r="L120" s="73"/>
      <c r="M120" s="241" t="s">
        <v>21</v>
      </c>
      <c r="N120" s="242" t="s">
        <v>43</v>
      </c>
      <c r="O120" s="48"/>
      <c r="P120" s="243">
        <f>O120*H120</f>
        <v>0</v>
      </c>
      <c r="Q120" s="243">
        <v>0</v>
      </c>
      <c r="R120" s="243">
        <f>Q120*H120</f>
        <v>0</v>
      </c>
      <c r="S120" s="243">
        <v>0</v>
      </c>
      <c r="T120" s="244">
        <f>S120*H120</f>
        <v>0</v>
      </c>
      <c r="AR120" s="25" t="s">
        <v>232</v>
      </c>
      <c r="AT120" s="25" t="s">
        <v>218</v>
      </c>
      <c r="AU120" s="25" t="s">
        <v>80</v>
      </c>
      <c r="AY120" s="25" t="s">
        <v>215</v>
      </c>
      <c r="BE120" s="245">
        <f>IF(N120="základní",J120,0)</f>
        <v>0</v>
      </c>
      <c r="BF120" s="245">
        <f>IF(N120="snížená",J120,0)</f>
        <v>0</v>
      </c>
      <c r="BG120" s="245">
        <f>IF(N120="zákl. přenesená",J120,0)</f>
        <v>0</v>
      </c>
      <c r="BH120" s="245">
        <f>IF(N120="sníž. přenesená",J120,0)</f>
        <v>0</v>
      </c>
      <c r="BI120" s="245">
        <f>IF(N120="nulová",J120,0)</f>
        <v>0</v>
      </c>
      <c r="BJ120" s="25" t="s">
        <v>80</v>
      </c>
      <c r="BK120" s="245">
        <f>ROUND(I120*H120,2)</f>
        <v>0</v>
      </c>
      <c r="BL120" s="25" t="s">
        <v>232</v>
      </c>
      <c r="BM120" s="25" t="s">
        <v>657</v>
      </c>
    </row>
    <row r="121" s="1" customFormat="1" ht="16.5" customHeight="1">
      <c r="B121" s="47"/>
      <c r="C121" s="234" t="s">
        <v>338</v>
      </c>
      <c r="D121" s="234" t="s">
        <v>218</v>
      </c>
      <c r="E121" s="235" t="s">
        <v>5170</v>
      </c>
      <c r="F121" s="236" t="s">
        <v>5171</v>
      </c>
      <c r="G121" s="237" t="s">
        <v>5169</v>
      </c>
      <c r="H121" s="238">
        <v>4</v>
      </c>
      <c r="I121" s="239"/>
      <c r="J121" s="240">
        <f>ROUND(I121*H121,2)</f>
        <v>0</v>
      </c>
      <c r="K121" s="236" t="s">
        <v>3637</v>
      </c>
      <c r="L121" s="73"/>
      <c r="M121" s="241" t="s">
        <v>21</v>
      </c>
      <c r="N121" s="242" t="s">
        <v>43</v>
      </c>
      <c r="O121" s="48"/>
      <c r="P121" s="243">
        <f>O121*H121</f>
        <v>0</v>
      </c>
      <c r="Q121" s="243">
        <v>0</v>
      </c>
      <c r="R121" s="243">
        <f>Q121*H121</f>
        <v>0</v>
      </c>
      <c r="S121" s="243">
        <v>0</v>
      </c>
      <c r="T121" s="244">
        <f>S121*H121</f>
        <v>0</v>
      </c>
      <c r="AR121" s="25" t="s">
        <v>232</v>
      </c>
      <c r="AT121" s="25" t="s">
        <v>218</v>
      </c>
      <c r="AU121" s="25" t="s">
        <v>80</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668</v>
      </c>
    </row>
    <row r="122" s="1" customFormat="1" ht="16.5" customHeight="1">
      <c r="B122" s="47"/>
      <c r="C122" s="234" t="s">
        <v>343</v>
      </c>
      <c r="D122" s="234" t="s">
        <v>218</v>
      </c>
      <c r="E122" s="235" t="s">
        <v>5172</v>
      </c>
      <c r="F122" s="236" t="s">
        <v>5173</v>
      </c>
      <c r="G122" s="237" t="s">
        <v>5169</v>
      </c>
      <c r="H122" s="238">
        <v>2</v>
      </c>
      <c r="I122" s="239"/>
      <c r="J122" s="240">
        <f>ROUND(I122*H122,2)</f>
        <v>0</v>
      </c>
      <c r="K122" s="236" t="s">
        <v>3637</v>
      </c>
      <c r="L122" s="73"/>
      <c r="M122" s="241" t="s">
        <v>21</v>
      </c>
      <c r="N122" s="242" t="s">
        <v>43</v>
      </c>
      <c r="O122" s="48"/>
      <c r="P122" s="243">
        <f>O122*H122</f>
        <v>0</v>
      </c>
      <c r="Q122" s="243">
        <v>0</v>
      </c>
      <c r="R122" s="243">
        <f>Q122*H122</f>
        <v>0</v>
      </c>
      <c r="S122" s="243">
        <v>0</v>
      </c>
      <c r="T122" s="244">
        <f>S122*H122</f>
        <v>0</v>
      </c>
      <c r="AR122" s="25" t="s">
        <v>232</v>
      </c>
      <c r="AT122" s="25" t="s">
        <v>218</v>
      </c>
      <c r="AU122" s="25" t="s">
        <v>80</v>
      </c>
      <c r="AY122" s="25" t="s">
        <v>215</v>
      </c>
      <c r="BE122" s="245">
        <f>IF(N122="základní",J122,0)</f>
        <v>0</v>
      </c>
      <c r="BF122" s="245">
        <f>IF(N122="snížená",J122,0)</f>
        <v>0</v>
      </c>
      <c r="BG122" s="245">
        <f>IF(N122="zákl. přenesená",J122,0)</f>
        <v>0</v>
      </c>
      <c r="BH122" s="245">
        <f>IF(N122="sníž. přenesená",J122,0)</f>
        <v>0</v>
      </c>
      <c r="BI122" s="245">
        <f>IF(N122="nulová",J122,0)</f>
        <v>0</v>
      </c>
      <c r="BJ122" s="25" t="s">
        <v>80</v>
      </c>
      <c r="BK122" s="245">
        <f>ROUND(I122*H122,2)</f>
        <v>0</v>
      </c>
      <c r="BL122" s="25" t="s">
        <v>232</v>
      </c>
      <c r="BM122" s="25" t="s">
        <v>678</v>
      </c>
    </row>
    <row r="123" s="11" customFormat="1" ht="37.44" customHeight="1">
      <c r="B123" s="218"/>
      <c r="C123" s="219"/>
      <c r="D123" s="220" t="s">
        <v>71</v>
      </c>
      <c r="E123" s="221" t="s">
        <v>5174</v>
      </c>
      <c r="F123" s="221" t="s">
        <v>5175</v>
      </c>
      <c r="G123" s="219"/>
      <c r="H123" s="219"/>
      <c r="I123" s="222"/>
      <c r="J123" s="223">
        <f>BK123</f>
        <v>0</v>
      </c>
      <c r="K123" s="219"/>
      <c r="L123" s="224"/>
      <c r="M123" s="225"/>
      <c r="N123" s="226"/>
      <c r="O123" s="226"/>
      <c r="P123" s="227">
        <f>SUM(P124:P219)</f>
        <v>0</v>
      </c>
      <c r="Q123" s="226"/>
      <c r="R123" s="227">
        <f>SUM(R124:R219)</f>
        <v>0</v>
      </c>
      <c r="S123" s="226"/>
      <c r="T123" s="228">
        <f>SUM(T124:T219)</f>
        <v>0</v>
      </c>
      <c r="AR123" s="229" t="s">
        <v>80</v>
      </c>
      <c r="AT123" s="230" t="s">
        <v>71</v>
      </c>
      <c r="AU123" s="230" t="s">
        <v>72</v>
      </c>
      <c r="AY123" s="229" t="s">
        <v>215</v>
      </c>
      <c r="BK123" s="231">
        <f>SUM(BK124:BK219)</f>
        <v>0</v>
      </c>
    </row>
    <row r="124" s="1" customFormat="1" ht="16.5" customHeight="1">
      <c r="B124" s="47"/>
      <c r="C124" s="234" t="s">
        <v>348</v>
      </c>
      <c r="D124" s="234" t="s">
        <v>218</v>
      </c>
      <c r="E124" s="235" t="s">
        <v>5176</v>
      </c>
      <c r="F124" s="236" t="s">
        <v>5177</v>
      </c>
      <c r="G124" s="237" t="s">
        <v>221</v>
      </c>
      <c r="H124" s="238">
        <v>1</v>
      </c>
      <c r="I124" s="239"/>
      <c r="J124" s="240">
        <f>ROUND(I124*H124,2)</f>
        <v>0</v>
      </c>
      <c r="K124" s="236" t="s">
        <v>3637</v>
      </c>
      <c r="L124" s="73"/>
      <c r="M124" s="241" t="s">
        <v>21</v>
      </c>
      <c r="N124" s="242" t="s">
        <v>43</v>
      </c>
      <c r="O124" s="48"/>
      <c r="P124" s="243">
        <f>O124*H124</f>
        <v>0</v>
      </c>
      <c r="Q124" s="243">
        <v>0</v>
      </c>
      <c r="R124" s="243">
        <f>Q124*H124</f>
        <v>0</v>
      </c>
      <c r="S124" s="243">
        <v>0</v>
      </c>
      <c r="T124" s="244">
        <f>S124*H124</f>
        <v>0</v>
      </c>
      <c r="AR124" s="25" t="s">
        <v>232</v>
      </c>
      <c r="AT124" s="25" t="s">
        <v>218</v>
      </c>
      <c r="AU124" s="25" t="s">
        <v>80</v>
      </c>
      <c r="AY124" s="25" t="s">
        <v>215</v>
      </c>
      <c r="BE124" s="245">
        <f>IF(N124="základní",J124,0)</f>
        <v>0</v>
      </c>
      <c r="BF124" s="245">
        <f>IF(N124="snížená",J124,0)</f>
        <v>0</v>
      </c>
      <c r="BG124" s="245">
        <f>IF(N124="zákl. přenesená",J124,0)</f>
        <v>0</v>
      </c>
      <c r="BH124" s="245">
        <f>IF(N124="sníž. přenesená",J124,0)</f>
        <v>0</v>
      </c>
      <c r="BI124" s="245">
        <f>IF(N124="nulová",J124,0)</f>
        <v>0</v>
      </c>
      <c r="BJ124" s="25" t="s">
        <v>80</v>
      </c>
      <c r="BK124" s="245">
        <f>ROUND(I124*H124,2)</f>
        <v>0</v>
      </c>
      <c r="BL124" s="25" t="s">
        <v>232</v>
      </c>
      <c r="BM124" s="25" t="s">
        <v>1534</v>
      </c>
    </row>
    <row r="125" s="1" customFormat="1" ht="16.5" customHeight="1">
      <c r="B125" s="47"/>
      <c r="C125" s="234" t="s">
        <v>353</v>
      </c>
      <c r="D125" s="234" t="s">
        <v>218</v>
      </c>
      <c r="E125" s="235" t="s">
        <v>5178</v>
      </c>
      <c r="F125" s="236" t="s">
        <v>5179</v>
      </c>
      <c r="G125" s="237" t="s">
        <v>221</v>
      </c>
      <c r="H125" s="238">
        <v>1</v>
      </c>
      <c r="I125" s="239"/>
      <c r="J125" s="240">
        <f>ROUND(I125*H125,2)</f>
        <v>0</v>
      </c>
      <c r="K125" s="236" t="s">
        <v>3637</v>
      </c>
      <c r="L125" s="73"/>
      <c r="M125" s="241" t="s">
        <v>21</v>
      </c>
      <c r="N125" s="242" t="s">
        <v>43</v>
      </c>
      <c r="O125" s="48"/>
      <c r="P125" s="243">
        <f>O125*H125</f>
        <v>0</v>
      </c>
      <c r="Q125" s="243">
        <v>0</v>
      </c>
      <c r="R125" s="243">
        <f>Q125*H125</f>
        <v>0</v>
      </c>
      <c r="S125" s="243">
        <v>0</v>
      </c>
      <c r="T125" s="244">
        <f>S125*H125</f>
        <v>0</v>
      </c>
      <c r="AR125" s="25" t="s">
        <v>232</v>
      </c>
      <c r="AT125" s="25" t="s">
        <v>218</v>
      </c>
      <c r="AU125" s="25" t="s">
        <v>80</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232</v>
      </c>
      <c r="BM125" s="25" t="s">
        <v>569</v>
      </c>
    </row>
    <row r="126" s="1" customFormat="1" ht="16.5" customHeight="1">
      <c r="B126" s="47"/>
      <c r="C126" s="234" t="s">
        <v>527</v>
      </c>
      <c r="D126" s="234" t="s">
        <v>218</v>
      </c>
      <c r="E126" s="235" t="s">
        <v>5180</v>
      </c>
      <c r="F126" s="236" t="s">
        <v>5181</v>
      </c>
      <c r="G126" s="237" t="s">
        <v>221</v>
      </c>
      <c r="H126" s="238">
        <v>1</v>
      </c>
      <c r="I126" s="239"/>
      <c r="J126" s="240">
        <f>ROUND(I126*H126,2)</f>
        <v>0</v>
      </c>
      <c r="K126" s="236" t="s">
        <v>3637</v>
      </c>
      <c r="L126" s="73"/>
      <c r="M126" s="241" t="s">
        <v>21</v>
      </c>
      <c r="N126" s="242" t="s">
        <v>43</v>
      </c>
      <c r="O126" s="48"/>
      <c r="P126" s="243">
        <f>O126*H126</f>
        <v>0</v>
      </c>
      <c r="Q126" s="243">
        <v>0</v>
      </c>
      <c r="R126" s="243">
        <f>Q126*H126</f>
        <v>0</v>
      </c>
      <c r="S126" s="243">
        <v>0</v>
      </c>
      <c r="T126" s="244">
        <f>S126*H126</f>
        <v>0</v>
      </c>
      <c r="AR126" s="25" t="s">
        <v>232</v>
      </c>
      <c r="AT126" s="25" t="s">
        <v>218</v>
      </c>
      <c r="AU126" s="25" t="s">
        <v>80</v>
      </c>
      <c r="AY126" s="25" t="s">
        <v>215</v>
      </c>
      <c r="BE126" s="245">
        <f>IF(N126="základní",J126,0)</f>
        <v>0</v>
      </c>
      <c r="BF126" s="245">
        <f>IF(N126="snížená",J126,0)</f>
        <v>0</v>
      </c>
      <c r="BG126" s="245">
        <f>IF(N126="zákl. přenesená",J126,0)</f>
        <v>0</v>
      </c>
      <c r="BH126" s="245">
        <f>IF(N126="sníž. přenesená",J126,0)</f>
        <v>0</v>
      </c>
      <c r="BI126" s="245">
        <f>IF(N126="nulová",J126,0)</f>
        <v>0</v>
      </c>
      <c r="BJ126" s="25" t="s">
        <v>80</v>
      </c>
      <c r="BK126" s="245">
        <f>ROUND(I126*H126,2)</f>
        <v>0</v>
      </c>
      <c r="BL126" s="25" t="s">
        <v>232</v>
      </c>
      <c r="BM126" s="25" t="s">
        <v>692</v>
      </c>
    </row>
    <row r="127" s="1" customFormat="1" ht="16.5" customHeight="1">
      <c r="B127" s="47"/>
      <c r="C127" s="234" t="s">
        <v>532</v>
      </c>
      <c r="D127" s="234" t="s">
        <v>218</v>
      </c>
      <c r="E127" s="235" t="s">
        <v>5182</v>
      </c>
      <c r="F127" s="236" t="s">
        <v>1121</v>
      </c>
      <c r="G127" s="237" t="s">
        <v>221</v>
      </c>
      <c r="H127" s="238">
        <v>1</v>
      </c>
      <c r="I127" s="239"/>
      <c r="J127" s="240">
        <f>ROUND(I127*H127,2)</f>
        <v>0</v>
      </c>
      <c r="K127" s="236" t="s">
        <v>3637</v>
      </c>
      <c r="L127" s="73"/>
      <c r="M127" s="241" t="s">
        <v>21</v>
      </c>
      <c r="N127" s="242" t="s">
        <v>43</v>
      </c>
      <c r="O127" s="48"/>
      <c r="P127" s="243">
        <f>O127*H127</f>
        <v>0</v>
      </c>
      <c r="Q127" s="243">
        <v>0</v>
      </c>
      <c r="R127" s="243">
        <f>Q127*H127</f>
        <v>0</v>
      </c>
      <c r="S127" s="243">
        <v>0</v>
      </c>
      <c r="T127" s="244">
        <f>S127*H127</f>
        <v>0</v>
      </c>
      <c r="AR127" s="25" t="s">
        <v>232</v>
      </c>
      <c r="AT127" s="25" t="s">
        <v>218</v>
      </c>
      <c r="AU127" s="25" t="s">
        <v>80</v>
      </c>
      <c r="AY127" s="25" t="s">
        <v>215</v>
      </c>
      <c r="BE127" s="245">
        <f>IF(N127="základní",J127,0)</f>
        <v>0</v>
      </c>
      <c r="BF127" s="245">
        <f>IF(N127="snížená",J127,0)</f>
        <v>0</v>
      </c>
      <c r="BG127" s="245">
        <f>IF(N127="zákl. přenesená",J127,0)</f>
        <v>0</v>
      </c>
      <c r="BH127" s="245">
        <f>IF(N127="sníž. přenesená",J127,0)</f>
        <v>0</v>
      </c>
      <c r="BI127" s="245">
        <f>IF(N127="nulová",J127,0)</f>
        <v>0</v>
      </c>
      <c r="BJ127" s="25" t="s">
        <v>80</v>
      </c>
      <c r="BK127" s="245">
        <f>ROUND(I127*H127,2)</f>
        <v>0</v>
      </c>
      <c r="BL127" s="25" t="s">
        <v>232</v>
      </c>
      <c r="BM127" s="25" t="s">
        <v>1571</v>
      </c>
    </row>
    <row r="128" s="1" customFormat="1" ht="16.5" customHeight="1">
      <c r="B128" s="47"/>
      <c r="C128" s="234" t="s">
        <v>537</v>
      </c>
      <c r="D128" s="234" t="s">
        <v>218</v>
      </c>
      <c r="E128" s="235" t="s">
        <v>5183</v>
      </c>
      <c r="F128" s="236" t="s">
        <v>5184</v>
      </c>
      <c r="G128" s="237" t="s">
        <v>298</v>
      </c>
      <c r="H128" s="238">
        <v>19</v>
      </c>
      <c r="I128" s="239"/>
      <c r="J128" s="240">
        <f>ROUND(I128*H128,2)</f>
        <v>0</v>
      </c>
      <c r="K128" s="236" t="s">
        <v>3637</v>
      </c>
      <c r="L128" s="73"/>
      <c r="M128" s="241" t="s">
        <v>21</v>
      </c>
      <c r="N128" s="242" t="s">
        <v>43</v>
      </c>
      <c r="O128" s="48"/>
      <c r="P128" s="243">
        <f>O128*H128</f>
        <v>0</v>
      </c>
      <c r="Q128" s="243">
        <v>0</v>
      </c>
      <c r="R128" s="243">
        <f>Q128*H128</f>
        <v>0</v>
      </c>
      <c r="S128" s="243">
        <v>0</v>
      </c>
      <c r="T128" s="244">
        <f>S128*H128</f>
        <v>0</v>
      </c>
      <c r="AR128" s="25" t="s">
        <v>232</v>
      </c>
      <c r="AT128" s="25" t="s">
        <v>218</v>
      </c>
      <c r="AU128" s="25" t="s">
        <v>80</v>
      </c>
      <c r="AY128" s="25" t="s">
        <v>215</v>
      </c>
      <c r="BE128" s="245">
        <f>IF(N128="základní",J128,0)</f>
        <v>0</v>
      </c>
      <c r="BF128" s="245">
        <f>IF(N128="snížená",J128,0)</f>
        <v>0</v>
      </c>
      <c r="BG128" s="245">
        <f>IF(N128="zákl. přenesená",J128,0)</f>
        <v>0</v>
      </c>
      <c r="BH128" s="245">
        <f>IF(N128="sníž. přenesená",J128,0)</f>
        <v>0</v>
      </c>
      <c r="BI128" s="245">
        <f>IF(N128="nulová",J128,0)</f>
        <v>0</v>
      </c>
      <c r="BJ128" s="25" t="s">
        <v>80</v>
      </c>
      <c r="BK128" s="245">
        <f>ROUND(I128*H128,2)</f>
        <v>0</v>
      </c>
      <c r="BL128" s="25" t="s">
        <v>232</v>
      </c>
      <c r="BM128" s="25" t="s">
        <v>1582</v>
      </c>
    </row>
    <row r="129" s="1" customFormat="1" ht="16.5" customHeight="1">
      <c r="B129" s="47"/>
      <c r="C129" s="234" t="s">
        <v>542</v>
      </c>
      <c r="D129" s="234" t="s">
        <v>218</v>
      </c>
      <c r="E129" s="235" t="s">
        <v>5185</v>
      </c>
      <c r="F129" s="236" t="s">
        <v>5186</v>
      </c>
      <c r="G129" s="237" t="s">
        <v>298</v>
      </c>
      <c r="H129" s="238">
        <v>19</v>
      </c>
      <c r="I129" s="239"/>
      <c r="J129" s="240">
        <f>ROUND(I129*H129,2)</f>
        <v>0</v>
      </c>
      <c r="K129" s="236" t="s">
        <v>3637</v>
      </c>
      <c r="L129" s="73"/>
      <c r="M129" s="241" t="s">
        <v>21</v>
      </c>
      <c r="N129" s="242" t="s">
        <v>43</v>
      </c>
      <c r="O129" s="48"/>
      <c r="P129" s="243">
        <f>O129*H129</f>
        <v>0</v>
      </c>
      <c r="Q129" s="243">
        <v>0</v>
      </c>
      <c r="R129" s="243">
        <f>Q129*H129</f>
        <v>0</v>
      </c>
      <c r="S129" s="243">
        <v>0</v>
      </c>
      <c r="T129" s="244">
        <f>S129*H129</f>
        <v>0</v>
      </c>
      <c r="AR129" s="25" t="s">
        <v>232</v>
      </c>
      <c r="AT129" s="25" t="s">
        <v>218</v>
      </c>
      <c r="AU129" s="25" t="s">
        <v>80</v>
      </c>
      <c r="AY129" s="25" t="s">
        <v>215</v>
      </c>
      <c r="BE129" s="245">
        <f>IF(N129="základní",J129,0)</f>
        <v>0</v>
      </c>
      <c r="BF129" s="245">
        <f>IF(N129="snížená",J129,0)</f>
        <v>0</v>
      </c>
      <c r="BG129" s="245">
        <f>IF(N129="zákl. přenesená",J129,0)</f>
        <v>0</v>
      </c>
      <c r="BH129" s="245">
        <f>IF(N129="sníž. přenesená",J129,0)</f>
        <v>0</v>
      </c>
      <c r="BI129" s="245">
        <f>IF(N129="nulová",J129,0)</f>
        <v>0</v>
      </c>
      <c r="BJ129" s="25" t="s">
        <v>80</v>
      </c>
      <c r="BK129" s="245">
        <f>ROUND(I129*H129,2)</f>
        <v>0</v>
      </c>
      <c r="BL129" s="25" t="s">
        <v>232</v>
      </c>
      <c r="BM129" s="25" t="s">
        <v>1593</v>
      </c>
    </row>
    <row r="130" s="1" customFormat="1" ht="16.5" customHeight="1">
      <c r="B130" s="47"/>
      <c r="C130" s="234" t="s">
        <v>548</v>
      </c>
      <c r="D130" s="234" t="s">
        <v>218</v>
      </c>
      <c r="E130" s="235" t="s">
        <v>5187</v>
      </c>
      <c r="F130" s="236" t="s">
        <v>5188</v>
      </c>
      <c r="G130" s="237" t="s">
        <v>298</v>
      </c>
      <c r="H130" s="238">
        <v>2</v>
      </c>
      <c r="I130" s="239"/>
      <c r="J130" s="240">
        <f>ROUND(I130*H130,2)</f>
        <v>0</v>
      </c>
      <c r="K130" s="236" t="s">
        <v>3637</v>
      </c>
      <c r="L130" s="73"/>
      <c r="M130" s="241" t="s">
        <v>21</v>
      </c>
      <c r="N130" s="242" t="s">
        <v>43</v>
      </c>
      <c r="O130" s="48"/>
      <c r="P130" s="243">
        <f>O130*H130</f>
        <v>0</v>
      </c>
      <c r="Q130" s="243">
        <v>0</v>
      </c>
      <c r="R130" s="243">
        <f>Q130*H130</f>
        <v>0</v>
      </c>
      <c r="S130" s="243">
        <v>0</v>
      </c>
      <c r="T130" s="244">
        <f>S130*H130</f>
        <v>0</v>
      </c>
      <c r="AR130" s="25" t="s">
        <v>232</v>
      </c>
      <c r="AT130" s="25" t="s">
        <v>218</v>
      </c>
      <c r="AU130" s="25" t="s">
        <v>80</v>
      </c>
      <c r="AY130" s="25" t="s">
        <v>215</v>
      </c>
      <c r="BE130" s="245">
        <f>IF(N130="základní",J130,0)</f>
        <v>0</v>
      </c>
      <c r="BF130" s="245">
        <f>IF(N130="snížená",J130,0)</f>
        <v>0</v>
      </c>
      <c r="BG130" s="245">
        <f>IF(N130="zákl. přenesená",J130,0)</f>
        <v>0</v>
      </c>
      <c r="BH130" s="245">
        <f>IF(N130="sníž. přenesená",J130,0)</f>
        <v>0</v>
      </c>
      <c r="BI130" s="245">
        <f>IF(N130="nulová",J130,0)</f>
        <v>0</v>
      </c>
      <c r="BJ130" s="25" t="s">
        <v>80</v>
      </c>
      <c r="BK130" s="245">
        <f>ROUND(I130*H130,2)</f>
        <v>0</v>
      </c>
      <c r="BL130" s="25" t="s">
        <v>232</v>
      </c>
      <c r="BM130" s="25" t="s">
        <v>1609</v>
      </c>
    </row>
    <row r="131" s="1" customFormat="1" ht="51" customHeight="1">
      <c r="B131" s="47"/>
      <c r="C131" s="234" t="s">
        <v>554</v>
      </c>
      <c r="D131" s="234" t="s">
        <v>218</v>
      </c>
      <c r="E131" s="235" t="s">
        <v>5189</v>
      </c>
      <c r="F131" s="236" t="s">
        <v>5190</v>
      </c>
      <c r="G131" s="237" t="s">
        <v>298</v>
      </c>
      <c r="H131" s="238">
        <v>1</v>
      </c>
      <c r="I131" s="239"/>
      <c r="J131" s="240">
        <f>ROUND(I131*H131,2)</f>
        <v>0</v>
      </c>
      <c r="K131" s="236" t="s">
        <v>3637</v>
      </c>
      <c r="L131" s="73"/>
      <c r="M131" s="241" t="s">
        <v>21</v>
      </c>
      <c r="N131" s="242" t="s">
        <v>43</v>
      </c>
      <c r="O131" s="48"/>
      <c r="P131" s="243">
        <f>O131*H131</f>
        <v>0</v>
      </c>
      <c r="Q131" s="243">
        <v>0</v>
      </c>
      <c r="R131" s="243">
        <f>Q131*H131</f>
        <v>0</v>
      </c>
      <c r="S131" s="243">
        <v>0</v>
      </c>
      <c r="T131" s="244">
        <f>S131*H131</f>
        <v>0</v>
      </c>
      <c r="AR131" s="25" t="s">
        <v>232</v>
      </c>
      <c r="AT131" s="25" t="s">
        <v>218</v>
      </c>
      <c r="AU131" s="25" t="s">
        <v>80</v>
      </c>
      <c r="AY131" s="25" t="s">
        <v>215</v>
      </c>
      <c r="BE131" s="245">
        <f>IF(N131="základní",J131,0)</f>
        <v>0</v>
      </c>
      <c r="BF131" s="245">
        <f>IF(N131="snížená",J131,0)</f>
        <v>0</v>
      </c>
      <c r="BG131" s="245">
        <f>IF(N131="zákl. přenesená",J131,0)</f>
        <v>0</v>
      </c>
      <c r="BH131" s="245">
        <f>IF(N131="sníž. přenesená",J131,0)</f>
        <v>0</v>
      </c>
      <c r="BI131" s="245">
        <f>IF(N131="nulová",J131,0)</f>
        <v>0</v>
      </c>
      <c r="BJ131" s="25" t="s">
        <v>80</v>
      </c>
      <c r="BK131" s="245">
        <f>ROUND(I131*H131,2)</f>
        <v>0</v>
      </c>
      <c r="BL131" s="25" t="s">
        <v>232</v>
      </c>
      <c r="BM131" s="25" t="s">
        <v>1618</v>
      </c>
    </row>
    <row r="132" s="1" customFormat="1" ht="16.5" customHeight="1">
      <c r="B132" s="47"/>
      <c r="C132" s="234" t="s">
        <v>559</v>
      </c>
      <c r="D132" s="234" t="s">
        <v>218</v>
      </c>
      <c r="E132" s="235" t="s">
        <v>5191</v>
      </c>
      <c r="F132" s="236" t="s">
        <v>5192</v>
      </c>
      <c r="G132" s="237" t="s">
        <v>298</v>
      </c>
      <c r="H132" s="238">
        <v>1</v>
      </c>
      <c r="I132" s="239"/>
      <c r="J132" s="240">
        <f>ROUND(I132*H132,2)</f>
        <v>0</v>
      </c>
      <c r="K132" s="236" t="s">
        <v>3637</v>
      </c>
      <c r="L132" s="73"/>
      <c r="M132" s="241" t="s">
        <v>21</v>
      </c>
      <c r="N132" s="242" t="s">
        <v>43</v>
      </c>
      <c r="O132" s="48"/>
      <c r="P132" s="243">
        <f>O132*H132</f>
        <v>0</v>
      </c>
      <c r="Q132" s="243">
        <v>0</v>
      </c>
      <c r="R132" s="243">
        <f>Q132*H132</f>
        <v>0</v>
      </c>
      <c r="S132" s="243">
        <v>0</v>
      </c>
      <c r="T132" s="244">
        <f>S132*H132</f>
        <v>0</v>
      </c>
      <c r="AR132" s="25" t="s">
        <v>232</v>
      </c>
      <c r="AT132" s="25" t="s">
        <v>218</v>
      </c>
      <c r="AU132" s="25" t="s">
        <v>80</v>
      </c>
      <c r="AY132" s="25" t="s">
        <v>215</v>
      </c>
      <c r="BE132" s="245">
        <f>IF(N132="základní",J132,0)</f>
        <v>0</v>
      </c>
      <c r="BF132" s="245">
        <f>IF(N132="snížená",J132,0)</f>
        <v>0</v>
      </c>
      <c r="BG132" s="245">
        <f>IF(N132="zákl. přenesená",J132,0)</f>
        <v>0</v>
      </c>
      <c r="BH132" s="245">
        <f>IF(N132="sníž. přenesená",J132,0)</f>
        <v>0</v>
      </c>
      <c r="BI132" s="245">
        <f>IF(N132="nulová",J132,0)</f>
        <v>0</v>
      </c>
      <c r="BJ132" s="25" t="s">
        <v>80</v>
      </c>
      <c r="BK132" s="245">
        <f>ROUND(I132*H132,2)</f>
        <v>0</v>
      </c>
      <c r="BL132" s="25" t="s">
        <v>232</v>
      </c>
      <c r="BM132" s="25" t="s">
        <v>1629</v>
      </c>
    </row>
    <row r="133" s="1" customFormat="1" ht="16.5" customHeight="1">
      <c r="B133" s="47"/>
      <c r="C133" s="234" t="s">
        <v>563</v>
      </c>
      <c r="D133" s="234" t="s">
        <v>218</v>
      </c>
      <c r="E133" s="235" t="s">
        <v>5193</v>
      </c>
      <c r="F133" s="236" t="s">
        <v>5194</v>
      </c>
      <c r="G133" s="237" t="s">
        <v>298</v>
      </c>
      <c r="H133" s="238">
        <v>5</v>
      </c>
      <c r="I133" s="239"/>
      <c r="J133" s="240">
        <f>ROUND(I133*H133,2)</f>
        <v>0</v>
      </c>
      <c r="K133" s="236" t="s">
        <v>3637</v>
      </c>
      <c r="L133" s="73"/>
      <c r="M133" s="241" t="s">
        <v>21</v>
      </c>
      <c r="N133" s="242" t="s">
        <v>43</v>
      </c>
      <c r="O133" s="48"/>
      <c r="P133" s="243">
        <f>O133*H133</f>
        <v>0</v>
      </c>
      <c r="Q133" s="243">
        <v>0</v>
      </c>
      <c r="R133" s="243">
        <f>Q133*H133</f>
        <v>0</v>
      </c>
      <c r="S133" s="243">
        <v>0</v>
      </c>
      <c r="T133" s="244">
        <f>S133*H133</f>
        <v>0</v>
      </c>
      <c r="AR133" s="25" t="s">
        <v>232</v>
      </c>
      <c r="AT133" s="25" t="s">
        <v>218</v>
      </c>
      <c r="AU133" s="25" t="s">
        <v>80</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232</v>
      </c>
      <c r="BM133" s="25" t="s">
        <v>1641</v>
      </c>
    </row>
    <row r="134" s="1" customFormat="1" ht="16.5" customHeight="1">
      <c r="B134" s="47"/>
      <c r="C134" s="234" t="s">
        <v>574</v>
      </c>
      <c r="D134" s="234" t="s">
        <v>218</v>
      </c>
      <c r="E134" s="235" t="s">
        <v>5195</v>
      </c>
      <c r="F134" s="236" t="s">
        <v>5196</v>
      </c>
      <c r="G134" s="237" t="s">
        <v>298</v>
      </c>
      <c r="H134" s="238">
        <v>1</v>
      </c>
      <c r="I134" s="239"/>
      <c r="J134" s="240">
        <f>ROUND(I134*H134,2)</f>
        <v>0</v>
      </c>
      <c r="K134" s="236" t="s">
        <v>3637</v>
      </c>
      <c r="L134" s="73"/>
      <c r="M134" s="241" t="s">
        <v>21</v>
      </c>
      <c r="N134" s="242" t="s">
        <v>43</v>
      </c>
      <c r="O134" s="48"/>
      <c r="P134" s="243">
        <f>O134*H134</f>
        <v>0</v>
      </c>
      <c r="Q134" s="243">
        <v>0</v>
      </c>
      <c r="R134" s="243">
        <f>Q134*H134</f>
        <v>0</v>
      </c>
      <c r="S134" s="243">
        <v>0</v>
      </c>
      <c r="T134" s="244">
        <f>S134*H134</f>
        <v>0</v>
      </c>
      <c r="AR134" s="25" t="s">
        <v>232</v>
      </c>
      <c r="AT134" s="25" t="s">
        <v>218</v>
      </c>
      <c r="AU134" s="25" t="s">
        <v>80</v>
      </c>
      <c r="AY134" s="25" t="s">
        <v>215</v>
      </c>
      <c r="BE134" s="245">
        <f>IF(N134="základní",J134,0)</f>
        <v>0</v>
      </c>
      <c r="BF134" s="245">
        <f>IF(N134="snížená",J134,0)</f>
        <v>0</v>
      </c>
      <c r="BG134" s="245">
        <f>IF(N134="zákl. přenesená",J134,0)</f>
        <v>0</v>
      </c>
      <c r="BH134" s="245">
        <f>IF(N134="sníž. přenesená",J134,0)</f>
        <v>0</v>
      </c>
      <c r="BI134" s="245">
        <f>IF(N134="nulová",J134,0)</f>
        <v>0</v>
      </c>
      <c r="BJ134" s="25" t="s">
        <v>80</v>
      </c>
      <c r="BK134" s="245">
        <f>ROUND(I134*H134,2)</f>
        <v>0</v>
      </c>
      <c r="BL134" s="25" t="s">
        <v>232</v>
      </c>
      <c r="BM134" s="25" t="s">
        <v>1655</v>
      </c>
    </row>
    <row r="135" s="1" customFormat="1" ht="16.5" customHeight="1">
      <c r="B135" s="47"/>
      <c r="C135" s="234" t="s">
        <v>580</v>
      </c>
      <c r="D135" s="234" t="s">
        <v>218</v>
      </c>
      <c r="E135" s="235" t="s">
        <v>5197</v>
      </c>
      <c r="F135" s="236" t="s">
        <v>5198</v>
      </c>
      <c r="G135" s="237" t="s">
        <v>298</v>
      </c>
      <c r="H135" s="238">
        <v>1</v>
      </c>
      <c r="I135" s="239"/>
      <c r="J135" s="240">
        <f>ROUND(I135*H135,2)</f>
        <v>0</v>
      </c>
      <c r="K135" s="236" t="s">
        <v>3637</v>
      </c>
      <c r="L135" s="73"/>
      <c r="M135" s="241" t="s">
        <v>21</v>
      </c>
      <c r="N135" s="242" t="s">
        <v>43</v>
      </c>
      <c r="O135" s="48"/>
      <c r="P135" s="243">
        <f>O135*H135</f>
        <v>0</v>
      </c>
      <c r="Q135" s="243">
        <v>0</v>
      </c>
      <c r="R135" s="243">
        <f>Q135*H135</f>
        <v>0</v>
      </c>
      <c r="S135" s="243">
        <v>0</v>
      </c>
      <c r="T135" s="244">
        <f>S135*H135</f>
        <v>0</v>
      </c>
      <c r="AR135" s="25" t="s">
        <v>232</v>
      </c>
      <c r="AT135" s="25" t="s">
        <v>218</v>
      </c>
      <c r="AU135" s="25" t="s">
        <v>80</v>
      </c>
      <c r="AY135" s="25" t="s">
        <v>215</v>
      </c>
      <c r="BE135" s="245">
        <f>IF(N135="základní",J135,0)</f>
        <v>0</v>
      </c>
      <c r="BF135" s="245">
        <f>IF(N135="snížená",J135,0)</f>
        <v>0</v>
      </c>
      <c r="BG135" s="245">
        <f>IF(N135="zákl. přenesená",J135,0)</f>
        <v>0</v>
      </c>
      <c r="BH135" s="245">
        <f>IF(N135="sníž. přenesená",J135,0)</f>
        <v>0</v>
      </c>
      <c r="BI135" s="245">
        <f>IF(N135="nulová",J135,0)</f>
        <v>0</v>
      </c>
      <c r="BJ135" s="25" t="s">
        <v>80</v>
      </c>
      <c r="BK135" s="245">
        <f>ROUND(I135*H135,2)</f>
        <v>0</v>
      </c>
      <c r="BL135" s="25" t="s">
        <v>232</v>
      </c>
      <c r="BM135" s="25" t="s">
        <v>1667</v>
      </c>
    </row>
    <row r="136" s="1" customFormat="1" ht="38.25" customHeight="1">
      <c r="B136" s="47"/>
      <c r="C136" s="234" t="s">
        <v>590</v>
      </c>
      <c r="D136" s="234" t="s">
        <v>218</v>
      </c>
      <c r="E136" s="235" t="s">
        <v>5199</v>
      </c>
      <c r="F136" s="236" t="s">
        <v>5200</v>
      </c>
      <c r="G136" s="237" t="s">
        <v>298</v>
      </c>
      <c r="H136" s="238">
        <v>1</v>
      </c>
      <c r="I136" s="239"/>
      <c r="J136" s="240">
        <f>ROUND(I136*H136,2)</f>
        <v>0</v>
      </c>
      <c r="K136" s="236" t="s">
        <v>3637</v>
      </c>
      <c r="L136" s="73"/>
      <c r="M136" s="241" t="s">
        <v>21</v>
      </c>
      <c r="N136" s="242" t="s">
        <v>43</v>
      </c>
      <c r="O136" s="48"/>
      <c r="P136" s="243">
        <f>O136*H136</f>
        <v>0</v>
      </c>
      <c r="Q136" s="243">
        <v>0</v>
      </c>
      <c r="R136" s="243">
        <f>Q136*H136</f>
        <v>0</v>
      </c>
      <c r="S136" s="243">
        <v>0</v>
      </c>
      <c r="T136" s="244">
        <f>S136*H136</f>
        <v>0</v>
      </c>
      <c r="AR136" s="25" t="s">
        <v>232</v>
      </c>
      <c r="AT136" s="25" t="s">
        <v>218</v>
      </c>
      <c r="AU136" s="25" t="s">
        <v>80</v>
      </c>
      <c r="AY136" s="25" t="s">
        <v>215</v>
      </c>
      <c r="BE136" s="245">
        <f>IF(N136="základní",J136,0)</f>
        <v>0</v>
      </c>
      <c r="BF136" s="245">
        <f>IF(N136="snížená",J136,0)</f>
        <v>0</v>
      </c>
      <c r="BG136" s="245">
        <f>IF(N136="zákl. přenesená",J136,0)</f>
        <v>0</v>
      </c>
      <c r="BH136" s="245">
        <f>IF(N136="sníž. přenesená",J136,0)</f>
        <v>0</v>
      </c>
      <c r="BI136" s="245">
        <f>IF(N136="nulová",J136,0)</f>
        <v>0</v>
      </c>
      <c r="BJ136" s="25" t="s">
        <v>80</v>
      </c>
      <c r="BK136" s="245">
        <f>ROUND(I136*H136,2)</f>
        <v>0</v>
      </c>
      <c r="BL136" s="25" t="s">
        <v>232</v>
      </c>
      <c r="BM136" s="25" t="s">
        <v>1677</v>
      </c>
    </row>
    <row r="137" s="1" customFormat="1" ht="38.25" customHeight="1">
      <c r="B137" s="47"/>
      <c r="C137" s="234" t="s">
        <v>596</v>
      </c>
      <c r="D137" s="234" t="s">
        <v>218</v>
      </c>
      <c r="E137" s="235" t="s">
        <v>5201</v>
      </c>
      <c r="F137" s="236" t="s">
        <v>5202</v>
      </c>
      <c r="G137" s="237" t="s">
        <v>298</v>
      </c>
      <c r="H137" s="238">
        <v>1</v>
      </c>
      <c r="I137" s="239"/>
      <c r="J137" s="240">
        <f>ROUND(I137*H137,2)</f>
        <v>0</v>
      </c>
      <c r="K137" s="236" t="s">
        <v>3637</v>
      </c>
      <c r="L137" s="73"/>
      <c r="M137" s="241" t="s">
        <v>21</v>
      </c>
      <c r="N137" s="242" t="s">
        <v>43</v>
      </c>
      <c r="O137" s="48"/>
      <c r="P137" s="243">
        <f>O137*H137</f>
        <v>0</v>
      </c>
      <c r="Q137" s="243">
        <v>0</v>
      </c>
      <c r="R137" s="243">
        <f>Q137*H137</f>
        <v>0</v>
      </c>
      <c r="S137" s="243">
        <v>0</v>
      </c>
      <c r="T137" s="244">
        <f>S137*H137</f>
        <v>0</v>
      </c>
      <c r="AR137" s="25" t="s">
        <v>232</v>
      </c>
      <c r="AT137" s="25" t="s">
        <v>218</v>
      </c>
      <c r="AU137" s="25" t="s">
        <v>80</v>
      </c>
      <c r="AY137" s="25" t="s">
        <v>215</v>
      </c>
      <c r="BE137" s="245">
        <f>IF(N137="základní",J137,0)</f>
        <v>0</v>
      </c>
      <c r="BF137" s="245">
        <f>IF(N137="snížená",J137,0)</f>
        <v>0</v>
      </c>
      <c r="BG137" s="245">
        <f>IF(N137="zákl. přenesená",J137,0)</f>
        <v>0</v>
      </c>
      <c r="BH137" s="245">
        <f>IF(N137="sníž. přenesená",J137,0)</f>
        <v>0</v>
      </c>
      <c r="BI137" s="245">
        <f>IF(N137="nulová",J137,0)</f>
        <v>0</v>
      </c>
      <c r="BJ137" s="25" t="s">
        <v>80</v>
      </c>
      <c r="BK137" s="245">
        <f>ROUND(I137*H137,2)</f>
        <v>0</v>
      </c>
      <c r="BL137" s="25" t="s">
        <v>232</v>
      </c>
      <c r="BM137" s="25" t="s">
        <v>1687</v>
      </c>
    </row>
    <row r="138" s="1" customFormat="1" ht="38.25" customHeight="1">
      <c r="B138" s="47"/>
      <c r="C138" s="234" t="s">
        <v>602</v>
      </c>
      <c r="D138" s="234" t="s">
        <v>218</v>
      </c>
      <c r="E138" s="235" t="s">
        <v>5203</v>
      </c>
      <c r="F138" s="236" t="s">
        <v>5204</v>
      </c>
      <c r="G138" s="237" t="s">
        <v>298</v>
      </c>
      <c r="H138" s="238">
        <v>1</v>
      </c>
      <c r="I138" s="239"/>
      <c r="J138" s="240">
        <f>ROUND(I138*H138,2)</f>
        <v>0</v>
      </c>
      <c r="K138" s="236" t="s">
        <v>3637</v>
      </c>
      <c r="L138" s="73"/>
      <c r="M138" s="241" t="s">
        <v>21</v>
      </c>
      <c r="N138" s="242" t="s">
        <v>43</v>
      </c>
      <c r="O138" s="48"/>
      <c r="P138" s="243">
        <f>O138*H138</f>
        <v>0</v>
      </c>
      <c r="Q138" s="243">
        <v>0</v>
      </c>
      <c r="R138" s="243">
        <f>Q138*H138</f>
        <v>0</v>
      </c>
      <c r="S138" s="243">
        <v>0</v>
      </c>
      <c r="T138" s="244">
        <f>S138*H138</f>
        <v>0</v>
      </c>
      <c r="AR138" s="25" t="s">
        <v>232</v>
      </c>
      <c r="AT138" s="25" t="s">
        <v>218</v>
      </c>
      <c r="AU138" s="25" t="s">
        <v>80</v>
      </c>
      <c r="AY138" s="25" t="s">
        <v>215</v>
      </c>
      <c r="BE138" s="245">
        <f>IF(N138="základní",J138,0)</f>
        <v>0</v>
      </c>
      <c r="BF138" s="245">
        <f>IF(N138="snížená",J138,0)</f>
        <v>0</v>
      </c>
      <c r="BG138" s="245">
        <f>IF(N138="zákl. přenesená",J138,0)</f>
        <v>0</v>
      </c>
      <c r="BH138" s="245">
        <f>IF(N138="sníž. přenesená",J138,0)</f>
        <v>0</v>
      </c>
      <c r="BI138" s="245">
        <f>IF(N138="nulová",J138,0)</f>
        <v>0</v>
      </c>
      <c r="BJ138" s="25" t="s">
        <v>80</v>
      </c>
      <c r="BK138" s="245">
        <f>ROUND(I138*H138,2)</f>
        <v>0</v>
      </c>
      <c r="BL138" s="25" t="s">
        <v>232</v>
      </c>
      <c r="BM138" s="25" t="s">
        <v>1699</v>
      </c>
    </row>
    <row r="139" s="1" customFormat="1" ht="38.25" customHeight="1">
      <c r="B139" s="47"/>
      <c r="C139" s="234" t="s">
        <v>607</v>
      </c>
      <c r="D139" s="234" t="s">
        <v>218</v>
      </c>
      <c r="E139" s="235" t="s">
        <v>5205</v>
      </c>
      <c r="F139" s="236" t="s">
        <v>5206</v>
      </c>
      <c r="G139" s="237" t="s">
        <v>298</v>
      </c>
      <c r="H139" s="238">
        <v>1</v>
      </c>
      <c r="I139" s="239"/>
      <c r="J139" s="240">
        <f>ROUND(I139*H139,2)</f>
        <v>0</v>
      </c>
      <c r="K139" s="236" t="s">
        <v>3637</v>
      </c>
      <c r="L139" s="73"/>
      <c r="M139" s="241" t="s">
        <v>21</v>
      </c>
      <c r="N139" s="242" t="s">
        <v>43</v>
      </c>
      <c r="O139" s="48"/>
      <c r="P139" s="243">
        <f>O139*H139</f>
        <v>0</v>
      </c>
      <c r="Q139" s="243">
        <v>0</v>
      </c>
      <c r="R139" s="243">
        <f>Q139*H139</f>
        <v>0</v>
      </c>
      <c r="S139" s="243">
        <v>0</v>
      </c>
      <c r="T139" s="244">
        <f>S139*H139</f>
        <v>0</v>
      </c>
      <c r="AR139" s="25" t="s">
        <v>232</v>
      </c>
      <c r="AT139" s="25" t="s">
        <v>218</v>
      </c>
      <c r="AU139" s="25" t="s">
        <v>80</v>
      </c>
      <c r="AY139" s="25" t="s">
        <v>215</v>
      </c>
      <c r="BE139" s="245">
        <f>IF(N139="základní",J139,0)</f>
        <v>0</v>
      </c>
      <c r="BF139" s="245">
        <f>IF(N139="snížená",J139,0)</f>
        <v>0</v>
      </c>
      <c r="BG139" s="245">
        <f>IF(N139="zákl. přenesená",J139,0)</f>
        <v>0</v>
      </c>
      <c r="BH139" s="245">
        <f>IF(N139="sníž. přenesená",J139,0)</f>
        <v>0</v>
      </c>
      <c r="BI139" s="245">
        <f>IF(N139="nulová",J139,0)</f>
        <v>0</v>
      </c>
      <c r="BJ139" s="25" t="s">
        <v>80</v>
      </c>
      <c r="BK139" s="245">
        <f>ROUND(I139*H139,2)</f>
        <v>0</v>
      </c>
      <c r="BL139" s="25" t="s">
        <v>232</v>
      </c>
      <c r="BM139" s="25" t="s">
        <v>1711</v>
      </c>
    </row>
    <row r="140" s="1" customFormat="1" ht="38.25" customHeight="1">
      <c r="B140" s="47"/>
      <c r="C140" s="234" t="s">
        <v>613</v>
      </c>
      <c r="D140" s="234" t="s">
        <v>218</v>
      </c>
      <c r="E140" s="235" t="s">
        <v>5207</v>
      </c>
      <c r="F140" s="236" t="s">
        <v>5208</v>
      </c>
      <c r="G140" s="237" t="s">
        <v>298</v>
      </c>
      <c r="H140" s="238">
        <v>1</v>
      </c>
      <c r="I140" s="239"/>
      <c r="J140" s="240">
        <f>ROUND(I140*H140,2)</f>
        <v>0</v>
      </c>
      <c r="K140" s="236" t="s">
        <v>3637</v>
      </c>
      <c r="L140" s="73"/>
      <c r="M140" s="241" t="s">
        <v>21</v>
      </c>
      <c r="N140" s="242" t="s">
        <v>43</v>
      </c>
      <c r="O140" s="48"/>
      <c r="P140" s="243">
        <f>O140*H140</f>
        <v>0</v>
      </c>
      <c r="Q140" s="243">
        <v>0</v>
      </c>
      <c r="R140" s="243">
        <f>Q140*H140</f>
        <v>0</v>
      </c>
      <c r="S140" s="243">
        <v>0</v>
      </c>
      <c r="T140" s="244">
        <f>S140*H140</f>
        <v>0</v>
      </c>
      <c r="AR140" s="25" t="s">
        <v>232</v>
      </c>
      <c r="AT140" s="25" t="s">
        <v>218</v>
      </c>
      <c r="AU140" s="25" t="s">
        <v>80</v>
      </c>
      <c r="AY140" s="25" t="s">
        <v>215</v>
      </c>
      <c r="BE140" s="245">
        <f>IF(N140="základní",J140,0)</f>
        <v>0</v>
      </c>
      <c r="BF140" s="245">
        <f>IF(N140="snížená",J140,0)</f>
        <v>0</v>
      </c>
      <c r="BG140" s="245">
        <f>IF(N140="zákl. přenesená",J140,0)</f>
        <v>0</v>
      </c>
      <c r="BH140" s="245">
        <f>IF(N140="sníž. přenesená",J140,0)</f>
        <v>0</v>
      </c>
      <c r="BI140" s="245">
        <f>IF(N140="nulová",J140,0)</f>
        <v>0</v>
      </c>
      <c r="BJ140" s="25" t="s">
        <v>80</v>
      </c>
      <c r="BK140" s="245">
        <f>ROUND(I140*H140,2)</f>
        <v>0</v>
      </c>
      <c r="BL140" s="25" t="s">
        <v>232</v>
      </c>
      <c r="BM140" s="25" t="s">
        <v>1721</v>
      </c>
    </row>
    <row r="141" s="1" customFormat="1" ht="38.25" customHeight="1">
      <c r="B141" s="47"/>
      <c r="C141" s="234" t="s">
        <v>618</v>
      </c>
      <c r="D141" s="234" t="s">
        <v>218</v>
      </c>
      <c r="E141" s="235" t="s">
        <v>5209</v>
      </c>
      <c r="F141" s="236" t="s">
        <v>5210</v>
      </c>
      <c r="G141" s="237" t="s">
        <v>298</v>
      </c>
      <c r="H141" s="238">
        <v>1</v>
      </c>
      <c r="I141" s="239"/>
      <c r="J141" s="240">
        <f>ROUND(I141*H141,2)</f>
        <v>0</v>
      </c>
      <c r="K141" s="236" t="s">
        <v>3637</v>
      </c>
      <c r="L141" s="73"/>
      <c r="M141" s="241" t="s">
        <v>21</v>
      </c>
      <c r="N141" s="242" t="s">
        <v>43</v>
      </c>
      <c r="O141" s="48"/>
      <c r="P141" s="243">
        <f>O141*H141</f>
        <v>0</v>
      </c>
      <c r="Q141" s="243">
        <v>0</v>
      </c>
      <c r="R141" s="243">
        <f>Q141*H141</f>
        <v>0</v>
      </c>
      <c r="S141" s="243">
        <v>0</v>
      </c>
      <c r="T141" s="244">
        <f>S141*H141</f>
        <v>0</v>
      </c>
      <c r="AR141" s="25" t="s">
        <v>232</v>
      </c>
      <c r="AT141" s="25" t="s">
        <v>218</v>
      </c>
      <c r="AU141" s="25" t="s">
        <v>80</v>
      </c>
      <c r="AY141" s="25" t="s">
        <v>215</v>
      </c>
      <c r="BE141" s="245">
        <f>IF(N141="základní",J141,0)</f>
        <v>0</v>
      </c>
      <c r="BF141" s="245">
        <f>IF(N141="snížená",J141,0)</f>
        <v>0</v>
      </c>
      <c r="BG141" s="245">
        <f>IF(N141="zákl. přenesená",J141,0)</f>
        <v>0</v>
      </c>
      <c r="BH141" s="245">
        <f>IF(N141="sníž. přenesená",J141,0)</f>
        <v>0</v>
      </c>
      <c r="BI141" s="245">
        <f>IF(N141="nulová",J141,0)</f>
        <v>0</v>
      </c>
      <c r="BJ141" s="25" t="s">
        <v>80</v>
      </c>
      <c r="BK141" s="245">
        <f>ROUND(I141*H141,2)</f>
        <v>0</v>
      </c>
      <c r="BL141" s="25" t="s">
        <v>232</v>
      </c>
      <c r="BM141" s="25" t="s">
        <v>1730</v>
      </c>
    </row>
    <row r="142" s="1" customFormat="1" ht="38.25" customHeight="1">
      <c r="B142" s="47"/>
      <c r="C142" s="234" t="s">
        <v>624</v>
      </c>
      <c r="D142" s="234" t="s">
        <v>218</v>
      </c>
      <c r="E142" s="235" t="s">
        <v>5211</v>
      </c>
      <c r="F142" s="236" t="s">
        <v>5212</v>
      </c>
      <c r="G142" s="237" t="s">
        <v>298</v>
      </c>
      <c r="H142" s="238">
        <v>1</v>
      </c>
      <c r="I142" s="239"/>
      <c r="J142" s="240">
        <f>ROUND(I142*H142,2)</f>
        <v>0</v>
      </c>
      <c r="K142" s="236" t="s">
        <v>3637</v>
      </c>
      <c r="L142" s="73"/>
      <c r="M142" s="241" t="s">
        <v>21</v>
      </c>
      <c r="N142" s="242" t="s">
        <v>43</v>
      </c>
      <c r="O142" s="48"/>
      <c r="P142" s="243">
        <f>O142*H142</f>
        <v>0</v>
      </c>
      <c r="Q142" s="243">
        <v>0</v>
      </c>
      <c r="R142" s="243">
        <f>Q142*H142</f>
        <v>0</v>
      </c>
      <c r="S142" s="243">
        <v>0</v>
      </c>
      <c r="T142" s="244">
        <f>S142*H142</f>
        <v>0</v>
      </c>
      <c r="AR142" s="25" t="s">
        <v>232</v>
      </c>
      <c r="AT142" s="25" t="s">
        <v>218</v>
      </c>
      <c r="AU142" s="25" t="s">
        <v>80</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1741</v>
      </c>
    </row>
    <row r="143" s="1" customFormat="1" ht="38.25" customHeight="1">
      <c r="B143" s="47"/>
      <c r="C143" s="234" t="s">
        <v>630</v>
      </c>
      <c r="D143" s="234" t="s">
        <v>218</v>
      </c>
      <c r="E143" s="235" t="s">
        <v>5213</v>
      </c>
      <c r="F143" s="236" t="s">
        <v>5214</v>
      </c>
      <c r="G143" s="237" t="s">
        <v>298</v>
      </c>
      <c r="H143" s="238">
        <v>1</v>
      </c>
      <c r="I143" s="239"/>
      <c r="J143" s="240">
        <f>ROUND(I143*H143,2)</f>
        <v>0</v>
      </c>
      <c r="K143" s="236" t="s">
        <v>3637</v>
      </c>
      <c r="L143" s="73"/>
      <c r="M143" s="241" t="s">
        <v>21</v>
      </c>
      <c r="N143" s="242" t="s">
        <v>43</v>
      </c>
      <c r="O143" s="48"/>
      <c r="P143" s="243">
        <f>O143*H143</f>
        <v>0</v>
      </c>
      <c r="Q143" s="243">
        <v>0</v>
      </c>
      <c r="R143" s="243">
        <f>Q143*H143</f>
        <v>0</v>
      </c>
      <c r="S143" s="243">
        <v>0</v>
      </c>
      <c r="T143" s="244">
        <f>S143*H143</f>
        <v>0</v>
      </c>
      <c r="AR143" s="25" t="s">
        <v>232</v>
      </c>
      <c r="AT143" s="25" t="s">
        <v>218</v>
      </c>
      <c r="AU143" s="25" t="s">
        <v>80</v>
      </c>
      <c r="AY143" s="25" t="s">
        <v>215</v>
      </c>
      <c r="BE143" s="245">
        <f>IF(N143="základní",J143,0)</f>
        <v>0</v>
      </c>
      <c r="BF143" s="245">
        <f>IF(N143="snížená",J143,0)</f>
        <v>0</v>
      </c>
      <c r="BG143" s="245">
        <f>IF(N143="zákl. přenesená",J143,0)</f>
        <v>0</v>
      </c>
      <c r="BH143" s="245">
        <f>IF(N143="sníž. přenesená",J143,0)</f>
        <v>0</v>
      </c>
      <c r="BI143" s="245">
        <f>IF(N143="nulová",J143,0)</f>
        <v>0</v>
      </c>
      <c r="BJ143" s="25" t="s">
        <v>80</v>
      </c>
      <c r="BK143" s="245">
        <f>ROUND(I143*H143,2)</f>
        <v>0</v>
      </c>
      <c r="BL143" s="25" t="s">
        <v>232</v>
      </c>
      <c r="BM143" s="25" t="s">
        <v>1749</v>
      </c>
    </row>
    <row r="144" s="1" customFormat="1" ht="25.5" customHeight="1">
      <c r="B144" s="47"/>
      <c r="C144" s="234" t="s">
        <v>636</v>
      </c>
      <c r="D144" s="234" t="s">
        <v>218</v>
      </c>
      <c r="E144" s="235" t="s">
        <v>5215</v>
      </c>
      <c r="F144" s="236" t="s">
        <v>5216</v>
      </c>
      <c r="G144" s="237" t="s">
        <v>298</v>
      </c>
      <c r="H144" s="238">
        <v>1</v>
      </c>
      <c r="I144" s="239"/>
      <c r="J144" s="240">
        <f>ROUND(I144*H144,2)</f>
        <v>0</v>
      </c>
      <c r="K144" s="236" t="s">
        <v>3637</v>
      </c>
      <c r="L144" s="73"/>
      <c r="M144" s="241" t="s">
        <v>21</v>
      </c>
      <c r="N144" s="242" t="s">
        <v>43</v>
      </c>
      <c r="O144" s="48"/>
      <c r="P144" s="243">
        <f>O144*H144</f>
        <v>0</v>
      </c>
      <c r="Q144" s="243">
        <v>0</v>
      </c>
      <c r="R144" s="243">
        <f>Q144*H144</f>
        <v>0</v>
      </c>
      <c r="S144" s="243">
        <v>0</v>
      </c>
      <c r="T144" s="244">
        <f>S144*H144</f>
        <v>0</v>
      </c>
      <c r="AR144" s="25" t="s">
        <v>232</v>
      </c>
      <c r="AT144" s="25" t="s">
        <v>218</v>
      </c>
      <c r="AU144" s="25" t="s">
        <v>80</v>
      </c>
      <c r="AY144" s="25" t="s">
        <v>215</v>
      </c>
      <c r="BE144" s="245">
        <f>IF(N144="základní",J144,0)</f>
        <v>0</v>
      </c>
      <c r="BF144" s="245">
        <f>IF(N144="snížená",J144,0)</f>
        <v>0</v>
      </c>
      <c r="BG144" s="245">
        <f>IF(N144="zákl. přenesená",J144,0)</f>
        <v>0</v>
      </c>
      <c r="BH144" s="245">
        <f>IF(N144="sníž. přenesená",J144,0)</f>
        <v>0</v>
      </c>
      <c r="BI144" s="245">
        <f>IF(N144="nulová",J144,0)</f>
        <v>0</v>
      </c>
      <c r="BJ144" s="25" t="s">
        <v>80</v>
      </c>
      <c r="BK144" s="245">
        <f>ROUND(I144*H144,2)</f>
        <v>0</v>
      </c>
      <c r="BL144" s="25" t="s">
        <v>232</v>
      </c>
      <c r="BM144" s="25" t="s">
        <v>1758</v>
      </c>
    </row>
    <row r="145" s="1" customFormat="1" ht="25.5" customHeight="1">
      <c r="B145" s="47"/>
      <c r="C145" s="234" t="s">
        <v>646</v>
      </c>
      <c r="D145" s="234" t="s">
        <v>218</v>
      </c>
      <c r="E145" s="235" t="s">
        <v>5217</v>
      </c>
      <c r="F145" s="236" t="s">
        <v>5218</v>
      </c>
      <c r="G145" s="237" t="s">
        <v>298</v>
      </c>
      <c r="H145" s="238">
        <v>1</v>
      </c>
      <c r="I145" s="239"/>
      <c r="J145" s="240">
        <f>ROUND(I145*H145,2)</f>
        <v>0</v>
      </c>
      <c r="K145" s="236" t="s">
        <v>3637</v>
      </c>
      <c r="L145" s="73"/>
      <c r="M145" s="241" t="s">
        <v>21</v>
      </c>
      <c r="N145" s="242" t="s">
        <v>43</v>
      </c>
      <c r="O145" s="48"/>
      <c r="P145" s="243">
        <f>O145*H145</f>
        <v>0</v>
      </c>
      <c r="Q145" s="243">
        <v>0</v>
      </c>
      <c r="R145" s="243">
        <f>Q145*H145</f>
        <v>0</v>
      </c>
      <c r="S145" s="243">
        <v>0</v>
      </c>
      <c r="T145" s="244">
        <f>S145*H145</f>
        <v>0</v>
      </c>
      <c r="AR145" s="25" t="s">
        <v>232</v>
      </c>
      <c r="AT145" s="25" t="s">
        <v>218</v>
      </c>
      <c r="AU145" s="25" t="s">
        <v>80</v>
      </c>
      <c r="AY145" s="25" t="s">
        <v>215</v>
      </c>
      <c r="BE145" s="245">
        <f>IF(N145="základní",J145,0)</f>
        <v>0</v>
      </c>
      <c r="BF145" s="245">
        <f>IF(N145="snížená",J145,0)</f>
        <v>0</v>
      </c>
      <c r="BG145" s="245">
        <f>IF(N145="zákl. přenesená",J145,0)</f>
        <v>0</v>
      </c>
      <c r="BH145" s="245">
        <f>IF(N145="sníž. přenesená",J145,0)</f>
        <v>0</v>
      </c>
      <c r="BI145" s="245">
        <f>IF(N145="nulová",J145,0)</f>
        <v>0</v>
      </c>
      <c r="BJ145" s="25" t="s">
        <v>80</v>
      </c>
      <c r="BK145" s="245">
        <f>ROUND(I145*H145,2)</f>
        <v>0</v>
      </c>
      <c r="BL145" s="25" t="s">
        <v>232</v>
      </c>
      <c r="BM145" s="25" t="s">
        <v>1770</v>
      </c>
    </row>
    <row r="146" s="1" customFormat="1" ht="25.5" customHeight="1">
      <c r="B146" s="47"/>
      <c r="C146" s="234" t="s">
        <v>651</v>
      </c>
      <c r="D146" s="234" t="s">
        <v>218</v>
      </c>
      <c r="E146" s="235" t="s">
        <v>5219</v>
      </c>
      <c r="F146" s="236" t="s">
        <v>5220</v>
      </c>
      <c r="G146" s="237" t="s">
        <v>298</v>
      </c>
      <c r="H146" s="238">
        <v>1</v>
      </c>
      <c r="I146" s="239"/>
      <c r="J146" s="240">
        <f>ROUND(I146*H146,2)</f>
        <v>0</v>
      </c>
      <c r="K146" s="236" t="s">
        <v>3637</v>
      </c>
      <c r="L146" s="73"/>
      <c r="M146" s="241" t="s">
        <v>21</v>
      </c>
      <c r="N146" s="242" t="s">
        <v>43</v>
      </c>
      <c r="O146" s="48"/>
      <c r="P146" s="243">
        <f>O146*H146</f>
        <v>0</v>
      </c>
      <c r="Q146" s="243">
        <v>0</v>
      </c>
      <c r="R146" s="243">
        <f>Q146*H146</f>
        <v>0</v>
      </c>
      <c r="S146" s="243">
        <v>0</v>
      </c>
      <c r="T146" s="244">
        <f>S146*H146</f>
        <v>0</v>
      </c>
      <c r="AR146" s="25" t="s">
        <v>232</v>
      </c>
      <c r="AT146" s="25" t="s">
        <v>218</v>
      </c>
      <c r="AU146" s="25" t="s">
        <v>80</v>
      </c>
      <c r="AY146" s="25" t="s">
        <v>215</v>
      </c>
      <c r="BE146" s="245">
        <f>IF(N146="základní",J146,0)</f>
        <v>0</v>
      </c>
      <c r="BF146" s="245">
        <f>IF(N146="snížená",J146,0)</f>
        <v>0</v>
      </c>
      <c r="BG146" s="245">
        <f>IF(N146="zákl. přenesená",J146,0)</f>
        <v>0</v>
      </c>
      <c r="BH146" s="245">
        <f>IF(N146="sníž. přenesená",J146,0)</f>
        <v>0</v>
      </c>
      <c r="BI146" s="245">
        <f>IF(N146="nulová",J146,0)</f>
        <v>0</v>
      </c>
      <c r="BJ146" s="25" t="s">
        <v>80</v>
      </c>
      <c r="BK146" s="245">
        <f>ROUND(I146*H146,2)</f>
        <v>0</v>
      </c>
      <c r="BL146" s="25" t="s">
        <v>232</v>
      </c>
      <c r="BM146" s="25" t="s">
        <v>1780</v>
      </c>
    </row>
    <row r="147" s="1" customFormat="1" ht="25.5" customHeight="1">
      <c r="B147" s="47"/>
      <c r="C147" s="234" t="s">
        <v>657</v>
      </c>
      <c r="D147" s="234" t="s">
        <v>218</v>
      </c>
      <c r="E147" s="235" t="s">
        <v>5221</v>
      </c>
      <c r="F147" s="236" t="s">
        <v>5222</v>
      </c>
      <c r="G147" s="237" t="s">
        <v>298</v>
      </c>
      <c r="H147" s="238">
        <v>1</v>
      </c>
      <c r="I147" s="239"/>
      <c r="J147" s="240">
        <f>ROUND(I147*H147,2)</f>
        <v>0</v>
      </c>
      <c r="K147" s="236" t="s">
        <v>3637</v>
      </c>
      <c r="L147" s="73"/>
      <c r="M147" s="241" t="s">
        <v>21</v>
      </c>
      <c r="N147" s="242" t="s">
        <v>43</v>
      </c>
      <c r="O147" s="48"/>
      <c r="P147" s="243">
        <f>O147*H147</f>
        <v>0</v>
      </c>
      <c r="Q147" s="243">
        <v>0</v>
      </c>
      <c r="R147" s="243">
        <f>Q147*H147</f>
        <v>0</v>
      </c>
      <c r="S147" s="243">
        <v>0</v>
      </c>
      <c r="T147" s="244">
        <f>S147*H147</f>
        <v>0</v>
      </c>
      <c r="AR147" s="25" t="s">
        <v>232</v>
      </c>
      <c r="AT147" s="25" t="s">
        <v>218</v>
      </c>
      <c r="AU147" s="25" t="s">
        <v>80</v>
      </c>
      <c r="AY147" s="25" t="s">
        <v>215</v>
      </c>
      <c r="BE147" s="245">
        <f>IF(N147="základní",J147,0)</f>
        <v>0</v>
      </c>
      <c r="BF147" s="245">
        <f>IF(N147="snížená",J147,0)</f>
        <v>0</v>
      </c>
      <c r="BG147" s="245">
        <f>IF(N147="zákl. přenesená",J147,0)</f>
        <v>0</v>
      </c>
      <c r="BH147" s="245">
        <f>IF(N147="sníž. přenesená",J147,0)</f>
        <v>0</v>
      </c>
      <c r="BI147" s="245">
        <f>IF(N147="nulová",J147,0)</f>
        <v>0</v>
      </c>
      <c r="BJ147" s="25" t="s">
        <v>80</v>
      </c>
      <c r="BK147" s="245">
        <f>ROUND(I147*H147,2)</f>
        <v>0</v>
      </c>
      <c r="BL147" s="25" t="s">
        <v>232</v>
      </c>
      <c r="BM147" s="25" t="s">
        <v>1790</v>
      </c>
    </row>
    <row r="148" s="1" customFormat="1" ht="25.5" customHeight="1">
      <c r="B148" s="47"/>
      <c r="C148" s="234" t="s">
        <v>662</v>
      </c>
      <c r="D148" s="234" t="s">
        <v>218</v>
      </c>
      <c r="E148" s="235" t="s">
        <v>5223</v>
      </c>
      <c r="F148" s="236" t="s">
        <v>5224</v>
      </c>
      <c r="G148" s="237" t="s">
        <v>298</v>
      </c>
      <c r="H148" s="238">
        <v>1</v>
      </c>
      <c r="I148" s="239"/>
      <c r="J148" s="240">
        <f>ROUND(I148*H148,2)</f>
        <v>0</v>
      </c>
      <c r="K148" s="236" t="s">
        <v>3637</v>
      </c>
      <c r="L148" s="73"/>
      <c r="M148" s="241" t="s">
        <v>21</v>
      </c>
      <c r="N148" s="242" t="s">
        <v>43</v>
      </c>
      <c r="O148" s="48"/>
      <c r="P148" s="243">
        <f>O148*H148</f>
        <v>0</v>
      </c>
      <c r="Q148" s="243">
        <v>0</v>
      </c>
      <c r="R148" s="243">
        <f>Q148*H148</f>
        <v>0</v>
      </c>
      <c r="S148" s="243">
        <v>0</v>
      </c>
      <c r="T148" s="244">
        <f>S148*H148</f>
        <v>0</v>
      </c>
      <c r="AR148" s="25" t="s">
        <v>232</v>
      </c>
      <c r="AT148" s="25" t="s">
        <v>218</v>
      </c>
      <c r="AU148" s="25" t="s">
        <v>80</v>
      </c>
      <c r="AY148" s="25" t="s">
        <v>215</v>
      </c>
      <c r="BE148" s="245">
        <f>IF(N148="základní",J148,0)</f>
        <v>0</v>
      </c>
      <c r="BF148" s="245">
        <f>IF(N148="snížená",J148,0)</f>
        <v>0</v>
      </c>
      <c r="BG148" s="245">
        <f>IF(N148="zákl. přenesená",J148,0)</f>
        <v>0</v>
      </c>
      <c r="BH148" s="245">
        <f>IF(N148="sníž. přenesená",J148,0)</f>
        <v>0</v>
      </c>
      <c r="BI148" s="245">
        <f>IF(N148="nulová",J148,0)</f>
        <v>0</v>
      </c>
      <c r="BJ148" s="25" t="s">
        <v>80</v>
      </c>
      <c r="BK148" s="245">
        <f>ROUND(I148*H148,2)</f>
        <v>0</v>
      </c>
      <c r="BL148" s="25" t="s">
        <v>232</v>
      </c>
      <c r="BM148" s="25" t="s">
        <v>1799</v>
      </c>
    </row>
    <row r="149" s="1" customFormat="1" ht="25.5" customHeight="1">
      <c r="B149" s="47"/>
      <c r="C149" s="234" t="s">
        <v>668</v>
      </c>
      <c r="D149" s="234" t="s">
        <v>218</v>
      </c>
      <c r="E149" s="235" t="s">
        <v>5225</v>
      </c>
      <c r="F149" s="236" t="s">
        <v>5226</v>
      </c>
      <c r="G149" s="237" t="s">
        <v>298</v>
      </c>
      <c r="H149" s="238">
        <v>1</v>
      </c>
      <c r="I149" s="239"/>
      <c r="J149" s="240">
        <f>ROUND(I149*H149,2)</f>
        <v>0</v>
      </c>
      <c r="K149" s="236" t="s">
        <v>3637</v>
      </c>
      <c r="L149" s="73"/>
      <c r="M149" s="241" t="s">
        <v>21</v>
      </c>
      <c r="N149" s="242" t="s">
        <v>43</v>
      </c>
      <c r="O149" s="48"/>
      <c r="P149" s="243">
        <f>O149*H149</f>
        <v>0</v>
      </c>
      <c r="Q149" s="243">
        <v>0</v>
      </c>
      <c r="R149" s="243">
        <f>Q149*H149</f>
        <v>0</v>
      </c>
      <c r="S149" s="243">
        <v>0</v>
      </c>
      <c r="T149" s="244">
        <f>S149*H149</f>
        <v>0</v>
      </c>
      <c r="AR149" s="25" t="s">
        <v>232</v>
      </c>
      <c r="AT149" s="25" t="s">
        <v>218</v>
      </c>
      <c r="AU149" s="25" t="s">
        <v>80</v>
      </c>
      <c r="AY149" s="25" t="s">
        <v>215</v>
      </c>
      <c r="BE149" s="245">
        <f>IF(N149="základní",J149,0)</f>
        <v>0</v>
      </c>
      <c r="BF149" s="245">
        <f>IF(N149="snížená",J149,0)</f>
        <v>0</v>
      </c>
      <c r="BG149" s="245">
        <f>IF(N149="zákl. přenesená",J149,0)</f>
        <v>0</v>
      </c>
      <c r="BH149" s="245">
        <f>IF(N149="sníž. přenesená",J149,0)</f>
        <v>0</v>
      </c>
      <c r="BI149" s="245">
        <f>IF(N149="nulová",J149,0)</f>
        <v>0</v>
      </c>
      <c r="BJ149" s="25" t="s">
        <v>80</v>
      </c>
      <c r="BK149" s="245">
        <f>ROUND(I149*H149,2)</f>
        <v>0</v>
      </c>
      <c r="BL149" s="25" t="s">
        <v>232</v>
      </c>
      <c r="BM149" s="25" t="s">
        <v>1813</v>
      </c>
    </row>
    <row r="150" s="1" customFormat="1" ht="16.5" customHeight="1">
      <c r="B150" s="47"/>
      <c r="C150" s="234" t="s">
        <v>673</v>
      </c>
      <c r="D150" s="234" t="s">
        <v>218</v>
      </c>
      <c r="E150" s="235" t="s">
        <v>5227</v>
      </c>
      <c r="F150" s="236" t="s">
        <v>5228</v>
      </c>
      <c r="G150" s="237" t="s">
        <v>695</v>
      </c>
      <c r="H150" s="238">
        <v>100</v>
      </c>
      <c r="I150" s="239"/>
      <c r="J150" s="240">
        <f>ROUND(I150*H150,2)</f>
        <v>0</v>
      </c>
      <c r="K150" s="236" t="s">
        <v>3637</v>
      </c>
      <c r="L150" s="73"/>
      <c r="M150" s="241" t="s">
        <v>21</v>
      </c>
      <c r="N150" s="242" t="s">
        <v>43</v>
      </c>
      <c r="O150" s="48"/>
      <c r="P150" s="243">
        <f>O150*H150</f>
        <v>0</v>
      </c>
      <c r="Q150" s="243">
        <v>0</v>
      </c>
      <c r="R150" s="243">
        <f>Q150*H150</f>
        <v>0</v>
      </c>
      <c r="S150" s="243">
        <v>0</v>
      </c>
      <c r="T150" s="244">
        <f>S150*H150</f>
        <v>0</v>
      </c>
      <c r="AR150" s="25" t="s">
        <v>232</v>
      </c>
      <c r="AT150" s="25" t="s">
        <v>218</v>
      </c>
      <c r="AU150" s="25" t="s">
        <v>80</v>
      </c>
      <c r="AY150" s="25" t="s">
        <v>215</v>
      </c>
      <c r="BE150" s="245">
        <f>IF(N150="základní",J150,0)</f>
        <v>0</v>
      </c>
      <c r="BF150" s="245">
        <f>IF(N150="snížená",J150,0)</f>
        <v>0</v>
      </c>
      <c r="BG150" s="245">
        <f>IF(N150="zákl. přenesená",J150,0)</f>
        <v>0</v>
      </c>
      <c r="BH150" s="245">
        <f>IF(N150="sníž. přenesená",J150,0)</f>
        <v>0</v>
      </c>
      <c r="BI150" s="245">
        <f>IF(N150="nulová",J150,0)</f>
        <v>0</v>
      </c>
      <c r="BJ150" s="25" t="s">
        <v>80</v>
      </c>
      <c r="BK150" s="245">
        <f>ROUND(I150*H150,2)</f>
        <v>0</v>
      </c>
      <c r="BL150" s="25" t="s">
        <v>232</v>
      </c>
      <c r="BM150" s="25" t="s">
        <v>1826</v>
      </c>
    </row>
    <row r="151" s="1" customFormat="1" ht="25.5" customHeight="1">
      <c r="B151" s="47"/>
      <c r="C151" s="234" t="s">
        <v>678</v>
      </c>
      <c r="D151" s="234" t="s">
        <v>218</v>
      </c>
      <c r="E151" s="235" t="s">
        <v>5229</v>
      </c>
      <c r="F151" s="236" t="s">
        <v>5230</v>
      </c>
      <c r="G151" s="237" t="s">
        <v>298</v>
      </c>
      <c r="H151" s="238">
        <v>1</v>
      </c>
      <c r="I151" s="239"/>
      <c r="J151" s="240">
        <f>ROUND(I151*H151,2)</f>
        <v>0</v>
      </c>
      <c r="K151" s="236" t="s">
        <v>3637</v>
      </c>
      <c r="L151" s="73"/>
      <c r="M151" s="241" t="s">
        <v>21</v>
      </c>
      <c r="N151" s="242" t="s">
        <v>43</v>
      </c>
      <c r="O151" s="48"/>
      <c r="P151" s="243">
        <f>O151*H151</f>
        <v>0</v>
      </c>
      <c r="Q151" s="243">
        <v>0</v>
      </c>
      <c r="R151" s="243">
        <f>Q151*H151</f>
        <v>0</v>
      </c>
      <c r="S151" s="243">
        <v>0</v>
      </c>
      <c r="T151" s="244">
        <f>S151*H151</f>
        <v>0</v>
      </c>
      <c r="AR151" s="25" t="s">
        <v>232</v>
      </c>
      <c r="AT151" s="25" t="s">
        <v>218</v>
      </c>
      <c r="AU151" s="25" t="s">
        <v>80</v>
      </c>
      <c r="AY151" s="25" t="s">
        <v>215</v>
      </c>
      <c r="BE151" s="245">
        <f>IF(N151="základní",J151,0)</f>
        <v>0</v>
      </c>
      <c r="BF151" s="245">
        <f>IF(N151="snížená",J151,0)</f>
        <v>0</v>
      </c>
      <c r="BG151" s="245">
        <f>IF(N151="zákl. přenesená",J151,0)</f>
        <v>0</v>
      </c>
      <c r="BH151" s="245">
        <f>IF(N151="sníž. přenesená",J151,0)</f>
        <v>0</v>
      </c>
      <c r="BI151" s="245">
        <f>IF(N151="nulová",J151,0)</f>
        <v>0</v>
      </c>
      <c r="BJ151" s="25" t="s">
        <v>80</v>
      </c>
      <c r="BK151" s="245">
        <f>ROUND(I151*H151,2)</f>
        <v>0</v>
      </c>
      <c r="BL151" s="25" t="s">
        <v>232</v>
      </c>
      <c r="BM151" s="25" t="s">
        <v>1835</v>
      </c>
    </row>
    <row r="152" s="1" customFormat="1" ht="16.5" customHeight="1">
      <c r="B152" s="47"/>
      <c r="C152" s="234" t="s">
        <v>1528</v>
      </c>
      <c r="D152" s="234" t="s">
        <v>218</v>
      </c>
      <c r="E152" s="235" t="s">
        <v>5231</v>
      </c>
      <c r="F152" s="236" t="s">
        <v>5232</v>
      </c>
      <c r="G152" s="237" t="s">
        <v>298</v>
      </c>
      <c r="H152" s="238">
        <v>1</v>
      </c>
      <c r="I152" s="239"/>
      <c r="J152" s="240">
        <f>ROUND(I152*H152,2)</f>
        <v>0</v>
      </c>
      <c r="K152" s="236" t="s">
        <v>3637</v>
      </c>
      <c r="L152" s="73"/>
      <c r="M152" s="241" t="s">
        <v>21</v>
      </c>
      <c r="N152" s="242" t="s">
        <v>43</v>
      </c>
      <c r="O152" s="48"/>
      <c r="P152" s="243">
        <f>O152*H152</f>
        <v>0</v>
      </c>
      <c r="Q152" s="243">
        <v>0</v>
      </c>
      <c r="R152" s="243">
        <f>Q152*H152</f>
        <v>0</v>
      </c>
      <c r="S152" s="243">
        <v>0</v>
      </c>
      <c r="T152" s="244">
        <f>S152*H152</f>
        <v>0</v>
      </c>
      <c r="AR152" s="25" t="s">
        <v>232</v>
      </c>
      <c r="AT152" s="25" t="s">
        <v>218</v>
      </c>
      <c r="AU152" s="25" t="s">
        <v>80</v>
      </c>
      <c r="AY152" s="25" t="s">
        <v>215</v>
      </c>
      <c r="BE152" s="245">
        <f>IF(N152="základní",J152,0)</f>
        <v>0</v>
      </c>
      <c r="BF152" s="245">
        <f>IF(N152="snížená",J152,0)</f>
        <v>0</v>
      </c>
      <c r="BG152" s="245">
        <f>IF(N152="zákl. přenesená",J152,0)</f>
        <v>0</v>
      </c>
      <c r="BH152" s="245">
        <f>IF(N152="sníž. přenesená",J152,0)</f>
        <v>0</v>
      </c>
      <c r="BI152" s="245">
        <f>IF(N152="nulová",J152,0)</f>
        <v>0</v>
      </c>
      <c r="BJ152" s="25" t="s">
        <v>80</v>
      </c>
      <c r="BK152" s="245">
        <f>ROUND(I152*H152,2)</f>
        <v>0</v>
      </c>
      <c r="BL152" s="25" t="s">
        <v>232</v>
      </c>
      <c r="BM152" s="25" t="s">
        <v>1847</v>
      </c>
    </row>
    <row r="153" s="1" customFormat="1" ht="16.5" customHeight="1">
      <c r="B153" s="47"/>
      <c r="C153" s="234" t="s">
        <v>1534</v>
      </c>
      <c r="D153" s="234" t="s">
        <v>218</v>
      </c>
      <c r="E153" s="235" t="s">
        <v>5233</v>
      </c>
      <c r="F153" s="236" t="s">
        <v>5234</v>
      </c>
      <c r="G153" s="237" t="s">
        <v>298</v>
      </c>
      <c r="H153" s="238">
        <v>1</v>
      </c>
      <c r="I153" s="239"/>
      <c r="J153" s="240">
        <f>ROUND(I153*H153,2)</f>
        <v>0</v>
      </c>
      <c r="K153" s="236" t="s">
        <v>3637</v>
      </c>
      <c r="L153" s="73"/>
      <c r="M153" s="241" t="s">
        <v>21</v>
      </c>
      <c r="N153" s="242" t="s">
        <v>43</v>
      </c>
      <c r="O153" s="48"/>
      <c r="P153" s="243">
        <f>O153*H153</f>
        <v>0</v>
      </c>
      <c r="Q153" s="243">
        <v>0</v>
      </c>
      <c r="R153" s="243">
        <f>Q153*H153</f>
        <v>0</v>
      </c>
      <c r="S153" s="243">
        <v>0</v>
      </c>
      <c r="T153" s="244">
        <f>S153*H153</f>
        <v>0</v>
      </c>
      <c r="AR153" s="25" t="s">
        <v>232</v>
      </c>
      <c r="AT153" s="25" t="s">
        <v>218</v>
      </c>
      <c r="AU153" s="25" t="s">
        <v>80</v>
      </c>
      <c r="AY153" s="25" t="s">
        <v>215</v>
      </c>
      <c r="BE153" s="245">
        <f>IF(N153="základní",J153,0)</f>
        <v>0</v>
      </c>
      <c r="BF153" s="245">
        <f>IF(N153="snížená",J153,0)</f>
        <v>0</v>
      </c>
      <c r="BG153" s="245">
        <f>IF(N153="zákl. přenesená",J153,0)</f>
        <v>0</v>
      </c>
      <c r="BH153" s="245">
        <f>IF(N153="sníž. přenesená",J153,0)</f>
        <v>0</v>
      </c>
      <c r="BI153" s="245">
        <f>IF(N153="nulová",J153,0)</f>
        <v>0</v>
      </c>
      <c r="BJ153" s="25" t="s">
        <v>80</v>
      </c>
      <c r="BK153" s="245">
        <f>ROUND(I153*H153,2)</f>
        <v>0</v>
      </c>
      <c r="BL153" s="25" t="s">
        <v>232</v>
      </c>
      <c r="BM153" s="25" t="s">
        <v>1859</v>
      </c>
    </row>
    <row r="154" s="1" customFormat="1" ht="16.5" customHeight="1">
      <c r="B154" s="47"/>
      <c r="C154" s="234" t="s">
        <v>687</v>
      </c>
      <c r="D154" s="234" t="s">
        <v>218</v>
      </c>
      <c r="E154" s="235" t="s">
        <v>5235</v>
      </c>
      <c r="F154" s="236" t="s">
        <v>5236</v>
      </c>
      <c r="G154" s="237" t="s">
        <v>298</v>
      </c>
      <c r="H154" s="238">
        <v>1</v>
      </c>
      <c r="I154" s="239"/>
      <c r="J154" s="240">
        <f>ROUND(I154*H154,2)</f>
        <v>0</v>
      </c>
      <c r="K154" s="236" t="s">
        <v>3637</v>
      </c>
      <c r="L154" s="73"/>
      <c r="M154" s="241" t="s">
        <v>21</v>
      </c>
      <c r="N154" s="242" t="s">
        <v>43</v>
      </c>
      <c r="O154" s="48"/>
      <c r="P154" s="243">
        <f>O154*H154</f>
        <v>0</v>
      </c>
      <c r="Q154" s="243">
        <v>0</v>
      </c>
      <c r="R154" s="243">
        <f>Q154*H154</f>
        <v>0</v>
      </c>
      <c r="S154" s="243">
        <v>0</v>
      </c>
      <c r="T154" s="244">
        <f>S154*H154</f>
        <v>0</v>
      </c>
      <c r="AR154" s="25" t="s">
        <v>232</v>
      </c>
      <c r="AT154" s="25" t="s">
        <v>218</v>
      </c>
      <c r="AU154" s="25" t="s">
        <v>80</v>
      </c>
      <c r="AY154" s="25" t="s">
        <v>215</v>
      </c>
      <c r="BE154" s="245">
        <f>IF(N154="základní",J154,0)</f>
        <v>0</v>
      </c>
      <c r="BF154" s="245">
        <f>IF(N154="snížená",J154,0)</f>
        <v>0</v>
      </c>
      <c r="BG154" s="245">
        <f>IF(N154="zákl. přenesená",J154,0)</f>
        <v>0</v>
      </c>
      <c r="BH154" s="245">
        <f>IF(N154="sníž. přenesená",J154,0)</f>
        <v>0</v>
      </c>
      <c r="BI154" s="245">
        <f>IF(N154="nulová",J154,0)</f>
        <v>0</v>
      </c>
      <c r="BJ154" s="25" t="s">
        <v>80</v>
      </c>
      <c r="BK154" s="245">
        <f>ROUND(I154*H154,2)</f>
        <v>0</v>
      </c>
      <c r="BL154" s="25" t="s">
        <v>232</v>
      </c>
      <c r="BM154" s="25" t="s">
        <v>1871</v>
      </c>
    </row>
    <row r="155" s="1" customFormat="1" ht="25.5" customHeight="1">
      <c r="B155" s="47"/>
      <c r="C155" s="234" t="s">
        <v>569</v>
      </c>
      <c r="D155" s="234" t="s">
        <v>218</v>
      </c>
      <c r="E155" s="235" t="s">
        <v>5237</v>
      </c>
      <c r="F155" s="236" t="s">
        <v>5238</v>
      </c>
      <c r="G155" s="237" t="s">
        <v>298</v>
      </c>
      <c r="H155" s="238">
        <v>1</v>
      </c>
      <c r="I155" s="239"/>
      <c r="J155" s="240">
        <f>ROUND(I155*H155,2)</f>
        <v>0</v>
      </c>
      <c r="K155" s="236" t="s">
        <v>3637</v>
      </c>
      <c r="L155" s="73"/>
      <c r="M155" s="241" t="s">
        <v>21</v>
      </c>
      <c r="N155" s="242" t="s">
        <v>43</v>
      </c>
      <c r="O155" s="48"/>
      <c r="P155" s="243">
        <f>O155*H155</f>
        <v>0</v>
      </c>
      <c r="Q155" s="243">
        <v>0</v>
      </c>
      <c r="R155" s="243">
        <f>Q155*H155</f>
        <v>0</v>
      </c>
      <c r="S155" s="243">
        <v>0</v>
      </c>
      <c r="T155" s="244">
        <f>S155*H155</f>
        <v>0</v>
      </c>
      <c r="AR155" s="25" t="s">
        <v>232</v>
      </c>
      <c r="AT155" s="25" t="s">
        <v>218</v>
      </c>
      <c r="AU155" s="25" t="s">
        <v>80</v>
      </c>
      <c r="AY155" s="25" t="s">
        <v>215</v>
      </c>
      <c r="BE155" s="245">
        <f>IF(N155="základní",J155,0)</f>
        <v>0</v>
      </c>
      <c r="BF155" s="245">
        <f>IF(N155="snížená",J155,0)</f>
        <v>0</v>
      </c>
      <c r="BG155" s="245">
        <f>IF(N155="zákl. přenesená",J155,0)</f>
        <v>0</v>
      </c>
      <c r="BH155" s="245">
        <f>IF(N155="sníž. přenesená",J155,0)</f>
        <v>0</v>
      </c>
      <c r="BI155" s="245">
        <f>IF(N155="nulová",J155,0)</f>
        <v>0</v>
      </c>
      <c r="BJ155" s="25" t="s">
        <v>80</v>
      </c>
      <c r="BK155" s="245">
        <f>ROUND(I155*H155,2)</f>
        <v>0</v>
      </c>
      <c r="BL155" s="25" t="s">
        <v>232</v>
      </c>
      <c r="BM155" s="25" t="s">
        <v>1881</v>
      </c>
    </row>
    <row r="156" s="1" customFormat="1" ht="25.5" customHeight="1">
      <c r="B156" s="47"/>
      <c r="C156" s="234" t="s">
        <v>1547</v>
      </c>
      <c r="D156" s="234" t="s">
        <v>218</v>
      </c>
      <c r="E156" s="235" t="s">
        <v>5239</v>
      </c>
      <c r="F156" s="236" t="s">
        <v>5240</v>
      </c>
      <c r="G156" s="237" t="s">
        <v>298</v>
      </c>
      <c r="H156" s="238">
        <v>1</v>
      </c>
      <c r="I156" s="239"/>
      <c r="J156" s="240">
        <f>ROUND(I156*H156,2)</f>
        <v>0</v>
      </c>
      <c r="K156" s="236" t="s">
        <v>3637</v>
      </c>
      <c r="L156" s="73"/>
      <c r="M156" s="241" t="s">
        <v>21</v>
      </c>
      <c r="N156" s="242" t="s">
        <v>43</v>
      </c>
      <c r="O156" s="48"/>
      <c r="P156" s="243">
        <f>O156*H156</f>
        <v>0</v>
      </c>
      <c r="Q156" s="243">
        <v>0</v>
      </c>
      <c r="R156" s="243">
        <f>Q156*H156</f>
        <v>0</v>
      </c>
      <c r="S156" s="243">
        <v>0</v>
      </c>
      <c r="T156" s="244">
        <f>S156*H156</f>
        <v>0</v>
      </c>
      <c r="AR156" s="25" t="s">
        <v>232</v>
      </c>
      <c r="AT156" s="25" t="s">
        <v>218</v>
      </c>
      <c r="AU156" s="25" t="s">
        <v>80</v>
      </c>
      <c r="AY156" s="25" t="s">
        <v>215</v>
      </c>
      <c r="BE156" s="245">
        <f>IF(N156="základní",J156,0)</f>
        <v>0</v>
      </c>
      <c r="BF156" s="245">
        <f>IF(N156="snížená",J156,0)</f>
        <v>0</v>
      </c>
      <c r="BG156" s="245">
        <f>IF(N156="zákl. přenesená",J156,0)</f>
        <v>0</v>
      </c>
      <c r="BH156" s="245">
        <f>IF(N156="sníž. přenesená",J156,0)</f>
        <v>0</v>
      </c>
      <c r="BI156" s="245">
        <f>IF(N156="nulová",J156,0)</f>
        <v>0</v>
      </c>
      <c r="BJ156" s="25" t="s">
        <v>80</v>
      </c>
      <c r="BK156" s="245">
        <f>ROUND(I156*H156,2)</f>
        <v>0</v>
      </c>
      <c r="BL156" s="25" t="s">
        <v>232</v>
      </c>
      <c r="BM156" s="25" t="s">
        <v>1888</v>
      </c>
    </row>
    <row r="157" s="1" customFormat="1" ht="16.5" customHeight="1">
      <c r="B157" s="47"/>
      <c r="C157" s="234" t="s">
        <v>478</v>
      </c>
      <c r="D157" s="234" t="s">
        <v>218</v>
      </c>
      <c r="E157" s="235" t="s">
        <v>5241</v>
      </c>
      <c r="F157" s="236" t="s">
        <v>5242</v>
      </c>
      <c r="G157" s="237" t="s">
        <v>221</v>
      </c>
      <c r="H157" s="238">
        <v>1</v>
      </c>
      <c r="I157" s="239"/>
      <c r="J157" s="240">
        <f>ROUND(I157*H157,2)</f>
        <v>0</v>
      </c>
      <c r="K157" s="236" t="s">
        <v>3637</v>
      </c>
      <c r="L157" s="73"/>
      <c r="M157" s="241" t="s">
        <v>21</v>
      </c>
      <c r="N157" s="242" t="s">
        <v>43</v>
      </c>
      <c r="O157" s="48"/>
      <c r="P157" s="243">
        <f>O157*H157</f>
        <v>0</v>
      </c>
      <c r="Q157" s="243">
        <v>0</v>
      </c>
      <c r="R157" s="243">
        <f>Q157*H157</f>
        <v>0</v>
      </c>
      <c r="S157" s="243">
        <v>0</v>
      </c>
      <c r="T157" s="244">
        <f>S157*H157</f>
        <v>0</v>
      </c>
      <c r="AR157" s="25" t="s">
        <v>232</v>
      </c>
      <c r="AT157" s="25" t="s">
        <v>218</v>
      </c>
      <c r="AU157" s="25" t="s">
        <v>80</v>
      </c>
      <c r="AY157" s="25" t="s">
        <v>215</v>
      </c>
      <c r="BE157" s="245">
        <f>IF(N157="základní",J157,0)</f>
        <v>0</v>
      </c>
      <c r="BF157" s="245">
        <f>IF(N157="snížená",J157,0)</f>
        <v>0</v>
      </c>
      <c r="BG157" s="245">
        <f>IF(N157="zákl. přenesená",J157,0)</f>
        <v>0</v>
      </c>
      <c r="BH157" s="245">
        <f>IF(N157="sníž. přenesená",J157,0)</f>
        <v>0</v>
      </c>
      <c r="BI157" s="245">
        <f>IF(N157="nulová",J157,0)</f>
        <v>0</v>
      </c>
      <c r="BJ157" s="25" t="s">
        <v>80</v>
      </c>
      <c r="BK157" s="245">
        <f>ROUND(I157*H157,2)</f>
        <v>0</v>
      </c>
      <c r="BL157" s="25" t="s">
        <v>232</v>
      </c>
      <c r="BM157" s="25" t="s">
        <v>1213</v>
      </c>
    </row>
    <row r="158" s="1" customFormat="1" ht="16.5" customHeight="1">
      <c r="B158" s="47"/>
      <c r="C158" s="234" t="s">
        <v>455</v>
      </c>
      <c r="D158" s="234" t="s">
        <v>218</v>
      </c>
      <c r="E158" s="235" t="s">
        <v>5243</v>
      </c>
      <c r="F158" s="236" t="s">
        <v>5244</v>
      </c>
      <c r="G158" s="237" t="s">
        <v>298</v>
      </c>
      <c r="H158" s="238">
        <v>1</v>
      </c>
      <c r="I158" s="239"/>
      <c r="J158" s="240">
        <f>ROUND(I158*H158,2)</f>
        <v>0</v>
      </c>
      <c r="K158" s="236" t="s">
        <v>3637</v>
      </c>
      <c r="L158" s="73"/>
      <c r="M158" s="241" t="s">
        <v>21</v>
      </c>
      <c r="N158" s="242" t="s">
        <v>43</v>
      </c>
      <c r="O158" s="48"/>
      <c r="P158" s="243">
        <f>O158*H158</f>
        <v>0</v>
      </c>
      <c r="Q158" s="243">
        <v>0</v>
      </c>
      <c r="R158" s="243">
        <f>Q158*H158</f>
        <v>0</v>
      </c>
      <c r="S158" s="243">
        <v>0</v>
      </c>
      <c r="T158" s="244">
        <f>S158*H158</f>
        <v>0</v>
      </c>
      <c r="AR158" s="25" t="s">
        <v>232</v>
      </c>
      <c r="AT158" s="25" t="s">
        <v>218</v>
      </c>
      <c r="AU158" s="25" t="s">
        <v>80</v>
      </c>
      <c r="AY158" s="25" t="s">
        <v>215</v>
      </c>
      <c r="BE158" s="245">
        <f>IF(N158="základní",J158,0)</f>
        <v>0</v>
      </c>
      <c r="BF158" s="245">
        <f>IF(N158="snížená",J158,0)</f>
        <v>0</v>
      </c>
      <c r="BG158" s="245">
        <f>IF(N158="zákl. přenesená",J158,0)</f>
        <v>0</v>
      </c>
      <c r="BH158" s="245">
        <f>IF(N158="sníž. přenesená",J158,0)</f>
        <v>0</v>
      </c>
      <c r="BI158" s="245">
        <f>IF(N158="nulová",J158,0)</f>
        <v>0</v>
      </c>
      <c r="BJ158" s="25" t="s">
        <v>80</v>
      </c>
      <c r="BK158" s="245">
        <f>ROUND(I158*H158,2)</f>
        <v>0</v>
      </c>
      <c r="BL158" s="25" t="s">
        <v>232</v>
      </c>
      <c r="BM158" s="25" t="s">
        <v>1908</v>
      </c>
    </row>
    <row r="159" s="1" customFormat="1" ht="16.5" customHeight="1">
      <c r="B159" s="47"/>
      <c r="C159" s="234" t="s">
        <v>692</v>
      </c>
      <c r="D159" s="234" t="s">
        <v>218</v>
      </c>
      <c r="E159" s="235" t="s">
        <v>5245</v>
      </c>
      <c r="F159" s="236" t="s">
        <v>5246</v>
      </c>
      <c r="G159" s="237" t="s">
        <v>298</v>
      </c>
      <c r="H159" s="238">
        <v>1</v>
      </c>
      <c r="I159" s="239"/>
      <c r="J159" s="240">
        <f>ROUND(I159*H159,2)</f>
        <v>0</v>
      </c>
      <c r="K159" s="236" t="s">
        <v>3637</v>
      </c>
      <c r="L159" s="73"/>
      <c r="M159" s="241" t="s">
        <v>21</v>
      </c>
      <c r="N159" s="242" t="s">
        <v>43</v>
      </c>
      <c r="O159" s="48"/>
      <c r="P159" s="243">
        <f>O159*H159</f>
        <v>0</v>
      </c>
      <c r="Q159" s="243">
        <v>0</v>
      </c>
      <c r="R159" s="243">
        <f>Q159*H159</f>
        <v>0</v>
      </c>
      <c r="S159" s="243">
        <v>0</v>
      </c>
      <c r="T159" s="244">
        <f>S159*H159</f>
        <v>0</v>
      </c>
      <c r="AR159" s="25" t="s">
        <v>232</v>
      </c>
      <c r="AT159" s="25" t="s">
        <v>218</v>
      </c>
      <c r="AU159" s="25" t="s">
        <v>80</v>
      </c>
      <c r="AY159" s="25" t="s">
        <v>215</v>
      </c>
      <c r="BE159" s="245">
        <f>IF(N159="základní",J159,0)</f>
        <v>0</v>
      </c>
      <c r="BF159" s="245">
        <f>IF(N159="snížená",J159,0)</f>
        <v>0</v>
      </c>
      <c r="BG159" s="245">
        <f>IF(N159="zákl. přenesená",J159,0)</f>
        <v>0</v>
      </c>
      <c r="BH159" s="245">
        <f>IF(N159="sníž. přenesená",J159,0)</f>
        <v>0</v>
      </c>
      <c r="BI159" s="245">
        <f>IF(N159="nulová",J159,0)</f>
        <v>0</v>
      </c>
      <c r="BJ159" s="25" t="s">
        <v>80</v>
      </c>
      <c r="BK159" s="245">
        <f>ROUND(I159*H159,2)</f>
        <v>0</v>
      </c>
      <c r="BL159" s="25" t="s">
        <v>232</v>
      </c>
      <c r="BM159" s="25" t="s">
        <v>1915</v>
      </c>
    </row>
    <row r="160" s="1" customFormat="1" ht="16.5" customHeight="1">
      <c r="B160" s="47"/>
      <c r="C160" s="234" t="s">
        <v>515</v>
      </c>
      <c r="D160" s="234" t="s">
        <v>218</v>
      </c>
      <c r="E160" s="235" t="s">
        <v>5247</v>
      </c>
      <c r="F160" s="236" t="s">
        <v>5248</v>
      </c>
      <c r="G160" s="237" t="s">
        <v>452</v>
      </c>
      <c r="H160" s="238">
        <v>2</v>
      </c>
      <c r="I160" s="239"/>
      <c r="J160" s="240">
        <f>ROUND(I160*H160,2)</f>
        <v>0</v>
      </c>
      <c r="K160" s="236" t="s">
        <v>3637</v>
      </c>
      <c r="L160" s="73"/>
      <c r="M160" s="241" t="s">
        <v>21</v>
      </c>
      <c r="N160" s="242" t="s">
        <v>43</v>
      </c>
      <c r="O160" s="48"/>
      <c r="P160" s="243">
        <f>O160*H160</f>
        <v>0</v>
      </c>
      <c r="Q160" s="243">
        <v>0</v>
      </c>
      <c r="R160" s="243">
        <f>Q160*H160</f>
        <v>0</v>
      </c>
      <c r="S160" s="243">
        <v>0</v>
      </c>
      <c r="T160" s="244">
        <f>S160*H160</f>
        <v>0</v>
      </c>
      <c r="AR160" s="25" t="s">
        <v>232</v>
      </c>
      <c r="AT160" s="25" t="s">
        <v>218</v>
      </c>
      <c r="AU160" s="25" t="s">
        <v>80</v>
      </c>
      <c r="AY160" s="25" t="s">
        <v>215</v>
      </c>
      <c r="BE160" s="245">
        <f>IF(N160="základní",J160,0)</f>
        <v>0</v>
      </c>
      <c r="BF160" s="245">
        <f>IF(N160="snížená",J160,0)</f>
        <v>0</v>
      </c>
      <c r="BG160" s="245">
        <f>IF(N160="zákl. přenesená",J160,0)</f>
        <v>0</v>
      </c>
      <c r="BH160" s="245">
        <f>IF(N160="sníž. přenesená",J160,0)</f>
        <v>0</v>
      </c>
      <c r="BI160" s="245">
        <f>IF(N160="nulová",J160,0)</f>
        <v>0</v>
      </c>
      <c r="BJ160" s="25" t="s">
        <v>80</v>
      </c>
      <c r="BK160" s="245">
        <f>ROUND(I160*H160,2)</f>
        <v>0</v>
      </c>
      <c r="BL160" s="25" t="s">
        <v>232</v>
      </c>
      <c r="BM160" s="25" t="s">
        <v>1931</v>
      </c>
    </row>
    <row r="161" s="1" customFormat="1" ht="16.5" customHeight="1">
      <c r="B161" s="47"/>
      <c r="C161" s="234" t="s">
        <v>1571</v>
      </c>
      <c r="D161" s="234" t="s">
        <v>218</v>
      </c>
      <c r="E161" s="235" t="s">
        <v>5249</v>
      </c>
      <c r="F161" s="236" t="s">
        <v>5250</v>
      </c>
      <c r="G161" s="237" t="s">
        <v>452</v>
      </c>
      <c r="H161" s="238">
        <v>1</v>
      </c>
      <c r="I161" s="239"/>
      <c r="J161" s="240">
        <f>ROUND(I161*H161,2)</f>
        <v>0</v>
      </c>
      <c r="K161" s="236" t="s">
        <v>3637</v>
      </c>
      <c r="L161" s="73"/>
      <c r="M161" s="241" t="s">
        <v>21</v>
      </c>
      <c r="N161" s="242" t="s">
        <v>43</v>
      </c>
      <c r="O161" s="48"/>
      <c r="P161" s="243">
        <f>O161*H161</f>
        <v>0</v>
      </c>
      <c r="Q161" s="243">
        <v>0</v>
      </c>
      <c r="R161" s="243">
        <f>Q161*H161</f>
        <v>0</v>
      </c>
      <c r="S161" s="243">
        <v>0</v>
      </c>
      <c r="T161" s="244">
        <f>S161*H161</f>
        <v>0</v>
      </c>
      <c r="AR161" s="25" t="s">
        <v>232</v>
      </c>
      <c r="AT161" s="25" t="s">
        <v>218</v>
      </c>
      <c r="AU161" s="25" t="s">
        <v>80</v>
      </c>
      <c r="AY161" s="25" t="s">
        <v>215</v>
      </c>
      <c r="BE161" s="245">
        <f>IF(N161="základní",J161,0)</f>
        <v>0</v>
      </c>
      <c r="BF161" s="245">
        <f>IF(N161="snížená",J161,0)</f>
        <v>0</v>
      </c>
      <c r="BG161" s="245">
        <f>IF(N161="zákl. přenesená",J161,0)</f>
        <v>0</v>
      </c>
      <c r="BH161" s="245">
        <f>IF(N161="sníž. přenesená",J161,0)</f>
        <v>0</v>
      </c>
      <c r="BI161" s="245">
        <f>IF(N161="nulová",J161,0)</f>
        <v>0</v>
      </c>
      <c r="BJ161" s="25" t="s">
        <v>80</v>
      </c>
      <c r="BK161" s="245">
        <f>ROUND(I161*H161,2)</f>
        <v>0</v>
      </c>
      <c r="BL161" s="25" t="s">
        <v>232</v>
      </c>
      <c r="BM161" s="25" t="s">
        <v>1942</v>
      </c>
    </row>
    <row r="162" s="1" customFormat="1" ht="16.5" customHeight="1">
      <c r="B162" s="47"/>
      <c r="C162" s="234" t="s">
        <v>1577</v>
      </c>
      <c r="D162" s="234" t="s">
        <v>218</v>
      </c>
      <c r="E162" s="235" t="s">
        <v>5251</v>
      </c>
      <c r="F162" s="236" t="s">
        <v>5252</v>
      </c>
      <c r="G162" s="237" t="s">
        <v>452</v>
      </c>
      <c r="H162" s="238">
        <v>3</v>
      </c>
      <c r="I162" s="239"/>
      <c r="J162" s="240">
        <f>ROUND(I162*H162,2)</f>
        <v>0</v>
      </c>
      <c r="K162" s="236" t="s">
        <v>3637</v>
      </c>
      <c r="L162" s="73"/>
      <c r="M162" s="241" t="s">
        <v>21</v>
      </c>
      <c r="N162" s="242" t="s">
        <v>43</v>
      </c>
      <c r="O162" s="48"/>
      <c r="P162" s="243">
        <f>O162*H162</f>
        <v>0</v>
      </c>
      <c r="Q162" s="243">
        <v>0</v>
      </c>
      <c r="R162" s="243">
        <f>Q162*H162</f>
        <v>0</v>
      </c>
      <c r="S162" s="243">
        <v>0</v>
      </c>
      <c r="T162" s="244">
        <f>S162*H162</f>
        <v>0</v>
      </c>
      <c r="AR162" s="25" t="s">
        <v>232</v>
      </c>
      <c r="AT162" s="25" t="s">
        <v>218</v>
      </c>
      <c r="AU162" s="25" t="s">
        <v>80</v>
      </c>
      <c r="AY162" s="25" t="s">
        <v>215</v>
      </c>
      <c r="BE162" s="245">
        <f>IF(N162="základní",J162,0)</f>
        <v>0</v>
      </c>
      <c r="BF162" s="245">
        <f>IF(N162="snížená",J162,0)</f>
        <v>0</v>
      </c>
      <c r="BG162" s="245">
        <f>IF(N162="zákl. přenesená",J162,0)</f>
        <v>0</v>
      </c>
      <c r="BH162" s="245">
        <f>IF(N162="sníž. přenesená",J162,0)</f>
        <v>0</v>
      </c>
      <c r="BI162" s="245">
        <f>IF(N162="nulová",J162,0)</f>
        <v>0</v>
      </c>
      <c r="BJ162" s="25" t="s">
        <v>80</v>
      </c>
      <c r="BK162" s="245">
        <f>ROUND(I162*H162,2)</f>
        <v>0</v>
      </c>
      <c r="BL162" s="25" t="s">
        <v>232</v>
      </c>
      <c r="BM162" s="25" t="s">
        <v>1952</v>
      </c>
    </row>
    <row r="163" s="1" customFormat="1" ht="16.5" customHeight="1">
      <c r="B163" s="47"/>
      <c r="C163" s="234" t="s">
        <v>1582</v>
      </c>
      <c r="D163" s="234" t="s">
        <v>218</v>
      </c>
      <c r="E163" s="235" t="s">
        <v>5253</v>
      </c>
      <c r="F163" s="236" t="s">
        <v>5254</v>
      </c>
      <c r="G163" s="237" t="s">
        <v>452</v>
      </c>
      <c r="H163" s="238">
        <v>110</v>
      </c>
      <c r="I163" s="239"/>
      <c r="J163" s="240">
        <f>ROUND(I163*H163,2)</f>
        <v>0</v>
      </c>
      <c r="K163" s="236" t="s">
        <v>3637</v>
      </c>
      <c r="L163" s="73"/>
      <c r="M163" s="241" t="s">
        <v>21</v>
      </c>
      <c r="N163" s="242" t="s">
        <v>43</v>
      </c>
      <c r="O163" s="48"/>
      <c r="P163" s="243">
        <f>O163*H163</f>
        <v>0</v>
      </c>
      <c r="Q163" s="243">
        <v>0</v>
      </c>
      <c r="R163" s="243">
        <f>Q163*H163</f>
        <v>0</v>
      </c>
      <c r="S163" s="243">
        <v>0</v>
      </c>
      <c r="T163" s="244">
        <f>S163*H163</f>
        <v>0</v>
      </c>
      <c r="AR163" s="25" t="s">
        <v>232</v>
      </c>
      <c r="AT163" s="25" t="s">
        <v>218</v>
      </c>
      <c r="AU163" s="25" t="s">
        <v>80</v>
      </c>
      <c r="AY163" s="25" t="s">
        <v>215</v>
      </c>
      <c r="BE163" s="245">
        <f>IF(N163="základní",J163,0)</f>
        <v>0</v>
      </c>
      <c r="BF163" s="245">
        <f>IF(N163="snížená",J163,0)</f>
        <v>0</v>
      </c>
      <c r="BG163" s="245">
        <f>IF(N163="zákl. přenesená",J163,0)</f>
        <v>0</v>
      </c>
      <c r="BH163" s="245">
        <f>IF(N163="sníž. přenesená",J163,0)</f>
        <v>0</v>
      </c>
      <c r="BI163" s="245">
        <f>IF(N163="nulová",J163,0)</f>
        <v>0</v>
      </c>
      <c r="BJ163" s="25" t="s">
        <v>80</v>
      </c>
      <c r="BK163" s="245">
        <f>ROUND(I163*H163,2)</f>
        <v>0</v>
      </c>
      <c r="BL163" s="25" t="s">
        <v>232</v>
      </c>
      <c r="BM163" s="25" t="s">
        <v>1963</v>
      </c>
    </row>
    <row r="164" s="1" customFormat="1" ht="16.5" customHeight="1">
      <c r="B164" s="47"/>
      <c r="C164" s="234" t="s">
        <v>1587</v>
      </c>
      <c r="D164" s="234" t="s">
        <v>218</v>
      </c>
      <c r="E164" s="235" t="s">
        <v>5255</v>
      </c>
      <c r="F164" s="236" t="s">
        <v>5256</v>
      </c>
      <c r="G164" s="237" t="s">
        <v>452</v>
      </c>
      <c r="H164" s="238">
        <v>125</v>
      </c>
      <c r="I164" s="239"/>
      <c r="J164" s="240">
        <f>ROUND(I164*H164,2)</f>
        <v>0</v>
      </c>
      <c r="K164" s="236" t="s">
        <v>3637</v>
      </c>
      <c r="L164" s="73"/>
      <c r="M164" s="241" t="s">
        <v>21</v>
      </c>
      <c r="N164" s="242" t="s">
        <v>43</v>
      </c>
      <c r="O164" s="48"/>
      <c r="P164" s="243">
        <f>O164*H164</f>
        <v>0</v>
      </c>
      <c r="Q164" s="243">
        <v>0</v>
      </c>
      <c r="R164" s="243">
        <f>Q164*H164</f>
        <v>0</v>
      </c>
      <c r="S164" s="243">
        <v>0</v>
      </c>
      <c r="T164" s="244">
        <f>S164*H164</f>
        <v>0</v>
      </c>
      <c r="AR164" s="25" t="s">
        <v>232</v>
      </c>
      <c r="AT164" s="25" t="s">
        <v>218</v>
      </c>
      <c r="AU164" s="25" t="s">
        <v>80</v>
      </c>
      <c r="AY164" s="25" t="s">
        <v>215</v>
      </c>
      <c r="BE164" s="245">
        <f>IF(N164="základní",J164,0)</f>
        <v>0</v>
      </c>
      <c r="BF164" s="245">
        <f>IF(N164="snížená",J164,0)</f>
        <v>0</v>
      </c>
      <c r="BG164" s="245">
        <f>IF(N164="zákl. přenesená",J164,0)</f>
        <v>0</v>
      </c>
      <c r="BH164" s="245">
        <f>IF(N164="sníž. přenesená",J164,0)</f>
        <v>0</v>
      </c>
      <c r="BI164" s="245">
        <f>IF(N164="nulová",J164,0)</f>
        <v>0</v>
      </c>
      <c r="BJ164" s="25" t="s">
        <v>80</v>
      </c>
      <c r="BK164" s="245">
        <f>ROUND(I164*H164,2)</f>
        <v>0</v>
      </c>
      <c r="BL164" s="25" t="s">
        <v>232</v>
      </c>
      <c r="BM164" s="25" t="s">
        <v>1972</v>
      </c>
    </row>
    <row r="165" s="1" customFormat="1" ht="16.5" customHeight="1">
      <c r="B165" s="47"/>
      <c r="C165" s="234" t="s">
        <v>1593</v>
      </c>
      <c r="D165" s="234" t="s">
        <v>218</v>
      </c>
      <c r="E165" s="235" t="s">
        <v>5257</v>
      </c>
      <c r="F165" s="236" t="s">
        <v>5258</v>
      </c>
      <c r="G165" s="237" t="s">
        <v>452</v>
      </c>
      <c r="H165" s="238">
        <v>12</v>
      </c>
      <c r="I165" s="239"/>
      <c r="J165" s="240">
        <f>ROUND(I165*H165,2)</f>
        <v>0</v>
      </c>
      <c r="K165" s="236" t="s">
        <v>3637</v>
      </c>
      <c r="L165" s="73"/>
      <c r="M165" s="241" t="s">
        <v>21</v>
      </c>
      <c r="N165" s="242" t="s">
        <v>43</v>
      </c>
      <c r="O165" s="48"/>
      <c r="P165" s="243">
        <f>O165*H165</f>
        <v>0</v>
      </c>
      <c r="Q165" s="243">
        <v>0</v>
      </c>
      <c r="R165" s="243">
        <f>Q165*H165</f>
        <v>0</v>
      </c>
      <c r="S165" s="243">
        <v>0</v>
      </c>
      <c r="T165" s="244">
        <f>S165*H165</f>
        <v>0</v>
      </c>
      <c r="AR165" s="25" t="s">
        <v>232</v>
      </c>
      <c r="AT165" s="25" t="s">
        <v>218</v>
      </c>
      <c r="AU165" s="25" t="s">
        <v>80</v>
      </c>
      <c r="AY165" s="25" t="s">
        <v>215</v>
      </c>
      <c r="BE165" s="245">
        <f>IF(N165="základní",J165,0)</f>
        <v>0</v>
      </c>
      <c r="BF165" s="245">
        <f>IF(N165="snížená",J165,0)</f>
        <v>0</v>
      </c>
      <c r="BG165" s="245">
        <f>IF(N165="zákl. přenesená",J165,0)</f>
        <v>0</v>
      </c>
      <c r="BH165" s="245">
        <f>IF(N165="sníž. přenesená",J165,0)</f>
        <v>0</v>
      </c>
      <c r="BI165" s="245">
        <f>IF(N165="nulová",J165,0)</f>
        <v>0</v>
      </c>
      <c r="BJ165" s="25" t="s">
        <v>80</v>
      </c>
      <c r="BK165" s="245">
        <f>ROUND(I165*H165,2)</f>
        <v>0</v>
      </c>
      <c r="BL165" s="25" t="s">
        <v>232</v>
      </c>
      <c r="BM165" s="25" t="s">
        <v>1984</v>
      </c>
    </row>
    <row r="166" s="1" customFormat="1" ht="16.5" customHeight="1">
      <c r="B166" s="47"/>
      <c r="C166" s="234" t="s">
        <v>1603</v>
      </c>
      <c r="D166" s="234" t="s">
        <v>218</v>
      </c>
      <c r="E166" s="235" t="s">
        <v>5259</v>
      </c>
      <c r="F166" s="236" t="s">
        <v>5260</v>
      </c>
      <c r="G166" s="237" t="s">
        <v>452</v>
      </c>
      <c r="H166" s="238">
        <v>19</v>
      </c>
      <c r="I166" s="239"/>
      <c r="J166" s="240">
        <f>ROUND(I166*H166,2)</f>
        <v>0</v>
      </c>
      <c r="K166" s="236" t="s">
        <v>3637</v>
      </c>
      <c r="L166" s="73"/>
      <c r="M166" s="241" t="s">
        <v>21</v>
      </c>
      <c r="N166" s="242" t="s">
        <v>43</v>
      </c>
      <c r="O166" s="48"/>
      <c r="P166" s="243">
        <f>O166*H166</f>
        <v>0</v>
      </c>
      <c r="Q166" s="243">
        <v>0</v>
      </c>
      <c r="R166" s="243">
        <f>Q166*H166</f>
        <v>0</v>
      </c>
      <c r="S166" s="243">
        <v>0</v>
      </c>
      <c r="T166" s="244">
        <f>S166*H166</f>
        <v>0</v>
      </c>
      <c r="AR166" s="25" t="s">
        <v>232</v>
      </c>
      <c r="AT166" s="25" t="s">
        <v>218</v>
      </c>
      <c r="AU166" s="25" t="s">
        <v>80</v>
      </c>
      <c r="AY166" s="25" t="s">
        <v>215</v>
      </c>
      <c r="BE166" s="245">
        <f>IF(N166="základní",J166,0)</f>
        <v>0</v>
      </c>
      <c r="BF166" s="245">
        <f>IF(N166="snížená",J166,0)</f>
        <v>0</v>
      </c>
      <c r="BG166" s="245">
        <f>IF(N166="zákl. přenesená",J166,0)</f>
        <v>0</v>
      </c>
      <c r="BH166" s="245">
        <f>IF(N166="sníž. přenesená",J166,0)</f>
        <v>0</v>
      </c>
      <c r="BI166" s="245">
        <f>IF(N166="nulová",J166,0)</f>
        <v>0</v>
      </c>
      <c r="BJ166" s="25" t="s">
        <v>80</v>
      </c>
      <c r="BK166" s="245">
        <f>ROUND(I166*H166,2)</f>
        <v>0</v>
      </c>
      <c r="BL166" s="25" t="s">
        <v>232</v>
      </c>
      <c r="BM166" s="25" t="s">
        <v>1992</v>
      </c>
    </row>
    <row r="167" s="1" customFormat="1" ht="16.5" customHeight="1">
      <c r="B167" s="47"/>
      <c r="C167" s="234" t="s">
        <v>1609</v>
      </c>
      <c r="D167" s="234" t="s">
        <v>218</v>
      </c>
      <c r="E167" s="235" t="s">
        <v>5261</v>
      </c>
      <c r="F167" s="236" t="s">
        <v>5262</v>
      </c>
      <c r="G167" s="237" t="s">
        <v>298</v>
      </c>
      <c r="H167" s="238">
        <v>3</v>
      </c>
      <c r="I167" s="239"/>
      <c r="J167" s="240">
        <f>ROUND(I167*H167,2)</f>
        <v>0</v>
      </c>
      <c r="K167" s="236" t="s">
        <v>3637</v>
      </c>
      <c r="L167" s="73"/>
      <c r="M167" s="241" t="s">
        <v>21</v>
      </c>
      <c r="N167" s="242" t="s">
        <v>43</v>
      </c>
      <c r="O167" s="48"/>
      <c r="P167" s="243">
        <f>O167*H167</f>
        <v>0</v>
      </c>
      <c r="Q167" s="243">
        <v>0</v>
      </c>
      <c r="R167" s="243">
        <f>Q167*H167</f>
        <v>0</v>
      </c>
      <c r="S167" s="243">
        <v>0</v>
      </c>
      <c r="T167" s="244">
        <f>S167*H167</f>
        <v>0</v>
      </c>
      <c r="AR167" s="25" t="s">
        <v>232</v>
      </c>
      <c r="AT167" s="25" t="s">
        <v>218</v>
      </c>
      <c r="AU167" s="25" t="s">
        <v>80</v>
      </c>
      <c r="AY167" s="25" t="s">
        <v>215</v>
      </c>
      <c r="BE167" s="245">
        <f>IF(N167="základní",J167,0)</f>
        <v>0</v>
      </c>
      <c r="BF167" s="245">
        <f>IF(N167="snížená",J167,0)</f>
        <v>0</v>
      </c>
      <c r="BG167" s="245">
        <f>IF(N167="zákl. přenesená",J167,0)</f>
        <v>0</v>
      </c>
      <c r="BH167" s="245">
        <f>IF(N167="sníž. přenesená",J167,0)</f>
        <v>0</v>
      </c>
      <c r="BI167" s="245">
        <f>IF(N167="nulová",J167,0)</f>
        <v>0</v>
      </c>
      <c r="BJ167" s="25" t="s">
        <v>80</v>
      </c>
      <c r="BK167" s="245">
        <f>ROUND(I167*H167,2)</f>
        <v>0</v>
      </c>
      <c r="BL167" s="25" t="s">
        <v>232</v>
      </c>
      <c r="BM167" s="25" t="s">
        <v>2002</v>
      </c>
    </row>
    <row r="168" s="1" customFormat="1" ht="16.5" customHeight="1">
      <c r="B168" s="47"/>
      <c r="C168" s="234" t="s">
        <v>1614</v>
      </c>
      <c r="D168" s="234" t="s">
        <v>218</v>
      </c>
      <c r="E168" s="235" t="s">
        <v>5263</v>
      </c>
      <c r="F168" s="236" t="s">
        <v>5264</v>
      </c>
      <c r="G168" s="237" t="s">
        <v>298</v>
      </c>
      <c r="H168" s="238">
        <v>2</v>
      </c>
      <c r="I168" s="239"/>
      <c r="J168" s="240">
        <f>ROUND(I168*H168,2)</f>
        <v>0</v>
      </c>
      <c r="K168" s="236" t="s">
        <v>3637</v>
      </c>
      <c r="L168" s="73"/>
      <c r="M168" s="241" t="s">
        <v>21</v>
      </c>
      <c r="N168" s="242" t="s">
        <v>43</v>
      </c>
      <c r="O168" s="48"/>
      <c r="P168" s="243">
        <f>O168*H168</f>
        <v>0</v>
      </c>
      <c r="Q168" s="243">
        <v>0</v>
      </c>
      <c r="R168" s="243">
        <f>Q168*H168</f>
        <v>0</v>
      </c>
      <c r="S168" s="243">
        <v>0</v>
      </c>
      <c r="T168" s="244">
        <f>S168*H168</f>
        <v>0</v>
      </c>
      <c r="AR168" s="25" t="s">
        <v>232</v>
      </c>
      <c r="AT168" s="25" t="s">
        <v>218</v>
      </c>
      <c r="AU168" s="25" t="s">
        <v>80</v>
      </c>
      <c r="AY168" s="25" t="s">
        <v>215</v>
      </c>
      <c r="BE168" s="245">
        <f>IF(N168="základní",J168,0)</f>
        <v>0</v>
      </c>
      <c r="BF168" s="245">
        <f>IF(N168="snížená",J168,0)</f>
        <v>0</v>
      </c>
      <c r="BG168" s="245">
        <f>IF(N168="zákl. přenesená",J168,0)</f>
        <v>0</v>
      </c>
      <c r="BH168" s="245">
        <f>IF(N168="sníž. přenesená",J168,0)</f>
        <v>0</v>
      </c>
      <c r="BI168" s="245">
        <f>IF(N168="nulová",J168,0)</f>
        <v>0</v>
      </c>
      <c r="BJ168" s="25" t="s">
        <v>80</v>
      </c>
      <c r="BK168" s="245">
        <f>ROUND(I168*H168,2)</f>
        <v>0</v>
      </c>
      <c r="BL168" s="25" t="s">
        <v>232</v>
      </c>
      <c r="BM168" s="25" t="s">
        <v>2010</v>
      </c>
    </row>
    <row r="169" s="1" customFormat="1" ht="16.5" customHeight="1">
      <c r="B169" s="47"/>
      <c r="C169" s="234" t="s">
        <v>1618</v>
      </c>
      <c r="D169" s="234" t="s">
        <v>218</v>
      </c>
      <c r="E169" s="235" t="s">
        <v>5265</v>
      </c>
      <c r="F169" s="236" t="s">
        <v>5266</v>
      </c>
      <c r="G169" s="237" t="s">
        <v>298</v>
      </c>
      <c r="H169" s="238">
        <v>3</v>
      </c>
      <c r="I169" s="239"/>
      <c r="J169" s="240">
        <f>ROUND(I169*H169,2)</f>
        <v>0</v>
      </c>
      <c r="K169" s="236" t="s">
        <v>3637</v>
      </c>
      <c r="L169" s="73"/>
      <c r="M169" s="241" t="s">
        <v>21</v>
      </c>
      <c r="N169" s="242" t="s">
        <v>43</v>
      </c>
      <c r="O169" s="48"/>
      <c r="P169" s="243">
        <f>O169*H169</f>
        <v>0</v>
      </c>
      <c r="Q169" s="243">
        <v>0</v>
      </c>
      <c r="R169" s="243">
        <f>Q169*H169</f>
        <v>0</v>
      </c>
      <c r="S169" s="243">
        <v>0</v>
      </c>
      <c r="T169" s="244">
        <f>S169*H169</f>
        <v>0</v>
      </c>
      <c r="AR169" s="25" t="s">
        <v>232</v>
      </c>
      <c r="AT169" s="25" t="s">
        <v>218</v>
      </c>
      <c r="AU169" s="25" t="s">
        <v>80</v>
      </c>
      <c r="AY169" s="25" t="s">
        <v>215</v>
      </c>
      <c r="BE169" s="245">
        <f>IF(N169="základní",J169,0)</f>
        <v>0</v>
      </c>
      <c r="BF169" s="245">
        <f>IF(N169="snížená",J169,0)</f>
        <v>0</v>
      </c>
      <c r="BG169" s="245">
        <f>IF(N169="zákl. přenesená",J169,0)</f>
        <v>0</v>
      </c>
      <c r="BH169" s="245">
        <f>IF(N169="sníž. přenesená",J169,0)</f>
        <v>0</v>
      </c>
      <c r="BI169" s="245">
        <f>IF(N169="nulová",J169,0)</f>
        <v>0</v>
      </c>
      <c r="BJ169" s="25" t="s">
        <v>80</v>
      </c>
      <c r="BK169" s="245">
        <f>ROUND(I169*H169,2)</f>
        <v>0</v>
      </c>
      <c r="BL169" s="25" t="s">
        <v>232</v>
      </c>
      <c r="BM169" s="25" t="s">
        <v>3804</v>
      </c>
    </row>
    <row r="170" s="1" customFormat="1" ht="16.5" customHeight="1">
      <c r="B170" s="47"/>
      <c r="C170" s="234" t="s">
        <v>1622</v>
      </c>
      <c r="D170" s="234" t="s">
        <v>218</v>
      </c>
      <c r="E170" s="235" t="s">
        <v>5267</v>
      </c>
      <c r="F170" s="236" t="s">
        <v>5268</v>
      </c>
      <c r="G170" s="237" t="s">
        <v>298</v>
      </c>
      <c r="H170" s="238">
        <v>6</v>
      </c>
      <c r="I170" s="239"/>
      <c r="J170" s="240">
        <f>ROUND(I170*H170,2)</f>
        <v>0</v>
      </c>
      <c r="K170" s="236" t="s">
        <v>3637</v>
      </c>
      <c r="L170" s="73"/>
      <c r="M170" s="241" t="s">
        <v>21</v>
      </c>
      <c r="N170" s="242" t="s">
        <v>43</v>
      </c>
      <c r="O170" s="48"/>
      <c r="P170" s="243">
        <f>O170*H170</f>
        <v>0</v>
      </c>
      <c r="Q170" s="243">
        <v>0</v>
      </c>
      <c r="R170" s="243">
        <f>Q170*H170</f>
        <v>0</v>
      </c>
      <c r="S170" s="243">
        <v>0</v>
      </c>
      <c r="T170" s="244">
        <f>S170*H170</f>
        <v>0</v>
      </c>
      <c r="AR170" s="25" t="s">
        <v>232</v>
      </c>
      <c r="AT170" s="25" t="s">
        <v>218</v>
      </c>
      <c r="AU170" s="25" t="s">
        <v>80</v>
      </c>
      <c r="AY170" s="25" t="s">
        <v>215</v>
      </c>
      <c r="BE170" s="245">
        <f>IF(N170="základní",J170,0)</f>
        <v>0</v>
      </c>
      <c r="BF170" s="245">
        <f>IF(N170="snížená",J170,0)</f>
        <v>0</v>
      </c>
      <c r="BG170" s="245">
        <f>IF(N170="zákl. přenesená",J170,0)</f>
        <v>0</v>
      </c>
      <c r="BH170" s="245">
        <f>IF(N170="sníž. přenesená",J170,0)</f>
        <v>0</v>
      </c>
      <c r="BI170" s="245">
        <f>IF(N170="nulová",J170,0)</f>
        <v>0</v>
      </c>
      <c r="BJ170" s="25" t="s">
        <v>80</v>
      </c>
      <c r="BK170" s="245">
        <f>ROUND(I170*H170,2)</f>
        <v>0</v>
      </c>
      <c r="BL170" s="25" t="s">
        <v>232</v>
      </c>
      <c r="BM170" s="25" t="s">
        <v>2021</v>
      </c>
    </row>
    <row r="171" s="1" customFormat="1" ht="16.5" customHeight="1">
      <c r="B171" s="47"/>
      <c r="C171" s="234" t="s">
        <v>1629</v>
      </c>
      <c r="D171" s="234" t="s">
        <v>218</v>
      </c>
      <c r="E171" s="235" t="s">
        <v>5269</v>
      </c>
      <c r="F171" s="236" t="s">
        <v>5270</v>
      </c>
      <c r="G171" s="237" t="s">
        <v>298</v>
      </c>
      <c r="H171" s="238">
        <v>2</v>
      </c>
      <c r="I171" s="239"/>
      <c r="J171" s="240">
        <f>ROUND(I171*H171,2)</f>
        <v>0</v>
      </c>
      <c r="K171" s="236" t="s">
        <v>3637</v>
      </c>
      <c r="L171" s="73"/>
      <c r="M171" s="241" t="s">
        <v>21</v>
      </c>
      <c r="N171" s="242" t="s">
        <v>43</v>
      </c>
      <c r="O171" s="48"/>
      <c r="P171" s="243">
        <f>O171*H171</f>
        <v>0</v>
      </c>
      <c r="Q171" s="243">
        <v>0</v>
      </c>
      <c r="R171" s="243">
        <f>Q171*H171</f>
        <v>0</v>
      </c>
      <c r="S171" s="243">
        <v>0</v>
      </c>
      <c r="T171" s="244">
        <f>S171*H171</f>
        <v>0</v>
      </c>
      <c r="AR171" s="25" t="s">
        <v>232</v>
      </c>
      <c r="AT171" s="25" t="s">
        <v>218</v>
      </c>
      <c r="AU171" s="25" t="s">
        <v>80</v>
      </c>
      <c r="AY171" s="25" t="s">
        <v>215</v>
      </c>
      <c r="BE171" s="245">
        <f>IF(N171="základní",J171,0)</f>
        <v>0</v>
      </c>
      <c r="BF171" s="245">
        <f>IF(N171="snížená",J171,0)</f>
        <v>0</v>
      </c>
      <c r="BG171" s="245">
        <f>IF(N171="zákl. přenesená",J171,0)</f>
        <v>0</v>
      </c>
      <c r="BH171" s="245">
        <f>IF(N171="sníž. přenesená",J171,0)</f>
        <v>0</v>
      </c>
      <c r="BI171" s="245">
        <f>IF(N171="nulová",J171,0)</f>
        <v>0</v>
      </c>
      <c r="BJ171" s="25" t="s">
        <v>80</v>
      </c>
      <c r="BK171" s="245">
        <f>ROUND(I171*H171,2)</f>
        <v>0</v>
      </c>
      <c r="BL171" s="25" t="s">
        <v>232</v>
      </c>
      <c r="BM171" s="25" t="s">
        <v>2034</v>
      </c>
    </row>
    <row r="172" s="1" customFormat="1" ht="16.5" customHeight="1">
      <c r="B172" s="47"/>
      <c r="C172" s="234" t="s">
        <v>1634</v>
      </c>
      <c r="D172" s="234" t="s">
        <v>218</v>
      </c>
      <c r="E172" s="235" t="s">
        <v>5271</v>
      </c>
      <c r="F172" s="236" t="s">
        <v>5272</v>
      </c>
      <c r="G172" s="237" t="s">
        <v>298</v>
      </c>
      <c r="H172" s="238">
        <v>2</v>
      </c>
      <c r="I172" s="239"/>
      <c r="J172" s="240">
        <f>ROUND(I172*H172,2)</f>
        <v>0</v>
      </c>
      <c r="K172" s="236" t="s">
        <v>3637</v>
      </c>
      <c r="L172" s="73"/>
      <c r="M172" s="241" t="s">
        <v>21</v>
      </c>
      <c r="N172" s="242" t="s">
        <v>43</v>
      </c>
      <c r="O172" s="48"/>
      <c r="P172" s="243">
        <f>O172*H172</f>
        <v>0</v>
      </c>
      <c r="Q172" s="243">
        <v>0</v>
      </c>
      <c r="R172" s="243">
        <f>Q172*H172</f>
        <v>0</v>
      </c>
      <c r="S172" s="243">
        <v>0</v>
      </c>
      <c r="T172" s="244">
        <f>S172*H172</f>
        <v>0</v>
      </c>
      <c r="AR172" s="25" t="s">
        <v>232</v>
      </c>
      <c r="AT172" s="25" t="s">
        <v>218</v>
      </c>
      <c r="AU172" s="25" t="s">
        <v>80</v>
      </c>
      <c r="AY172" s="25" t="s">
        <v>215</v>
      </c>
      <c r="BE172" s="245">
        <f>IF(N172="základní",J172,0)</f>
        <v>0</v>
      </c>
      <c r="BF172" s="245">
        <f>IF(N172="snížená",J172,0)</f>
        <v>0</v>
      </c>
      <c r="BG172" s="245">
        <f>IF(N172="zákl. přenesená",J172,0)</f>
        <v>0</v>
      </c>
      <c r="BH172" s="245">
        <f>IF(N172="sníž. přenesená",J172,0)</f>
        <v>0</v>
      </c>
      <c r="BI172" s="245">
        <f>IF(N172="nulová",J172,0)</f>
        <v>0</v>
      </c>
      <c r="BJ172" s="25" t="s">
        <v>80</v>
      </c>
      <c r="BK172" s="245">
        <f>ROUND(I172*H172,2)</f>
        <v>0</v>
      </c>
      <c r="BL172" s="25" t="s">
        <v>232</v>
      </c>
      <c r="BM172" s="25" t="s">
        <v>2054</v>
      </c>
    </row>
    <row r="173" s="1" customFormat="1" ht="16.5" customHeight="1">
      <c r="B173" s="47"/>
      <c r="C173" s="234" t="s">
        <v>1641</v>
      </c>
      <c r="D173" s="234" t="s">
        <v>218</v>
      </c>
      <c r="E173" s="235" t="s">
        <v>5273</v>
      </c>
      <c r="F173" s="236" t="s">
        <v>5274</v>
      </c>
      <c r="G173" s="237" t="s">
        <v>298</v>
      </c>
      <c r="H173" s="238">
        <v>3</v>
      </c>
      <c r="I173" s="239"/>
      <c r="J173" s="240">
        <f>ROUND(I173*H173,2)</f>
        <v>0</v>
      </c>
      <c r="K173" s="236" t="s">
        <v>3637</v>
      </c>
      <c r="L173" s="73"/>
      <c r="M173" s="241" t="s">
        <v>21</v>
      </c>
      <c r="N173" s="242" t="s">
        <v>43</v>
      </c>
      <c r="O173" s="48"/>
      <c r="P173" s="243">
        <f>O173*H173</f>
        <v>0</v>
      </c>
      <c r="Q173" s="243">
        <v>0</v>
      </c>
      <c r="R173" s="243">
        <f>Q173*H173</f>
        <v>0</v>
      </c>
      <c r="S173" s="243">
        <v>0</v>
      </c>
      <c r="T173" s="244">
        <f>S173*H173</f>
        <v>0</v>
      </c>
      <c r="AR173" s="25" t="s">
        <v>232</v>
      </c>
      <c r="AT173" s="25" t="s">
        <v>218</v>
      </c>
      <c r="AU173" s="25" t="s">
        <v>80</v>
      </c>
      <c r="AY173" s="25" t="s">
        <v>215</v>
      </c>
      <c r="BE173" s="245">
        <f>IF(N173="základní",J173,0)</f>
        <v>0</v>
      </c>
      <c r="BF173" s="245">
        <f>IF(N173="snížená",J173,0)</f>
        <v>0</v>
      </c>
      <c r="BG173" s="245">
        <f>IF(N173="zákl. přenesená",J173,0)</f>
        <v>0</v>
      </c>
      <c r="BH173" s="245">
        <f>IF(N173="sníž. přenesená",J173,0)</f>
        <v>0</v>
      </c>
      <c r="BI173" s="245">
        <f>IF(N173="nulová",J173,0)</f>
        <v>0</v>
      </c>
      <c r="BJ173" s="25" t="s">
        <v>80</v>
      </c>
      <c r="BK173" s="245">
        <f>ROUND(I173*H173,2)</f>
        <v>0</v>
      </c>
      <c r="BL173" s="25" t="s">
        <v>232</v>
      </c>
      <c r="BM173" s="25" t="s">
        <v>2065</v>
      </c>
    </row>
    <row r="174" s="1" customFormat="1" ht="16.5" customHeight="1">
      <c r="B174" s="47"/>
      <c r="C174" s="234" t="s">
        <v>1648</v>
      </c>
      <c r="D174" s="234" t="s">
        <v>218</v>
      </c>
      <c r="E174" s="235" t="s">
        <v>5275</v>
      </c>
      <c r="F174" s="236" t="s">
        <v>5276</v>
      </c>
      <c r="G174" s="237" t="s">
        <v>298</v>
      </c>
      <c r="H174" s="238">
        <v>28</v>
      </c>
      <c r="I174" s="239"/>
      <c r="J174" s="240">
        <f>ROUND(I174*H174,2)</f>
        <v>0</v>
      </c>
      <c r="K174" s="236" t="s">
        <v>3637</v>
      </c>
      <c r="L174" s="73"/>
      <c r="M174" s="241" t="s">
        <v>21</v>
      </c>
      <c r="N174" s="242" t="s">
        <v>43</v>
      </c>
      <c r="O174" s="48"/>
      <c r="P174" s="243">
        <f>O174*H174</f>
        <v>0</v>
      </c>
      <c r="Q174" s="243">
        <v>0</v>
      </c>
      <c r="R174" s="243">
        <f>Q174*H174</f>
        <v>0</v>
      </c>
      <c r="S174" s="243">
        <v>0</v>
      </c>
      <c r="T174" s="244">
        <f>S174*H174</f>
        <v>0</v>
      </c>
      <c r="AR174" s="25" t="s">
        <v>232</v>
      </c>
      <c r="AT174" s="25" t="s">
        <v>218</v>
      </c>
      <c r="AU174" s="25" t="s">
        <v>80</v>
      </c>
      <c r="AY174" s="25" t="s">
        <v>215</v>
      </c>
      <c r="BE174" s="245">
        <f>IF(N174="základní",J174,0)</f>
        <v>0</v>
      </c>
      <c r="BF174" s="245">
        <f>IF(N174="snížená",J174,0)</f>
        <v>0</v>
      </c>
      <c r="BG174" s="245">
        <f>IF(N174="zákl. přenesená",J174,0)</f>
        <v>0</v>
      </c>
      <c r="BH174" s="245">
        <f>IF(N174="sníž. přenesená",J174,0)</f>
        <v>0</v>
      </c>
      <c r="BI174" s="245">
        <f>IF(N174="nulová",J174,0)</f>
        <v>0</v>
      </c>
      <c r="BJ174" s="25" t="s">
        <v>80</v>
      </c>
      <c r="BK174" s="245">
        <f>ROUND(I174*H174,2)</f>
        <v>0</v>
      </c>
      <c r="BL174" s="25" t="s">
        <v>232</v>
      </c>
      <c r="BM174" s="25" t="s">
        <v>2080</v>
      </c>
    </row>
    <row r="175" s="1" customFormat="1" ht="16.5" customHeight="1">
      <c r="B175" s="47"/>
      <c r="C175" s="234" t="s">
        <v>1655</v>
      </c>
      <c r="D175" s="234" t="s">
        <v>218</v>
      </c>
      <c r="E175" s="235" t="s">
        <v>5277</v>
      </c>
      <c r="F175" s="236" t="s">
        <v>5278</v>
      </c>
      <c r="G175" s="237" t="s">
        <v>298</v>
      </c>
      <c r="H175" s="238">
        <v>24</v>
      </c>
      <c r="I175" s="239"/>
      <c r="J175" s="240">
        <f>ROUND(I175*H175,2)</f>
        <v>0</v>
      </c>
      <c r="K175" s="236" t="s">
        <v>3637</v>
      </c>
      <c r="L175" s="73"/>
      <c r="M175" s="241" t="s">
        <v>21</v>
      </c>
      <c r="N175" s="242" t="s">
        <v>43</v>
      </c>
      <c r="O175" s="48"/>
      <c r="P175" s="243">
        <f>O175*H175</f>
        <v>0</v>
      </c>
      <c r="Q175" s="243">
        <v>0</v>
      </c>
      <c r="R175" s="243">
        <f>Q175*H175</f>
        <v>0</v>
      </c>
      <c r="S175" s="243">
        <v>0</v>
      </c>
      <c r="T175" s="244">
        <f>S175*H175</f>
        <v>0</v>
      </c>
      <c r="AR175" s="25" t="s">
        <v>232</v>
      </c>
      <c r="AT175" s="25" t="s">
        <v>218</v>
      </c>
      <c r="AU175" s="25" t="s">
        <v>80</v>
      </c>
      <c r="AY175" s="25" t="s">
        <v>215</v>
      </c>
      <c r="BE175" s="245">
        <f>IF(N175="základní",J175,0)</f>
        <v>0</v>
      </c>
      <c r="BF175" s="245">
        <f>IF(N175="snížená",J175,0)</f>
        <v>0</v>
      </c>
      <c r="BG175" s="245">
        <f>IF(N175="zákl. přenesená",J175,0)</f>
        <v>0</v>
      </c>
      <c r="BH175" s="245">
        <f>IF(N175="sníž. přenesená",J175,0)</f>
        <v>0</v>
      </c>
      <c r="BI175" s="245">
        <f>IF(N175="nulová",J175,0)</f>
        <v>0</v>
      </c>
      <c r="BJ175" s="25" t="s">
        <v>80</v>
      </c>
      <c r="BK175" s="245">
        <f>ROUND(I175*H175,2)</f>
        <v>0</v>
      </c>
      <c r="BL175" s="25" t="s">
        <v>232</v>
      </c>
      <c r="BM175" s="25" t="s">
        <v>2092</v>
      </c>
    </row>
    <row r="176" s="1" customFormat="1" ht="16.5" customHeight="1">
      <c r="B176" s="47"/>
      <c r="C176" s="234" t="s">
        <v>1662</v>
      </c>
      <c r="D176" s="234" t="s">
        <v>218</v>
      </c>
      <c r="E176" s="235" t="s">
        <v>5279</v>
      </c>
      <c r="F176" s="236" t="s">
        <v>5280</v>
      </c>
      <c r="G176" s="237" t="s">
        <v>298</v>
      </c>
      <c r="H176" s="238">
        <v>32</v>
      </c>
      <c r="I176" s="239"/>
      <c r="J176" s="240">
        <f>ROUND(I176*H176,2)</f>
        <v>0</v>
      </c>
      <c r="K176" s="236" t="s">
        <v>3637</v>
      </c>
      <c r="L176" s="73"/>
      <c r="M176" s="241" t="s">
        <v>21</v>
      </c>
      <c r="N176" s="242" t="s">
        <v>43</v>
      </c>
      <c r="O176" s="48"/>
      <c r="P176" s="243">
        <f>O176*H176</f>
        <v>0</v>
      </c>
      <c r="Q176" s="243">
        <v>0</v>
      </c>
      <c r="R176" s="243">
        <f>Q176*H176</f>
        <v>0</v>
      </c>
      <c r="S176" s="243">
        <v>0</v>
      </c>
      <c r="T176" s="244">
        <f>S176*H176</f>
        <v>0</v>
      </c>
      <c r="AR176" s="25" t="s">
        <v>232</v>
      </c>
      <c r="AT176" s="25" t="s">
        <v>218</v>
      </c>
      <c r="AU176" s="25" t="s">
        <v>80</v>
      </c>
      <c r="AY176" s="25" t="s">
        <v>215</v>
      </c>
      <c r="BE176" s="245">
        <f>IF(N176="základní",J176,0)</f>
        <v>0</v>
      </c>
      <c r="BF176" s="245">
        <f>IF(N176="snížená",J176,0)</f>
        <v>0</v>
      </c>
      <c r="BG176" s="245">
        <f>IF(N176="zákl. přenesená",J176,0)</f>
        <v>0</v>
      </c>
      <c r="BH176" s="245">
        <f>IF(N176="sníž. přenesená",J176,0)</f>
        <v>0</v>
      </c>
      <c r="BI176" s="245">
        <f>IF(N176="nulová",J176,0)</f>
        <v>0</v>
      </c>
      <c r="BJ176" s="25" t="s">
        <v>80</v>
      </c>
      <c r="BK176" s="245">
        <f>ROUND(I176*H176,2)</f>
        <v>0</v>
      </c>
      <c r="BL176" s="25" t="s">
        <v>232</v>
      </c>
      <c r="BM176" s="25" t="s">
        <v>4110</v>
      </c>
    </row>
    <row r="177" s="1" customFormat="1" ht="16.5" customHeight="1">
      <c r="B177" s="47"/>
      <c r="C177" s="234" t="s">
        <v>1667</v>
      </c>
      <c r="D177" s="234" t="s">
        <v>218</v>
      </c>
      <c r="E177" s="235" t="s">
        <v>5281</v>
      </c>
      <c r="F177" s="236" t="s">
        <v>5282</v>
      </c>
      <c r="G177" s="237" t="s">
        <v>298</v>
      </c>
      <c r="H177" s="238">
        <v>28</v>
      </c>
      <c r="I177" s="239"/>
      <c r="J177" s="240">
        <f>ROUND(I177*H177,2)</f>
        <v>0</v>
      </c>
      <c r="K177" s="236" t="s">
        <v>3637</v>
      </c>
      <c r="L177" s="73"/>
      <c r="M177" s="241" t="s">
        <v>21</v>
      </c>
      <c r="N177" s="242" t="s">
        <v>43</v>
      </c>
      <c r="O177" s="48"/>
      <c r="P177" s="243">
        <f>O177*H177</f>
        <v>0</v>
      </c>
      <c r="Q177" s="243">
        <v>0</v>
      </c>
      <c r="R177" s="243">
        <f>Q177*H177</f>
        <v>0</v>
      </c>
      <c r="S177" s="243">
        <v>0</v>
      </c>
      <c r="T177" s="244">
        <f>S177*H177</f>
        <v>0</v>
      </c>
      <c r="AR177" s="25" t="s">
        <v>232</v>
      </c>
      <c r="AT177" s="25" t="s">
        <v>218</v>
      </c>
      <c r="AU177" s="25" t="s">
        <v>80</v>
      </c>
      <c r="AY177" s="25" t="s">
        <v>215</v>
      </c>
      <c r="BE177" s="245">
        <f>IF(N177="základní",J177,0)</f>
        <v>0</v>
      </c>
      <c r="BF177" s="245">
        <f>IF(N177="snížená",J177,0)</f>
        <v>0</v>
      </c>
      <c r="BG177" s="245">
        <f>IF(N177="zákl. přenesená",J177,0)</f>
        <v>0</v>
      </c>
      <c r="BH177" s="245">
        <f>IF(N177="sníž. přenesená",J177,0)</f>
        <v>0</v>
      </c>
      <c r="BI177" s="245">
        <f>IF(N177="nulová",J177,0)</f>
        <v>0</v>
      </c>
      <c r="BJ177" s="25" t="s">
        <v>80</v>
      </c>
      <c r="BK177" s="245">
        <f>ROUND(I177*H177,2)</f>
        <v>0</v>
      </c>
      <c r="BL177" s="25" t="s">
        <v>232</v>
      </c>
      <c r="BM177" s="25" t="s">
        <v>2119</v>
      </c>
    </row>
    <row r="178" s="1" customFormat="1" ht="16.5" customHeight="1">
      <c r="B178" s="47"/>
      <c r="C178" s="234" t="s">
        <v>1672</v>
      </c>
      <c r="D178" s="234" t="s">
        <v>218</v>
      </c>
      <c r="E178" s="235" t="s">
        <v>5283</v>
      </c>
      <c r="F178" s="236" t="s">
        <v>5284</v>
      </c>
      <c r="G178" s="237" t="s">
        <v>298</v>
      </c>
      <c r="H178" s="238">
        <v>12</v>
      </c>
      <c r="I178" s="239"/>
      <c r="J178" s="240">
        <f>ROUND(I178*H178,2)</f>
        <v>0</v>
      </c>
      <c r="K178" s="236" t="s">
        <v>3637</v>
      </c>
      <c r="L178" s="73"/>
      <c r="M178" s="241" t="s">
        <v>21</v>
      </c>
      <c r="N178" s="242" t="s">
        <v>43</v>
      </c>
      <c r="O178" s="48"/>
      <c r="P178" s="243">
        <f>O178*H178</f>
        <v>0</v>
      </c>
      <c r="Q178" s="243">
        <v>0</v>
      </c>
      <c r="R178" s="243">
        <f>Q178*H178</f>
        <v>0</v>
      </c>
      <c r="S178" s="243">
        <v>0</v>
      </c>
      <c r="T178" s="244">
        <f>S178*H178</f>
        <v>0</v>
      </c>
      <c r="AR178" s="25" t="s">
        <v>232</v>
      </c>
      <c r="AT178" s="25" t="s">
        <v>218</v>
      </c>
      <c r="AU178" s="25" t="s">
        <v>80</v>
      </c>
      <c r="AY178" s="25" t="s">
        <v>215</v>
      </c>
      <c r="BE178" s="245">
        <f>IF(N178="základní",J178,0)</f>
        <v>0</v>
      </c>
      <c r="BF178" s="245">
        <f>IF(N178="snížená",J178,0)</f>
        <v>0</v>
      </c>
      <c r="BG178" s="245">
        <f>IF(N178="zákl. přenesená",J178,0)</f>
        <v>0</v>
      </c>
      <c r="BH178" s="245">
        <f>IF(N178="sníž. přenesená",J178,0)</f>
        <v>0</v>
      </c>
      <c r="BI178" s="245">
        <f>IF(N178="nulová",J178,0)</f>
        <v>0</v>
      </c>
      <c r="BJ178" s="25" t="s">
        <v>80</v>
      </c>
      <c r="BK178" s="245">
        <f>ROUND(I178*H178,2)</f>
        <v>0</v>
      </c>
      <c r="BL178" s="25" t="s">
        <v>232</v>
      </c>
      <c r="BM178" s="25" t="s">
        <v>2134</v>
      </c>
    </row>
    <row r="179" s="1" customFormat="1" ht="16.5" customHeight="1">
      <c r="B179" s="47"/>
      <c r="C179" s="234" t="s">
        <v>1677</v>
      </c>
      <c r="D179" s="234" t="s">
        <v>218</v>
      </c>
      <c r="E179" s="235" t="s">
        <v>5285</v>
      </c>
      <c r="F179" s="236" t="s">
        <v>5286</v>
      </c>
      <c r="G179" s="237" t="s">
        <v>298</v>
      </c>
      <c r="H179" s="238">
        <v>4</v>
      </c>
      <c r="I179" s="239"/>
      <c r="J179" s="240">
        <f>ROUND(I179*H179,2)</f>
        <v>0</v>
      </c>
      <c r="K179" s="236" t="s">
        <v>3637</v>
      </c>
      <c r="L179" s="73"/>
      <c r="M179" s="241" t="s">
        <v>21</v>
      </c>
      <c r="N179" s="242" t="s">
        <v>43</v>
      </c>
      <c r="O179" s="48"/>
      <c r="P179" s="243">
        <f>O179*H179</f>
        <v>0</v>
      </c>
      <c r="Q179" s="243">
        <v>0</v>
      </c>
      <c r="R179" s="243">
        <f>Q179*H179</f>
        <v>0</v>
      </c>
      <c r="S179" s="243">
        <v>0</v>
      </c>
      <c r="T179" s="244">
        <f>S179*H179</f>
        <v>0</v>
      </c>
      <c r="AR179" s="25" t="s">
        <v>232</v>
      </c>
      <c r="AT179" s="25" t="s">
        <v>218</v>
      </c>
      <c r="AU179" s="25" t="s">
        <v>80</v>
      </c>
      <c r="AY179" s="25" t="s">
        <v>215</v>
      </c>
      <c r="BE179" s="245">
        <f>IF(N179="základní",J179,0)</f>
        <v>0</v>
      </c>
      <c r="BF179" s="245">
        <f>IF(N179="snížená",J179,0)</f>
        <v>0</v>
      </c>
      <c r="BG179" s="245">
        <f>IF(N179="zákl. přenesená",J179,0)</f>
        <v>0</v>
      </c>
      <c r="BH179" s="245">
        <f>IF(N179="sníž. přenesená",J179,0)</f>
        <v>0</v>
      </c>
      <c r="BI179" s="245">
        <f>IF(N179="nulová",J179,0)</f>
        <v>0</v>
      </c>
      <c r="BJ179" s="25" t="s">
        <v>80</v>
      </c>
      <c r="BK179" s="245">
        <f>ROUND(I179*H179,2)</f>
        <v>0</v>
      </c>
      <c r="BL179" s="25" t="s">
        <v>232</v>
      </c>
      <c r="BM179" s="25" t="s">
        <v>2143</v>
      </c>
    </row>
    <row r="180" s="1" customFormat="1" ht="16.5" customHeight="1">
      <c r="B180" s="47"/>
      <c r="C180" s="234" t="s">
        <v>1682</v>
      </c>
      <c r="D180" s="234" t="s">
        <v>218</v>
      </c>
      <c r="E180" s="235" t="s">
        <v>5287</v>
      </c>
      <c r="F180" s="236" t="s">
        <v>5288</v>
      </c>
      <c r="G180" s="237" t="s">
        <v>298</v>
      </c>
      <c r="H180" s="238">
        <v>4</v>
      </c>
      <c r="I180" s="239"/>
      <c r="J180" s="240">
        <f>ROUND(I180*H180,2)</f>
        <v>0</v>
      </c>
      <c r="K180" s="236" t="s">
        <v>3637</v>
      </c>
      <c r="L180" s="73"/>
      <c r="M180" s="241" t="s">
        <v>21</v>
      </c>
      <c r="N180" s="242" t="s">
        <v>43</v>
      </c>
      <c r="O180" s="48"/>
      <c r="P180" s="243">
        <f>O180*H180</f>
        <v>0</v>
      </c>
      <c r="Q180" s="243">
        <v>0</v>
      </c>
      <c r="R180" s="243">
        <f>Q180*H180</f>
        <v>0</v>
      </c>
      <c r="S180" s="243">
        <v>0</v>
      </c>
      <c r="T180" s="244">
        <f>S180*H180</f>
        <v>0</v>
      </c>
      <c r="AR180" s="25" t="s">
        <v>232</v>
      </c>
      <c r="AT180" s="25" t="s">
        <v>218</v>
      </c>
      <c r="AU180" s="25" t="s">
        <v>80</v>
      </c>
      <c r="AY180" s="25" t="s">
        <v>215</v>
      </c>
      <c r="BE180" s="245">
        <f>IF(N180="základní",J180,0)</f>
        <v>0</v>
      </c>
      <c r="BF180" s="245">
        <f>IF(N180="snížená",J180,0)</f>
        <v>0</v>
      </c>
      <c r="BG180" s="245">
        <f>IF(N180="zákl. přenesená",J180,0)</f>
        <v>0</v>
      </c>
      <c r="BH180" s="245">
        <f>IF(N180="sníž. přenesená",J180,0)</f>
        <v>0</v>
      </c>
      <c r="BI180" s="245">
        <f>IF(N180="nulová",J180,0)</f>
        <v>0</v>
      </c>
      <c r="BJ180" s="25" t="s">
        <v>80</v>
      </c>
      <c r="BK180" s="245">
        <f>ROUND(I180*H180,2)</f>
        <v>0</v>
      </c>
      <c r="BL180" s="25" t="s">
        <v>232</v>
      </c>
      <c r="BM180" s="25" t="s">
        <v>2155</v>
      </c>
    </row>
    <row r="181" s="1" customFormat="1" ht="16.5" customHeight="1">
      <c r="B181" s="47"/>
      <c r="C181" s="234" t="s">
        <v>1687</v>
      </c>
      <c r="D181" s="234" t="s">
        <v>218</v>
      </c>
      <c r="E181" s="235" t="s">
        <v>5289</v>
      </c>
      <c r="F181" s="236" t="s">
        <v>5290</v>
      </c>
      <c r="G181" s="237" t="s">
        <v>298</v>
      </c>
      <c r="H181" s="238">
        <v>2</v>
      </c>
      <c r="I181" s="239"/>
      <c r="J181" s="240">
        <f>ROUND(I181*H181,2)</f>
        <v>0</v>
      </c>
      <c r="K181" s="236" t="s">
        <v>3637</v>
      </c>
      <c r="L181" s="73"/>
      <c r="M181" s="241" t="s">
        <v>21</v>
      </c>
      <c r="N181" s="242" t="s">
        <v>43</v>
      </c>
      <c r="O181" s="48"/>
      <c r="P181" s="243">
        <f>O181*H181</f>
        <v>0</v>
      </c>
      <c r="Q181" s="243">
        <v>0</v>
      </c>
      <c r="R181" s="243">
        <f>Q181*H181</f>
        <v>0</v>
      </c>
      <c r="S181" s="243">
        <v>0</v>
      </c>
      <c r="T181" s="244">
        <f>S181*H181</f>
        <v>0</v>
      </c>
      <c r="AR181" s="25" t="s">
        <v>232</v>
      </c>
      <c r="AT181" s="25" t="s">
        <v>218</v>
      </c>
      <c r="AU181" s="25" t="s">
        <v>80</v>
      </c>
      <c r="AY181" s="25" t="s">
        <v>215</v>
      </c>
      <c r="BE181" s="245">
        <f>IF(N181="základní",J181,0)</f>
        <v>0</v>
      </c>
      <c r="BF181" s="245">
        <f>IF(N181="snížená",J181,0)</f>
        <v>0</v>
      </c>
      <c r="BG181" s="245">
        <f>IF(N181="zákl. přenesená",J181,0)</f>
        <v>0</v>
      </c>
      <c r="BH181" s="245">
        <f>IF(N181="sníž. přenesená",J181,0)</f>
        <v>0</v>
      </c>
      <c r="BI181" s="245">
        <f>IF(N181="nulová",J181,0)</f>
        <v>0</v>
      </c>
      <c r="BJ181" s="25" t="s">
        <v>80</v>
      </c>
      <c r="BK181" s="245">
        <f>ROUND(I181*H181,2)</f>
        <v>0</v>
      </c>
      <c r="BL181" s="25" t="s">
        <v>232</v>
      </c>
      <c r="BM181" s="25" t="s">
        <v>2168</v>
      </c>
    </row>
    <row r="182" s="1" customFormat="1" ht="16.5" customHeight="1">
      <c r="B182" s="47"/>
      <c r="C182" s="234" t="s">
        <v>1692</v>
      </c>
      <c r="D182" s="234" t="s">
        <v>218</v>
      </c>
      <c r="E182" s="235" t="s">
        <v>5291</v>
      </c>
      <c r="F182" s="236" t="s">
        <v>5292</v>
      </c>
      <c r="G182" s="237" t="s">
        <v>298</v>
      </c>
      <c r="H182" s="238">
        <v>2</v>
      </c>
      <c r="I182" s="239"/>
      <c r="J182" s="240">
        <f>ROUND(I182*H182,2)</f>
        <v>0</v>
      </c>
      <c r="K182" s="236" t="s">
        <v>3637</v>
      </c>
      <c r="L182" s="73"/>
      <c r="M182" s="241" t="s">
        <v>21</v>
      </c>
      <c r="N182" s="242" t="s">
        <v>43</v>
      </c>
      <c r="O182" s="48"/>
      <c r="P182" s="243">
        <f>O182*H182</f>
        <v>0</v>
      </c>
      <c r="Q182" s="243">
        <v>0</v>
      </c>
      <c r="R182" s="243">
        <f>Q182*H182</f>
        <v>0</v>
      </c>
      <c r="S182" s="243">
        <v>0</v>
      </c>
      <c r="T182" s="244">
        <f>S182*H182</f>
        <v>0</v>
      </c>
      <c r="AR182" s="25" t="s">
        <v>232</v>
      </c>
      <c r="AT182" s="25" t="s">
        <v>218</v>
      </c>
      <c r="AU182" s="25" t="s">
        <v>80</v>
      </c>
      <c r="AY182" s="25" t="s">
        <v>215</v>
      </c>
      <c r="BE182" s="245">
        <f>IF(N182="základní",J182,0)</f>
        <v>0</v>
      </c>
      <c r="BF182" s="245">
        <f>IF(N182="snížená",J182,0)</f>
        <v>0</v>
      </c>
      <c r="BG182" s="245">
        <f>IF(N182="zákl. přenesená",J182,0)</f>
        <v>0</v>
      </c>
      <c r="BH182" s="245">
        <f>IF(N182="sníž. přenesená",J182,0)</f>
        <v>0</v>
      </c>
      <c r="BI182" s="245">
        <f>IF(N182="nulová",J182,0)</f>
        <v>0</v>
      </c>
      <c r="BJ182" s="25" t="s">
        <v>80</v>
      </c>
      <c r="BK182" s="245">
        <f>ROUND(I182*H182,2)</f>
        <v>0</v>
      </c>
      <c r="BL182" s="25" t="s">
        <v>232</v>
      </c>
      <c r="BM182" s="25" t="s">
        <v>2180</v>
      </c>
    </row>
    <row r="183" s="1" customFormat="1" ht="16.5" customHeight="1">
      <c r="B183" s="47"/>
      <c r="C183" s="234" t="s">
        <v>1699</v>
      </c>
      <c r="D183" s="234" t="s">
        <v>218</v>
      </c>
      <c r="E183" s="235" t="s">
        <v>5293</v>
      </c>
      <c r="F183" s="236" t="s">
        <v>5294</v>
      </c>
      <c r="G183" s="237" t="s">
        <v>298</v>
      </c>
      <c r="H183" s="238">
        <v>3</v>
      </c>
      <c r="I183" s="239"/>
      <c r="J183" s="240">
        <f>ROUND(I183*H183,2)</f>
        <v>0</v>
      </c>
      <c r="K183" s="236" t="s">
        <v>3637</v>
      </c>
      <c r="L183" s="73"/>
      <c r="M183" s="241" t="s">
        <v>21</v>
      </c>
      <c r="N183" s="242" t="s">
        <v>43</v>
      </c>
      <c r="O183" s="48"/>
      <c r="P183" s="243">
        <f>O183*H183</f>
        <v>0</v>
      </c>
      <c r="Q183" s="243">
        <v>0</v>
      </c>
      <c r="R183" s="243">
        <f>Q183*H183</f>
        <v>0</v>
      </c>
      <c r="S183" s="243">
        <v>0</v>
      </c>
      <c r="T183" s="244">
        <f>S183*H183</f>
        <v>0</v>
      </c>
      <c r="AR183" s="25" t="s">
        <v>232</v>
      </c>
      <c r="AT183" s="25" t="s">
        <v>218</v>
      </c>
      <c r="AU183" s="25" t="s">
        <v>80</v>
      </c>
      <c r="AY183" s="25" t="s">
        <v>215</v>
      </c>
      <c r="BE183" s="245">
        <f>IF(N183="základní",J183,0)</f>
        <v>0</v>
      </c>
      <c r="BF183" s="245">
        <f>IF(N183="snížená",J183,0)</f>
        <v>0</v>
      </c>
      <c r="BG183" s="245">
        <f>IF(N183="zákl. přenesená",J183,0)</f>
        <v>0</v>
      </c>
      <c r="BH183" s="245">
        <f>IF(N183="sníž. přenesená",J183,0)</f>
        <v>0</v>
      </c>
      <c r="BI183" s="245">
        <f>IF(N183="nulová",J183,0)</f>
        <v>0</v>
      </c>
      <c r="BJ183" s="25" t="s">
        <v>80</v>
      </c>
      <c r="BK183" s="245">
        <f>ROUND(I183*H183,2)</f>
        <v>0</v>
      </c>
      <c r="BL183" s="25" t="s">
        <v>232</v>
      </c>
      <c r="BM183" s="25" t="s">
        <v>2192</v>
      </c>
    </row>
    <row r="184" s="1" customFormat="1" ht="16.5" customHeight="1">
      <c r="B184" s="47"/>
      <c r="C184" s="234" t="s">
        <v>1705</v>
      </c>
      <c r="D184" s="234" t="s">
        <v>218</v>
      </c>
      <c r="E184" s="235" t="s">
        <v>5295</v>
      </c>
      <c r="F184" s="236" t="s">
        <v>5296</v>
      </c>
      <c r="G184" s="237" t="s">
        <v>298</v>
      </c>
      <c r="H184" s="238">
        <v>19</v>
      </c>
      <c r="I184" s="239"/>
      <c r="J184" s="240">
        <f>ROUND(I184*H184,2)</f>
        <v>0</v>
      </c>
      <c r="K184" s="236" t="s">
        <v>3637</v>
      </c>
      <c r="L184" s="73"/>
      <c r="M184" s="241" t="s">
        <v>21</v>
      </c>
      <c r="N184" s="242" t="s">
        <v>43</v>
      </c>
      <c r="O184" s="48"/>
      <c r="P184" s="243">
        <f>O184*H184</f>
        <v>0</v>
      </c>
      <c r="Q184" s="243">
        <v>0</v>
      </c>
      <c r="R184" s="243">
        <f>Q184*H184</f>
        <v>0</v>
      </c>
      <c r="S184" s="243">
        <v>0</v>
      </c>
      <c r="T184" s="244">
        <f>S184*H184</f>
        <v>0</v>
      </c>
      <c r="AR184" s="25" t="s">
        <v>232</v>
      </c>
      <c r="AT184" s="25" t="s">
        <v>218</v>
      </c>
      <c r="AU184" s="25" t="s">
        <v>80</v>
      </c>
      <c r="AY184" s="25" t="s">
        <v>215</v>
      </c>
      <c r="BE184" s="245">
        <f>IF(N184="základní",J184,0)</f>
        <v>0</v>
      </c>
      <c r="BF184" s="245">
        <f>IF(N184="snížená",J184,0)</f>
        <v>0</v>
      </c>
      <c r="BG184" s="245">
        <f>IF(N184="zákl. přenesená",J184,0)</f>
        <v>0</v>
      </c>
      <c r="BH184" s="245">
        <f>IF(N184="sníž. přenesená",J184,0)</f>
        <v>0</v>
      </c>
      <c r="BI184" s="245">
        <f>IF(N184="nulová",J184,0)</f>
        <v>0</v>
      </c>
      <c r="BJ184" s="25" t="s">
        <v>80</v>
      </c>
      <c r="BK184" s="245">
        <f>ROUND(I184*H184,2)</f>
        <v>0</v>
      </c>
      <c r="BL184" s="25" t="s">
        <v>232</v>
      </c>
      <c r="BM184" s="25" t="s">
        <v>2203</v>
      </c>
    </row>
    <row r="185" s="1" customFormat="1" ht="16.5" customHeight="1">
      <c r="B185" s="47"/>
      <c r="C185" s="234" t="s">
        <v>1711</v>
      </c>
      <c r="D185" s="234" t="s">
        <v>218</v>
      </c>
      <c r="E185" s="235" t="s">
        <v>5297</v>
      </c>
      <c r="F185" s="236" t="s">
        <v>5298</v>
      </c>
      <c r="G185" s="237" t="s">
        <v>298</v>
      </c>
      <c r="H185" s="238">
        <v>10</v>
      </c>
      <c r="I185" s="239"/>
      <c r="J185" s="240">
        <f>ROUND(I185*H185,2)</f>
        <v>0</v>
      </c>
      <c r="K185" s="236" t="s">
        <v>3637</v>
      </c>
      <c r="L185" s="73"/>
      <c r="M185" s="241" t="s">
        <v>21</v>
      </c>
      <c r="N185" s="242" t="s">
        <v>43</v>
      </c>
      <c r="O185" s="48"/>
      <c r="P185" s="243">
        <f>O185*H185</f>
        <v>0</v>
      </c>
      <c r="Q185" s="243">
        <v>0</v>
      </c>
      <c r="R185" s="243">
        <f>Q185*H185</f>
        <v>0</v>
      </c>
      <c r="S185" s="243">
        <v>0</v>
      </c>
      <c r="T185" s="244">
        <f>S185*H185</f>
        <v>0</v>
      </c>
      <c r="AR185" s="25" t="s">
        <v>232</v>
      </c>
      <c r="AT185" s="25" t="s">
        <v>218</v>
      </c>
      <c r="AU185" s="25" t="s">
        <v>80</v>
      </c>
      <c r="AY185" s="25" t="s">
        <v>215</v>
      </c>
      <c r="BE185" s="245">
        <f>IF(N185="základní",J185,0)</f>
        <v>0</v>
      </c>
      <c r="BF185" s="245">
        <f>IF(N185="snížená",J185,0)</f>
        <v>0</v>
      </c>
      <c r="BG185" s="245">
        <f>IF(N185="zákl. přenesená",J185,0)</f>
        <v>0</v>
      </c>
      <c r="BH185" s="245">
        <f>IF(N185="sníž. přenesená",J185,0)</f>
        <v>0</v>
      </c>
      <c r="BI185" s="245">
        <f>IF(N185="nulová",J185,0)</f>
        <v>0</v>
      </c>
      <c r="BJ185" s="25" t="s">
        <v>80</v>
      </c>
      <c r="BK185" s="245">
        <f>ROUND(I185*H185,2)</f>
        <v>0</v>
      </c>
      <c r="BL185" s="25" t="s">
        <v>232</v>
      </c>
      <c r="BM185" s="25" t="s">
        <v>1724</v>
      </c>
    </row>
    <row r="186" s="1" customFormat="1" ht="16.5" customHeight="1">
      <c r="B186" s="47"/>
      <c r="C186" s="234" t="s">
        <v>1716</v>
      </c>
      <c r="D186" s="234" t="s">
        <v>218</v>
      </c>
      <c r="E186" s="235" t="s">
        <v>5299</v>
      </c>
      <c r="F186" s="236" t="s">
        <v>5300</v>
      </c>
      <c r="G186" s="237" t="s">
        <v>298</v>
      </c>
      <c r="H186" s="238">
        <v>11</v>
      </c>
      <c r="I186" s="239"/>
      <c r="J186" s="240">
        <f>ROUND(I186*H186,2)</f>
        <v>0</v>
      </c>
      <c r="K186" s="236" t="s">
        <v>3637</v>
      </c>
      <c r="L186" s="73"/>
      <c r="M186" s="241" t="s">
        <v>21</v>
      </c>
      <c r="N186" s="242" t="s">
        <v>43</v>
      </c>
      <c r="O186" s="48"/>
      <c r="P186" s="243">
        <f>O186*H186</f>
        <v>0</v>
      </c>
      <c r="Q186" s="243">
        <v>0</v>
      </c>
      <c r="R186" s="243">
        <f>Q186*H186</f>
        <v>0</v>
      </c>
      <c r="S186" s="243">
        <v>0</v>
      </c>
      <c r="T186" s="244">
        <f>S186*H186</f>
        <v>0</v>
      </c>
      <c r="AR186" s="25" t="s">
        <v>232</v>
      </c>
      <c r="AT186" s="25" t="s">
        <v>218</v>
      </c>
      <c r="AU186" s="25" t="s">
        <v>80</v>
      </c>
      <c r="AY186" s="25" t="s">
        <v>215</v>
      </c>
      <c r="BE186" s="245">
        <f>IF(N186="základní",J186,0)</f>
        <v>0</v>
      </c>
      <c r="BF186" s="245">
        <f>IF(N186="snížená",J186,0)</f>
        <v>0</v>
      </c>
      <c r="BG186" s="245">
        <f>IF(N186="zákl. přenesená",J186,0)</f>
        <v>0</v>
      </c>
      <c r="BH186" s="245">
        <f>IF(N186="sníž. přenesená",J186,0)</f>
        <v>0</v>
      </c>
      <c r="BI186" s="245">
        <f>IF(N186="nulová",J186,0)</f>
        <v>0</v>
      </c>
      <c r="BJ186" s="25" t="s">
        <v>80</v>
      </c>
      <c r="BK186" s="245">
        <f>ROUND(I186*H186,2)</f>
        <v>0</v>
      </c>
      <c r="BL186" s="25" t="s">
        <v>232</v>
      </c>
      <c r="BM186" s="25" t="s">
        <v>2017</v>
      </c>
    </row>
    <row r="187" s="1" customFormat="1" ht="16.5" customHeight="1">
      <c r="B187" s="47"/>
      <c r="C187" s="234" t="s">
        <v>1721</v>
      </c>
      <c r="D187" s="234" t="s">
        <v>218</v>
      </c>
      <c r="E187" s="235" t="s">
        <v>5301</v>
      </c>
      <c r="F187" s="236" t="s">
        <v>5302</v>
      </c>
      <c r="G187" s="237" t="s">
        <v>298</v>
      </c>
      <c r="H187" s="238">
        <v>8</v>
      </c>
      <c r="I187" s="239"/>
      <c r="J187" s="240">
        <f>ROUND(I187*H187,2)</f>
        <v>0</v>
      </c>
      <c r="K187" s="236" t="s">
        <v>3637</v>
      </c>
      <c r="L187" s="73"/>
      <c r="M187" s="241" t="s">
        <v>21</v>
      </c>
      <c r="N187" s="242" t="s">
        <v>43</v>
      </c>
      <c r="O187" s="48"/>
      <c r="P187" s="243">
        <f>O187*H187</f>
        <v>0</v>
      </c>
      <c r="Q187" s="243">
        <v>0</v>
      </c>
      <c r="R187" s="243">
        <f>Q187*H187</f>
        <v>0</v>
      </c>
      <c r="S187" s="243">
        <v>0</v>
      </c>
      <c r="T187" s="244">
        <f>S187*H187</f>
        <v>0</v>
      </c>
      <c r="AR187" s="25" t="s">
        <v>232</v>
      </c>
      <c r="AT187" s="25" t="s">
        <v>218</v>
      </c>
      <c r="AU187" s="25" t="s">
        <v>80</v>
      </c>
      <c r="AY187" s="25" t="s">
        <v>215</v>
      </c>
      <c r="BE187" s="245">
        <f>IF(N187="základní",J187,0)</f>
        <v>0</v>
      </c>
      <c r="BF187" s="245">
        <f>IF(N187="snížená",J187,0)</f>
        <v>0</v>
      </c>
      <c r="BG187" s="245">
        <f>IF(N187="zákl. přenesená",J187,0)</f>
        <v>0</v>
      </c>
      <c r="BH187" s="245">
        <f>IF(N187="sníž. přenesená",J187,0)</f>
        <v>0</v>
      </c>
      <c r="BI187" s="245">
        <f>IF(N187="nulová",J187,0)</f>
        <v>0</v>
      </c>
      <c r="BJ187" s="25" t="s">
        <v>80</v>
      </c>
      <c r="BK187" s="245">
        <f>ROUND(I187*H187,2)</f>
        <v>0</v>
      </c>
      <c r="BL187" s="25" t="s">
        <v>232</v>
      </c>
      <c r="BM187" s="25" t="s">
        <v>4143</v>
      </c>
    </row>
    <row r="188" s="1" customFormat="1" ht="16.5" customHeight="1">
      <c r="B188" s="47"/>
      <c r="C188" s="234" t="s">
        <v>1728</v>
      </c>
      <c r="D188" s="234" t="s">
        <v>218</v>
      </c>
      <c r="E188" s="235" t="s">
        <v>5303</v>
      </c>
      <c r="F188" s="236" t="s">
        <v>5304</v>
      </c>
      <c r="G188" s="237" t="s">
        <v>298</v>
      </c>
      <c r="H188" s="238">
        <v>5</v>
      </c>
      <c r="I188" s="239"/>
      <c r="J188" s="240">
        <f>ROUND(I188*H188,2)</f>
        <v>0</v>
      </c>
      <c r="K188" s="236" t="s">
        <v>3637</v>
      </c>
      <c r="L188" s="73"/>
      <c r="M188" s="241" t="s">
        <v>21</v>
      </c>
      <c r="N188" s="242" t="s">
        <v>43</v>
      </c>
      <c r="O188" s="48"/>
      <c r="P188" s="243">
        <f>O188*H188</f>
        <v>0</v>
      </c>
      <c r="Q188" s="243">
        <v>0</v>
      </c>
      <c r="R188" s="243">
        <f>Q188*H188</f>
        <v>0</v>
      </c>
      <c r="S188" s="243">
        <v>0</v>
      </c>
      <c r="T188" s="244">
        <f>S188*H188</f>
        <v>0</v>
      </c>
      <c r="AR188" s="25" t="s">
        <v>232</v>
      </c>
      <c r="AT188" s="25" t="s">
        <v>218</v>
      </c>
      <c r="AU188" s="25" t="s">
        <v>80</v>
      </c>
      <c r="AY188" s="25" t="s">
        <v>215</v>
      </c>
      <c r="BE188" s="245">
        <f>IF(N188="základní",J188,0)</f>
        <v>0</v>
      </c>
      <c r="BF188" s="245">
        <f>IF(N188="snížená",J188,0)</f>
        <v>0</v>
      </c>
      <c r="BG188" s="245">
        <f>IF(N188="zákl. přenesená",J188,0)</f>
        <v>0</v>
      </c>
      <c r="BH188" s="245">
        <f>IF(N188="sníž. přenesená",J188,0)</f>
        <v>0</v>
      </c>
      <c r="BI188" s="245">
        <f>IF(N188="nulová",J188,0)</f>
        <v>0</v>
      </c>
      <c r="BJ188" s="25" t="s">
        <v>80</v>
      </c>
      <c r="BK188" s="245">
        <f>ROUND(I188*H188,2)</f>
        <v>0</v>
      </c>
      <c r="BL188" s="25" t="s">
        <v>232</v>
      </c>
      <c r="BM188" s="25" t="s">
        <v>4147</v>
      </c>
    </row>
    <row r="189" s="1" customFormat="1" ht="16.5" customHeight="1">
      <c r="B189" s="47"/>
      <c r="C189" s="234" t="s">
        <v>1730</v>
      </c>
      <c r="D189" s="234" t="s">
        <v>218</v>
      </c>
      <c r="E189" s="235" t="s">
        <v>5305</v>
      </c>
      <c r="F189" s="236" t="s">
        <v>5306</v>
      </c>
      <c r="G189" s="237" t="s">
        <v>298</v>
      </c>
      <c r="H189" s="238">
        <v>5</v>
      </c>
      <c r="I189" s="239"/>
      <c r="J189" s="240">
        <f>ROUND(I189*H189,2)</f>
        <v>0</v>
      </c>
      <c r="K189" s="236" t="s">
        <v>3637</v>
      </c>
      <c r="L189" s="73"/>
      <c r="M189" s="241" t="s">
        <v>21</v>
      </c>
      <c r="N189" s="242" t="s">
        <v>43</v>
      </c>
      <c r="O189" s="48"/>
      <c r="P189" s="243">
        <f>O189*H189</f>
        <v>0</v>
      </c>
      <c r="Q189" s="243">
        <v>0</v>
      </c>
      <c r="R189" s="243">
        <f>Q189*H189</f>
        <v>0</v>
      </c>
      <c r="S189" s="243">
        <v>0</v>
      </c>
      <c r="T189" s="244">
        <f>S189*H189</f>
        <v>0</v>
      </c>
      <c r="AR189" s="25" t="s">
        <v>232</v>
      </c>
      <c r="AT189" s="25" t="s">
        <v>218</v>
      </c>
      <c r="AU189" s="25" t="s">
        <v>80</v>
      </c>
      <c r="AY189" s="25" t="s">
        <v>215</v>
      </c>
      <c r="BE189" s="245">
        <f>IF(N189="základní",J189,0)</f>
        <v>0</v>
      </c>
      <c r="BF189" s="245">
        <f>IF(N189="snížená",J189,0)</f>
        <v>0</v>
      </c>
      <c r="BG189" s="245">
        <f>IF(N189="zákl. přenesená",J189,0)</f>
        <v>0</v>
      </c>
      <c r="BH189" s="245">
        <f>IF(N189="sníž. přenesená",J189,0)</f>
        <v>0</v>
      </c>
      <c r="BI189" s="245">
        <f>IF(N189="nulová",J189,0)</f>
        <v>0</v>
      </c>
      <c r="BJ189" s="25" t="s">
        <v>80</v>
      </c>
      <c r="BK189" s="245">
        <f>ROUND(I189*H189,2)</f>
        <v>0</v>
      </c>
      <c r="BL189" s="25" t="s">
        <v>232</v>
      </c>
      <c r="BM189" s="25" t="s">
        <v>4151</v>
      </c>
    </row>
    <row r="190" s="1" customFormat="1" ht="16.5" customHeight="1">
      <c r="B190" s="47"/>
      <c r="C190" s="234" t="s">
        <v>1735</v>
      </c>
      <c r="D190" s="234" t="s">
        <v>218</v>
      </c>
      <c r="E190" s="235" t="s">
        <v>5307</v>
      </c>
      <c r="F190" s="236" t="s">
        <v>5308</v>
      </c>
      <c r="G190" s="237" t="s">
        <v>298</v>
      </c>
      <c r="H190" s="238">
        <v>4</v>
      </c>
      <c r="I190" s="239"/>
      <c r="J190" s="240">
        <f>ROUND(I190*H190,2)</f>
        <v>0</v>
      </c>
      <c r="K190" s="236" t="s">
        <v>3637</v>
      </c>
      <c r="L190" s="73"/>
      <c r="M190" s="241" t="s">
        <v>21</v>
      </c>
      <c r="N190" s="242" t="s">
        <v>43</v>
      </c>
      <c r="O190" s="48"/>
      <c r="P190" s="243">
        <f>O190*H190</f>
        <v>0</v>
      </c>
      <c r="Q190" s="243">
        <v>0</v>
      </c>
      <c r="R190" s="243">
        <f>Q190*H190</f>
        <v>0</v>
      </c>
      <c r="S190" s="243">
        <v>0</v>
      </c>
      <c r="T190" s="244">
        <f>S190*H190</f>
        <v>0</v>
      </c>
      <c r="AR190" s="25" t="s">
        <v>232</v>
      </c>
      <c r="AT190" s="25" t="s">
        <v>218</v>
      </c>
      <c r="AU190" s="25" t="s">
        <v>80</v>
      </c>
      <c r="AY190" s="25" t="s">
        <v>215</v>
      </c>
      <c r="BE190" s="245">
        <f>IF(N190="základní",J190,0)</f>
        <v>0</v>
      </c>
      <c r="BF190" s="245">
        <f>IF(N190="snížená",J190,0)</f>
        <v>0</v>
      </c>
      <c r="BG190" s="245">
        <f>IF(N190="zákl. přenesená",J190,0)</f>
        <v>0</v>
      </c>
      <c r="BH190" s="245">
        <f>IF(N190="sníž. přenesená",J190,0)</f>
        <v>0</v>
      </c>
      <c r="BI190" s="245">
        <f>IF(N190="nulová",J190,0)</f>
        <v>0</v>
      </c>
      <c r="BJ190" s="25" t="s">
        <v>80</v>
      </c>
      <c r="BK190" s="245">
        <f>ROUND(I190*H190,2)</f>
        <v>0</v>
      </c>
      <c r="BL190" s="25" t="s">
        <v>232</v>
      </c>
      <c r="BM190" s="25" t="s">
        <v>4156</v>
      </c>
    </row>
    <row r="191" s="1" customFormat="1" ht="16.5" customHeight="1">
      <c r="B191" s="47"/>
      <c r="C191" s="234" t="s">
        <v>1741</v>
      </c>
      <c r="D191" s="234" t="s">
        <v>218</v>
      </c>
      <c r="E191" s="235" t="s">
        <v>5309</v>
      </c>
      <c r="F191" s="236" t="s">
        <v>5310</v>
      </c>
      <c r="G191" s="237" t="s">
        <v>298</v>
      </c>
      <c r="H191" s="238">
        <v>1</v>
      </c>
      <c r="I191" s="239"/>
      <c r="J191" s="240">
        <f>ROUND(I191*H191,2)</f>
        <v>0</v>
      </c>
      <c r="K191" s="236" t="s">
        <v>3637</v>
      </c>
      <c r="L191" s="73"/>
      <c r="M191" s="241" t="s">
        <v>21</v>
      </c>
      <c r="N191" s="242" t="s">
        <v>43</v>
      </c>
      <c r="O191" s="48"/>
      <c r="P191" s="243">
        <f>O191*H191</f>
        <v>0</v>
      </c>
      <c r="Q191" s="243">
        <v>0</v>
      </c>
      <c r="R191" s="243">
        <f>Q191*H191</f>
        <v>0</v>
      </c>
      <c r="S191" s="243">
        <v>0</v>
      </c>
      <c r="T191" s="244">
        <f>S191*H191</f>
        <v>0</v>
      </c>
      <c r="AR191" s="25" t="s">
        <v>232</v>
      </c>
      <c r="AT191" s="25" t="s">
        <v>218</v>
      </c>
      <c r="AU191" s="25" t="s">
        <v>80</v>
      </c>
      <c r="AY191" s="25" t="s">
        <v>215</v>
      </c>
      <c r="BE191" s="245">
        <f>IF(N191="základní",J191,0)</f>
        <v>0</v>
      </c>
      <c r="BF191" s="245">
        <f>IF(N191="snížená",J191,0)</f>
        <v>0</v>
      </c>
      <c r="BG191" s="245">
        <f>IF(N191="zákl. přenesená",J191,0)</f>
        <v>0</v>
      </c>
      <c r="BH191" s="245">
        <f>IF(N191="sníž. přenesená",J191,0)</f>
        <v>0</v>
      </c>
      <c r="BI191" s="245">
        <f>IF(N191="nulová",J191,0)</f>
        <v>0</v>
      </c>
      <c r="BJ191" s="25" t="s">
        <v>80</v>
      </c>
      <c r="BK191" s="245">
        <f>ROUND(I191*H191,2)</f>
        <v>0</v>
      </c>
      <c r="BL191" s="25" t="s">
        <v>232</v>
      </c>
      <c r="BM191" s="25" t="s">
        <v>4158</v>
      </c>
    </row>
    <row r="192" s="1" customFormat="1" ht="16.5" customHeight="1">
      <c r="B192" s="47"/>
      <c r="C192" s="234" t="s">
        <v>1744</v>
      </c>
      <c r="D192" s="234" t="s">
        <v>218</v>
      </c>
      <c r="E192" s="235" t="s">
        <v>5311</v>
      </c>
      <c r="F192" s="236" t="s">
        <v>5312</v>
      </c>
      <c r="G192" s="237" t="s">
        <v>298</v>
      </c>
      <c r="H192" s="238">
        <v>4</v>
      </c>
      <c r="I192" s="239"/>
      <c r="J192" s="240">
        <f>ROUND(I192*H192,2)</f>
        <v>0</v>
      </c>
      <c r="K192" s="236" t="s">
        <v>3637</v>
      </c>
      <c r="L192" s="73"/>
      <c r="M192" s="241" t="s">
        <v>21</v>
      </c>
      <c r="N192" s="242" t="s">
        <v>43</v>
      </c>
      <c r="O192" s="48"/>
      <c r="P192" s="243">
        <f>O192*H192</f>
        <v>0</v>
      </c>
      <c r="Q192" s="243">
        <v>0</v>
      </c>
      <c r="R192" s="243">
        <f>Q192*H192</f>
        <v>0</v>
      </c>
      <c r="S192" s="243">
        <v>0</v>
      </c>
      <c r="T192" s="244">
        <f>S192*H192</f>
        <v>0</v>
      </c>
      <c r="AR192" s="25" t="s">
        <v>232</v>
      </c>
      <c r="AT192" s="25" t="s">
        <v>218</v>
      </c>
      <c r="AU192" s="25" t="s">
        <v>80</v>
      </c>
      <c r="AY192" s="25" t="s">
        <v>215</v>
      </c>
      <c r="BE192" s="245">
        <f>IF(N192="základní",J192,0)</f>
        <v>0</v>
      </c>
      <c r="BF192" s="245">
        <f>IF(N192="snížená",J192,0)</f>
        <v>0</v>
      </c>
      <c r="BG192" s="245">
        <f>IF(N192="zákl. přenesená",J192,0)</f>
        <v>0</v>
      </c>
      <c r="BH192" s="245">
        <f>IF(N192="sníž. přenesená",J192,0)</f>
        <v>0</v>
      </c>
      <c r="BI192" s="245">
        <f>IF(N192="nulová",J192,0)</f>
        <v>0</v>
      </c>
      <c r="BJ192" s="25" t="s">
        <v>80</v>
      </c>
      <c r="BK192" s="245">
        <f>ROUND(I192*H192,2)</f>
        <v>0</v>
      </c>
      <c r="BL192" s="25" t="s">
        <v>232</v>
      </c>
      <c r="BM192" s="25" t="s">
        <v>4162</v>
      </c>
    </row>
    <row r="193" s="1" customFormat="1" ht="16.5" customHeight="1">
      <c r="B193" s="47"/>
      <c r="C193" s="234" t="s">
        <v>1749</v>
      </c>
      <c r="D193" s="234" t="s">
        <v>218</v>
      </c>
      <c r="E193" s="235" t="s">
        <v>5313</v>
      </c>
      <c r="F193" s="236" t="s">
        <v>5314</v>
      </c>
      <c r="G193" s="237" t="s">
        <v>298</v>
      </c>
      <c r="H193" s="238">
        <v>3</v>
      </c>
      <c r="I193" s="239"/>
      <c r="J193" s="240">
        <f>ROUND(I193*H193,2)</f>
        <v>0</v>
      </c>
      <c r="K193" s="236" t="s">
        <v>3637</v>
      </c>
      <c r="L193" s="73"/>
      <c r="M193" s="241" t="s">
        <v>21</v>
      </c>
      <c r="N193" s="242" t="s">
        <v>43</v>
      </c>
      <c r="O193" s="48"/>
      <c r="P193" s="243">
        <f>O193*H193</f>
        <v>0</v>
      </c>
      <c r="Q193" s="243">
        <v>0</v>
      </c>
      <c r="R193" s="243">
        <f>Q193*H193</f>
        <v>0</v>
      </c>
      <c r="S193" s="243">
        <v>0</v>
      </c>
      <c r="T193" s="244">
        <f>S193*H193</f>
        <v>0</v>
      </c>
      <c r="AR193" s="25" t="s">
        <v>232</v>
      </c>
      <c r="AT193" s="25" t="s">
        <v>218</v>
      </c>
      <c r="AU193" s="25" t="s">
        <v>80</v>
      </c>
      <c r="AY193" s="25" t="s">
        <v>215</v>
      </c>
      <c r="BE193" s="245">
        <f>IF(N193="základní",J193,0)</f>
        <v>0</v>
      </c>
      <c r="BF193" s="245">
        <f>IF(N193="snížená",J193,0)</f>
        <v>0</v>
      </c>
      <c r="BG193" s="245">
        <f>IF(N193="zákl. přenesená",J193,0)</f>
        <v>0</v>
      </c>
      <c r="BH193" s="245">
        <f>IF(N193="sníž. přenesená",J193,0)</f>
        <v>0</v>
      </c>
      <c r="BI193" s="245">
        <f>IF(N193="nulová",J193,0)</f>
        <v>0</v>
      </c>
      <c r="BJ193" s="25" t="s">
        <v>80</v>
      </c>
      <c r="BK193" s="245">
        <f>ROUND(I193*H193,2)</f>
        <v>0</v>
      </c>
      <c r="BL193" s="25" t="s">
        <v>232</v>
      </c>
      <c r="BM193" s="25" t="s">
        <v>4166</v>
      </c>
    </row>
    <row r="194" s="1" customFormat="1" ht="16.5" customHeight="1">
      <c r="B194" s="47"/>
      <c r="C194" s="234" t="s">
        <v>1753</v>
      </c>
      <c r="D194" s="234" t="s">
        <v>218</v>
      </c>
      <c r="E194" s="235" t="s">
        <v>5315</v>
      </c>
      <c r="F194" s="236" t="s">
        <v>5316</v>
      </c>
      <c r="G194" s="237" t="s">
        <v>298</v>
      </c>
      <c r="H194" s="238">
        <v>4</v>
      </c>
      <c r="I194" s="239"/>
      <c r="J194" s="240">
        <f>ROUND(I194*H194,2)</f>
        <v>0</v>
      </c>
      <c r="K194" s="236" t="s">
        <v>3637</v>
      </c>
      <c r="L194" s="73"/>
      <c r="M194" s="241" t="s">
        <v>21</v>
      </c>
      <c r="N194" s="242" t="s">
        <v>43</v>
      </c>
      <c r="O194" s="48"/>
      <c r="P194" s="243">
        <f>O194*H194</f>
        <v>0</v>
      </c>
      <c r="Q194" s="243">
        <v>0</v>
      </c>
      <c r="R194" s="243">
        <f>Q194*H194</f>
        <v>0</v>
      </c>
      <c r="S194" s="243">
        <v>0</v>
      </c>
      <c r="T194" s="244">
        <f>S194*H194</f>
        <v>0</v>
      </c>
      <c r="AR194" s="25" t="s">
        <v>232</v>
      </c>
      <c r="AT194" s="25" t="s">
        <v>218</v>
      </c>
      <c r="AU194" s="25" t="s">
        <v>80</v>
      </c>
      <c r="AY194" s="25" t="s">
        <v>215</v>
      </c>
      <c r="BE194" s="245">
        <f>IF(N194="základní",J194,0)</f>
        <v>0</v>
      </c>
      <c r="BF194" s="245">
        <f>IF(N194="snížená",J194,0)</f>
        <v>0</v>
      </c>
      <c r="BG194" s="245">
        <f>IF(N194="zákl. přenesená",J194,0)</f>
        <v>0</v>
      </c>
      <c r="BH194" s="245">
        <f>IF(N194="sníž. přenesená",J194,0)</f>
        <v>0</v>
      </c>
      <c r="BI194" s="245">
        <f>IF(N194="nulová",J194,0)</f>
        <v>0</v>
      </c>
      <c r="BJ194" s="25" t="s">
        <v>80</v>
      </c>
      <c r="BK194" s="245">
        <f>ROUND(I194*H194,2)</f>
        <v>0</v>
      </c>
      <c r="BL194" s="25" t="s">
        <v>232</v>
      </c>
      <c r="BM194" s="25" t="s">
        <v>4170</v>
      </c>
    </row>
    <row r="195" s="1" customFormat="1" ht="16.5" customHeight="1">
      <c r="B195" s="47"/>
      <c r="C195" s="234" t="s">
        <v>1758</v>
      </c>
      <c r="D195" s="234" t="s">
        <v>218</v>
      </c>
      <c r="E195" s="235" t="s">
        <v>5317</v>
      </c>
      <c r="F195" s="236" t="s">
        <v>5318</v>
      </c>
      <c r="G195" s="237" t="s">
        <v>298</v>
      </c>
      <c r="H195" s="238">
        <v>11</v>
      </c>
      <c r="I195" s="239"/>
      <c r="J195" s="240">
        <f>ROUND(I195*H195,2)</f>
        <v>0</v>
      </c>
      <c r="K195" s="236" t="s">
        <v>3637</v>
      </c>
      <c r="L195" s="73"/>
      <c r="M195" s="241" t="s">
        <v>21</v>
      </c>
      <c r="N195" s="242" t="s">
        <v>43</v>
      </c>
      <c r="O195" s="48"/>
      <c r="P195" s="243">
        <f>O195*H195</f>
        <v>0</v>
      </c>
      <c r="Q195" s="243">
        <v>0</v>
      </c>
      <c r="R195" s="243">
        <f>Q195*H195</f>
        <v>0</v>
      </c>
      <c r="S195" s="243">
        <v>0</v>
      </c>
      <c r="T195" s="244">
        <f>S195*H195</f>
        <v>0</v>
      </c>
      <c r="AR195" s="25" t="s">
        <v>232</v>
      </c>
      <c r="AT195" s="25" t="s">
        <v>218</v>
      </c>
      <c r="AU195" s="25" t="s">
        <v>80</v>
      </c>
      <c r="AY195" s="25" t="s">
        <v>215</v>
      </c>
      <c r="BE195" s="245">
        <f>IF(N195="základní",J195,0)</f>
        <v>0</v>
      </c>
      <c r="BF195" s="245">
        <f>IF(N195="snížená",J195,0)</f>
        <v>0</v>
      </c>
      <c r="BG195" s="245">
        <f>IF(N195="zákl. přenesená",J195,0)</f>
        <v>0</v>
      </c>
      <c r="BH195" s="245">
        <f>IF(N195="sníž. přenesená",J195,0)</f>
        <v>0</v>
      </c>
      <c r="BI195" s="245">
        <f>IF(N195="nulová",J195,0)</f>
        <v>0</v>
      </c>
      <c r="BJ195" s="25" t="s">
        <v>80</v>
      </c>
      <c r="BK195" s="245">
        <f>ROUND(I195*H195,2)</f>
        <v>0</v>
      </c>
      <c r="BL195" s="25" t="s">
        <v>232</v>
      </c>
      <c r="BM195" s="25" t="s">
        <v>4174</v>
      </c>
    </row>
    <row r="196" s="1" customFormat="1" ht="16.5" customHeight="1">
      <c r="B196" s="47"/>
      <c r="C196" s="234" t="s">
        <v>1763</v>
      </c>
      <c r="D196" s="234" t="s">
        <v>218</v>
      </c>
      <c r="E196" s="235" t="s">
        <v>5319</v>
      </c>
      <c r="F196" s="236" t="s">
        <v>5320</v>
      </c>
      <c r="G196" s="237" t="s">
        <v>298</v>
      </c>
      <c r="H196" s="238">
        <v>19</v>
      </c>
      <c r="I196" s="239"/>
      <c r="J196" s="240">
        <f>ROUND(I196*H196,2)</f>
        <v>0</v>
      </c>
      <c r="K196" s="236" t="s">
        <v>3637</v>
      </c>
      <c r="L196" s="73"/>
      <c r="M196" s="241" t="s">
        <v>21</v>
      </c>
      <c r="N196" s="242" t="s">
        <v>43</v>
      </c>
      <c r="O196" s="48"/>
      <c r="P196" s="243">
        <f>O196*H196</f>
        <v>0</v>
      </c>
      <c r="Q196" s="243">
        <v>0</v>
      </c>
      <c r="R196" s="243">
        <f>Q196*H196</f>
        <v>0</v>
      </c>
      <c r="S196" s="243">
        <v>0</v>
      </c>
      <c r="T196" s="244">
        <f>S196*H196</f>
        <v>0</v>
      </c>
      <c r="AR196" s="25" t="s">
        <v>232</v>
      </c>
      <c r="AT196" s="25" t="s">
        <v>218</v>
      </c>
      <c r="AU196" s="25" t="s">
        <v>80</v>
      </c>
      <c r="AY196" s="25" t="s">
        <v>215</v>
      </c>
      <c r="BE196" s="245">
        <f>IF(N196="základní",J196,0)</f>
        <v>0</v>
      </c>
      <c r="BF196" s="245">
        <f>IF(N196="snížená",J196,0)</f>
        <v>0</v>
      </c>
      <c r="BG196" s="245">
        <f>IF(N196="zákl. přenesená",J196,0)</f>
        <v>0</v>
      </c>
      <c r="BH196" s="245">
        <f>IF(N196="sníž. přenesená",J196,0)</f>
        <v>0</v>
      </c>
      <c r="BI196" s="245">
        <f>IF(N196="nulová",J196,0)</f>
        <v>0</v>
      </c>
      <c r="BJ196" s="25" t="s">
        <v>80</v>
      </c>
      <c r="BK196" s="245">
        <f>ROUND(I196*H196,2)</f>
        <v>0</v>
      </c>
      <c r="BL196" s="25" t="s">
        <v>232</v>
      </c>
      <c r="BM196" s="25" t="s">
        <v>4178</v>
      </c>
    </row>
    <row r="197" s="1" customFormat="1" ht="16.5" customHeight="1">
      <c r="B197" s="47"/>
      <c r="C197" s="234" t="s">
        <v>1770</v>
      </c>
      <c r="D197" s="234" t="s">
        <v>218</v>
      </c>
      <c r="E197" s="235" t="s">
        <v>5321</v>
      </c>
      <c r="F197" s="236" t="s">
        <v>5322</v>
      </c>
      <c r="G197" s="237" t="s">
        <v>298</v>
      </c>
      <c r="H197" s="238">
        <v>1</v>
      </c>
      <c r="I197" s="239"/>
      <c r="J197" s="240">
        <f>ROUND(I197*H197,2)</f>
        <v>0</v>
      </c>
      <c r="K197" s="236" t="s">
        <v>3637</v>
      </c>
      <c r="L197" s="73"/>
      <c r="M197" s="241" t="s">
        <v>21</v>
      </c>
      <c r="N197" s="242" t="s">
        <v>43</v>
      </c>
      <c r="O197" s="48"/>
      <c r="P197" s="243">
        <f>O197*H197</f>
        <v>0</v>
      </c>
      <c r="Q197" s="243">
        <v>0</v>
      </c>
      <c r="R197" s="243">
        <f>Q197*H197</f>
        <v>0</v>
      </c>
      <c r="S197" s="243">
        <v>0</v>
      </c>
      <c r="T197" s="244">
        <f>S197*H197</f>
        <v>0</v>
      </c>
      <c r="AR197" s="25" t="s">
        <v>232</v>
      </c>
      <c r="AT197" s="25" t="s">
        <v>218</v>
      </c>
      <c r="AU197" s="25" t="s">
        <v>80</v>
      </c>
      <c r="AY197" s="25" t="s">
        <v>215</v>
      </c>
      <c r="BE197" s="245">
        <f>IF(N197="základní",J197,0)</f>
        <v>0</v>
      </c>
      <c r="BF197" s="245">
        <f>IF(N197="snížená",J197,0)</f>
        <v>0</v>
      </c>
      <c r="BG197" s="245">
        <f>IF(N197="zákl. přenesená",J197,0)</f>
        <v>0</v>
      </c>
      <c r="BH197" s="245">
        <f>IF(N197="sníž. přenesená",J197,0)</f>
        <v>0</v>
      </c>
      <c r="BI197" s="245">
        <f>IF(N197="nulová",J197,0)</f>
        <v>0</v>
      </c>
      <c r="BJ197" s="25" t="s">
        <v>80</v>
      </c>
      <c r="BK197" s="245">
        <f>ROUND(I197*H197,2)</f>
        <v>0</v>
      </c>
      <c r="BL197" s="25" t="s">
        <v>232</v>
      </c>
      <c r="BM197" s="25" t="s">
        <v>4182</v>
      </c>
    </row>
    <row r="198" s="1" customFormat="1" ht="16.5" customHeight="1">
      <c r="B198" s="47"/>
      <c r="C198" s="234" t="s">
        <v>1775</v>
      </c>
      <c r="D198" s="234" t="s">
        <v>218</v>
      </c>
      <c r="E198" s="235" t="s">
        <v>5323</v>
      </c>
      <c r="F198" s="236" t="s">
        <v>5324</v>
      </c>
      <c r="G198" s="237" t="s">
        <v>298</v>
      </c>
      <c r="H198" s="238">
        <v>1</v>
      </c>
      <c r="I198" s="239"/>
      <c r="J198" s="240">
        <f>ROUND(I198*H198,2)</f>
        <v>0</v>
      </c>
      <c r="K198" s="236" t="s">
        <v>3637</v>
      </c>
      <c r="L198" s="73"/>
      <c r="M198" s="241" t="s">
        <v>21</v>
      </c>
      <c r="N198" s="242" t="s">
        <v>43</v>
      </c>
      <c r="O198" s="48"/>
      <c r="P198" s="243">
        <f>O198*H198</f>
        <v>0</v>
      </c>
      <c r="Q198" s="243">
        <v>0</v>
      </c>
      <c r="R198" s="243">
        <f>Q198*H198</f>
        <v>0</v>
      </c>
      <c r="S198" s="243">
        <v>0</v>
      </c>
      <c r="T198" s="244">
        <f>S198*H198</f>
        <v>0</v>
      </c>
      <c r="AR198" s="25" t="s">
        <v>232</v>
      </c>
      <c r="AT198" s="25" t="s">
        <v>218</v>
      </c>
      <c r="AU198" s="25" t="s">
        <v>80</v>
      </c>
      <c r="AY198" s="25" t="s">
        <v>215</v>
      </c>
      <c r="BE198" s="245">
        <f>IF(N198="základní",J198,0)</f>
        <v>0</v>
      </c>
      <c r="BF198" s="245">
        <f>IF(N198="snížená",J198,0)</f>
        <v>0</v>
      </c>
      <c r="BG198" s="245">
        <f>IF(N198="zákl. přenesená",J198,0)</f>
        <v>0</v>
      </c>
      <c r="BH198" s="245">
        <f>IF(N198="sníž. přenesená",J198,0)</f>
        <v>0</v>
      </c>
      <c r="BI198" s="245">
        <f>IF(N198="nulová",J198,0)</f>
        <v>0</v>
      </c>
      <c r="BJ198" s="25" t="s">
        <v>80</v>
      </c>
      <c r="BK198" s="245">
        <f>ROUND(I198*H198,2)</f>
        <v>0</v>
      </c>
      <c r="BL198" s="25" t="s">
        <v>232</v>
      </c>
      <c r="BM198" s="25" t="s">
        <v>4186</v>
      </c>
    </row>
    <row r="199" s="1" customFormat="1" ht="16.5" customHeight="1">
      <c r="B199" s="47"/>
      <c r="C199" s="234" t="s">
        <v>1780</v>
      </c>
      <c r="D199" s="234" t="s">
        <v>218</v>
      </c>
      <c r="E199" s="235" t="s">
        <v>5325</v>
      </c>
      <c r="F199" s="236" t="s">
        <v>5326</v>
      </c>
      <c r="G199" s="237" t="s">
        <v>298</v>
      </c>
      <c r="H199" s="238">
        <v>46</v>
      </c>
      <c r="I199" s="239"/>
      <c r="J199" s="240">
        <f>ROUND(I199*H199,2)</f>
        <v>0</v>
      </c>
      <c r="K199" s="236" t="s">
        <v>3637</v>
      </c>
      <c r="L199" s="73"/>
      <c r="M199" s="241" t="s">
        <v>21</v>
      </c>
      <c r="N199" s="242" t="s">
        <v>43</v>
      </c>
      <c r="O199" s="48"/>
      <c r="P199" s="243">
        <f>O199*H199</f>
        <v>0</v>
      </c>
      <c r="Q199" s="243">
        <v>0</v>
      </c>
      <c r="R199" s="243">
        <f>Q199*H199</f>
        <v>0</v>
      </c>
      <c r="S199" s="243">
        <v>0</v>
      </c>
      <c r="T199" s="244">
        <f>S199*H199</f>
        <v>0</v>
      </c>
      <c r="AR199" s="25" t="s">
        <v>232</v>
      </c>
      <c r="AT199" s="25" t="s">
        <v>218</v>
      </c>
      <c r="AU199" s="25" t="s">
        <v>80</v>
      </c>
      <c r="AY199" s="25" t="s">
        <v>215</v>
      </c>
      <c r="BE199" s="245">
        <f>IF(N199="základní",J199,0)</f>
        <v>0</v>
      </c>
      <c r="BF199" s="245">
        <f>IF(N199="snížená",J199,0)</f>
        <v>0</v>
      </c>
      <c r="BG199" s="245">
        <f>IF(N199="zákl. přenesená",J199,0)</f>
        <v>0</v>
      </c>
      <c r="BH199" s="245">
        <f>IF(N199="sníž. přenesená",J199,0)</f>
        <v>0</v>
      </c>
      <c r="BI199" s="245">
        <f>IF(N199="nulová",J199,0)</f>
        <v>0</v>
      </c>
      <c r="BJ199" s="25" t="s">
        <v>80</v>
      </c>
      <c r="BK199" s="245">
        <f>ROUND(I199*H199,2)</f>
        <v>0</v>
      </c>
      <c r="BL199" s="25" t="s">
        <v>232</v>
      </c>
      <c r="BM199" s="25" t="s">
        <v>4190</v>
      </c>
    </row>
    <row r="200" s="1" customFormat="1" ht="16.5" customHeight="1">
      <c r="B200" s="47"/>
      <c r="C200" s="234" t="s">
        <v>1785</v>
      </c>
      <c r="D200" s="234" t="s">
        <v>218</v>
      </c>
      <c r="E200" s="235" t="s">
        <v>5327</v>
      </c>
      <c r="F200" s="236" t="s">
        <v>5328</v>
      </c>
      <c r="G200" s="237" t="s">
        <v>298</v>
      </c>
      <c r="H200" s="238">
        <v>68</v>
      </c>
      <c r="I200" s="239"/>
      <c r="J200" s="240">
        <f>ROUND(I200*H200,2)</f>
        <v>0</v>
      </c>
      <c r="K200" s="236" t="s">
        <v>3637</v>
      </c>
      <c r="L200" s="73"/>
      <c r="M200" s="241" t="s">
        <v>21</v>
      </c>
      <c r="N200" s="242" t="s">
        <v>43</v>
      </c>
      <c r="O200" s="48"/>
      <c r="P200" s="243">
        <f>O200*H200</f>
        <v>0</v>
      </c>
      <c r="Q200" s="243">
        <v>0</v>
      </c>
      <c r="R200" s="243">
        <f>Q200*H200</f>
        <v>0</v>
      </c>
      <c r="S200" s="243">
        <v>0</v>
      </c>
      <c r="T200" s="244">
        <f>S200*H200</f>
        <v>0</v>
      </c>
      <c r="AR200" s="25" t="s">
        <v>232</v>
      </c>
      <c r="AT200" s="25" t="s">
        <v>218</v>
      </c>
      <c r="AU200" s="25" t="s">
        <v>80</v>
      </c>
      <c r="AY200" s="25" t="s">
        <v>215</v>
      </c>
      <c r="BE200" s="245">
        <f>IF(N200="základní",J200,0)</f>
        <v>0</v>
      </c>
      <c r="BF200" s="245">
        <f>IF(N200="snížená",J200,0)</f>
        <v>0</v>
      </c>
      <c r="BG200" s="245">
        <f>IF(N200="zákl. přenesená",J200,0)</f>
        <v>0</v>
      </c>
      <c r="BH200" s="245">
        <f>IF(N200="sníž. přenesená",J200,0)</f>
        <v>0</v>
      </c>
      <c r="BI200" s="245">
        <f>IF(N200="nulová",J200,0)</f>
        <v>0</v>
      </c>
      <c r="BJ200" s="25" t="s">
        <v>80</v>
      </c>
      <c r="BK200" s="245">
        <f>ROUND(I200*H200,2)</f>
        <v>0</v>
      </c>
      <c r="BL200" s="25" t="s">
        <v>232</v>
      </c>
      <c r="BM200" s="25" t="s">
        <v>4194</v>
      </c>
    </row>
    <row r="201" s="1" customFormat="1" ht="16.5" customHeight="1">
      <c r="B201" s="47"/>
      <c r="C201" s="234" t="s">
        <v>1790</v>
      </c>
      <c r="D201" s="234" t="s">
        <v>218</v>
      </c>
      <c r="E201" s="235" t="s">
        <v>5329</v>
      </c>
      <c r="F201" s="236" t="s">
        <v>5330</v>
      </c>
      <c r="G201" s="237" t="s">
        <v>298</v>
      </c>
      <c r="H201" s="238">
        <v>2</v>
      </c>
      <c r="I201" s="239"/>
      <c r="J201" s="240">
        <f>ROUND(I201*H201,2)</f>
        <v>0</v>
      </c>
      <c r="K201" s="236" t="s">
        <v>3637</v>
      </c>
      <c r="L201" s="73"/>
      <c r="M201" s="241" t="s">
        <v>21</v>
      </c>
      <c r="N201" s="242" t="s">
        <v>43</v>
      </c>
      <c r="O201" s="48"/>
      <c r="P201" s="243">
        <f>O201*H201</f>
        <v>0</v>
      </c>
      <c r="Q201" s="243">
        <v>0</v>
      </c>
      <c r="R201" s="243">
        <f>Q201*H201</f>
        <v>0</v>
      </c>
      <c r="S201" s="243">
        <v>0</v>
      </c>
      <c r="T201" s="244">
        <f>S201*H201</f>
        <v>0</v>
      </c>
      <c r="AR201" s="25" t="s">
        <v>232</v>
      </c>
      <c r="AT201" s="25" t="s">
        <v>218</v>
      </c>
      <c r="AU201" s="25" t="s">
        <v>80</v>
      </c>
      <c r="AY201" s="25" t="s">
        <v>215</v>
      </c>
      <c r="BE201" s="245">
        <f>IF(N201="základní",J201,0)</f>
        <v>0</v>
      </c>
      <c r="BF201" s="245">
        <f>IF(N201="snížená",J201,0)</f>
        <v>0</v>
      </c>
      <c r="BG201" s="245">
        <f>IF(N201="zákl. přenesená",J201,0)</f>
        <v>0</v>
      </c>
      <c r="BH201" s="245">
        <f>IF(N201="sníž. přenesená",J201,0)</f>
        <v>0</v>
      </c>
      <c r="BI201" s="245">
        <f>IF(N201="nulová",J201,0)</f>
        <v>0</v>
      </c>
      <c r="BJ201" s="25" t="s">
        <v>80</v>
      </c>
      <c r="BK201" s="245">
        <f>ROUND(I201*H201,2)</f>
        <v>0</v>
      </c>
      <c r="BL201" s="25" t="s">
        <v>232</v>
      </c>
      <c r="BM201" s="25" t="s">
        <v>4198</v>
      </c>
    </row>
    <row r="202" s="1" customFormat="1" ht="16.5" customHeight="1">
      <c r="B202" s="47"/>
      <c r="C202" s="234" t="s">
        <v>1795</v>
      </c>
      <c r="D202" s="234" t="s">
        <v>218</v>
      </c>
      <c r="E202" s="235" t="s">
        <v>5331</v>
      </c>
      <c r="F202" s="236" t="s">
        <v>5332</v>
      </c>
      <c r="G202" s="237" t="s">
        <v>298</v>
      </c>
      <c r="H202" s="238">
        <v>2</v>
      </c>
      <c r="I202" s="239"/>
      <c r="J202" s="240">
        <f>ROUND(I202*H202,2)</f>
        <v>0</v>
      </c>
      <c r="K202" s="236" t="s">
        <v>3637</v>
      </c>
      <c r="L202" s="73"/>
      <c r="M202" s="241" t="s">
        <v>21</v>
      </c>
      <c r="N202" s="242" t="s">
        <v>43</v>
      </c>
      <c r="O202" s="48"/>
      <c r="P202" s="243">
        <f>O202*H202</f>
        <v>0</v>
      </c>
      <c r="Q202" s="243">
        <v>0</v>
      </c>
      <c r="R202" s="243">
        <f>Q202*H202</f>
        <v>0</v>
      </c>
      <c r="S202" s="243">
        <v>0</v>
      </c>
      <c r="T202" s="244">
        <f>S202*H202</f>
        <v>0</v>
      </c>
      <c r="AR202" s="25" t="s">
        <v>232</v>
      </c>
      <c r="AT202" s="25" t="s">
        <v>218</v>
      </c>
      <c r="AU202" s="25" t="s">
        <v>80</v>
      </c>
      <c r="AY202" s="25" t="s">
        <v>215</v>
      </c>
      <c r="BE202" s="245">
        <f>IF(N202="základní",J202,0)</f>
        <v>0</v>
      </c>
      <c r="BF202" s="245">
        <f>IF(N202="snížená",J202,0)</f>
        <v>0</v>
      </c>
      <c r="BG202" s="245">
        <f>IF(N202="zákl. přenesená",J202,0)</f>
        <v>0</v>
      </c>
      <c r="BH202" s="245">
        <f>IF(N202="sníž. přenesená",J202,0)</f>
        <v>0</v>
      </c>
      <c r="BI202" s="245">
        <f>IF(N202="nulová",J202,0)</f>
        <v>0</v>
      </c>
      <c r="BJ202" s="25" t="s">
        <v>80</v>
      </c>
      <c r="BK202" s="245">
        <f>ROUND(I202*H202,2)</f>
        <v>0</v>
      </c>
      <c r="BL202" s="25" t="s">
        <v>232</v>
      </c>
      <c r="BM202" s="25" t="s">
        <v>4201</v>
      </c>
    </row>
    <row r="203" s="1" customFormat="1" ht="16.5" customHeight="1">
      <c r="B203" s="47"/>
      <c r="C203" s="234" t="s">
        <v>1799</v>
      </c>
      <c r="D203" s="234" t="s">
        <v>218</v>
      </c>
      <c r="E203" s="235" t="s">
        <v>5333</v>
      </c>
      <c r="F203" s="236" t="s">
        <v>5334</v>
      </c>
      <c r="G203" s="237" t="s">
        <v>298</v>
      </c>
      <c r="H203" s="238">
        <v>7</v>
      </c>
      <c r="I203" s="239"/>
      <c r="J203" s="240">
        <f>ROUND(I203*H203,2)</f>
        <v>0</v>
      </c>
      <c r="K203" s="236" t="s">
        <v>3637</v>
      </c>
      <c r="L203" s="73"/>
      <c r="M203" s="241" t="s">
        <v>21</v>
      </c>
      <c r="N203" s="242" t="s">
        <v>43</v>
      </c>
      <c r="O203" s="48"/>
      <c r="P203" s="243">
        <f>O203*H203</f>
        <v>0</v>
      </c>
      <c r="Q203" s="243">
        <v>0</v>
      </c>
      <c r="R203" s="243">
        <f>Q203*H203</f>
        <v>0</v>
      </c>
      <c r="S203" s="243">
        <v>0</v>
      </c>
      <c r="T203" s="244">
        <f>S203*H203</f>
        <v>0</v>
      </c>
      <c r="AR203" s="25" t="s">
        <v>232</v>
      </c>
      <c r="AT203" s="25" t="s">
        <v>218</v>
      </c>
      <c r="AU203" s="25" t="s">
        <v>80</v>
      </c>
      <c r="AY203" s="25" t="s">
        <v>215</v>
      </c>
      <c r="BE203" s="245">
        <f>IF(N203="základní",J203,0)</f>
        <v>0</v>
      </c>
      <c r="BF203" s="245">
        <f>IF(N203="snížená",J203,0)</f>
        <v>0</v>
      </c>
      <c r="BG203" s="245">
        <f>IF(N203="zákl. přenesená",J203,0)</f>
        <v>0</v>
      </c>
      <c r="BH203" s="245">
        <f>IF(N203="sníž. přenesená",J203,0)</f>
        <v>0</v>
      </c>
      <c r="BI203" s="245">
        <f>IF(N203="nulová",J203,0)</f>
        <v>0</v>
      </c>
      <c r="BJ203" s="25" t="s">
        <v>80</v>
      </c>
      <c r="BK203" s="245">
        <f>ROUND(I203*H203,2)</f>
        <v>0</v>
      </c>
      <c r="BL203" s="25" t="s">
        <v>232</v>
      </c>
      <c r="BM203" s="25" t="s">
        <v>4931</v>
      </c>
    </row>
    <row r="204" s="1" customFormat="1" ht="16.5" customHeight="1">
      <c r="B204" s="47"/>
      <c r="C204" s="234" t="s">
        <v>1805</v>
      </c>
      <c r="D204" s="234" t="s">
        <v>218</v>
      </c>
      <c r="E204" s="235" t="s">
        <v>5335</v>
      </c>
      <c r="F204" s="236" t="s">
        <v>5336</v>
      </c>
      <c r="G204" s="237" t="s">
        <v>298</v>
      </c>
      <c r="H204" s="238">
        <v>3</v>
      </c>
      <c r="I204" s="239"/>
      <c r="J204" s="240">
        <f>ROUND(I204*H204,2)</f>
        <v>0</v>
      </c>
      <c r="K204" s="236" t="s">
        <v>3637</v>
      </c>
      <c r="L204" s="73"/>
      <c r="M204" s="241" t="s">
        <v>21</v>
      </c>
      <c r="N204" s="242" t="s">
        <v>43</v>
      </c>
      <c r="O204" s="48"/>
      <c r="P204" s="243">
        <f>O204*H204</f>
        <v>0</v>
      </c>
      <c r="Q204" s="243">
        <v>0</v>
      </c>
      <c r="R204" s="243">
        <f>Q204*H204</f>
        <v>0</v>
      </c>
      <c r="S204" s="243">
        <v>0</v>
      </c>
      <c r="T204" s="244">
        <f>S204*H204</f>
        <v>0</v>
      </c>
      <c r="AR204" s="25" t="s">
        <v>232</v>
      </c>
      <c r="AT204" s="25" t="s">
        <v>218</v>
      </c>
      <c r="AU204" s="25" t="s">
        <v>80</v>
      </c>
      <c r="AY204" s="25" t="s">
        <v>215</v>
      </c>
      <c r="BE204" s="245">
        <f>IF(N204="základní",J204,0)</f>
        <v>0</v>
      </c>
      <c r="BF204" s="245">
        <f>IF(N204="snížená",J204,0)</f>
        <v>0</v>
      </c>
      <c r="BG204" s="245">
        <f>IF(N204="zákl. přenesená",J204,0)</f>
        <v>0</v>
      </c>
      <c r="BH204" s="245">
        <f>IF(N204="sníž. přenesená",J204,0)</f>
        <v>0</v>
      </c>
      <c r="BI204" s="245">
        <f>IF(N204="nulová",J204,0)</f>
        <v>0</v>
      </c>
      <c r="BJ204" s="25" t="s">
        <v>80</v>
      </c>
      <c r="BK204" s="245">
        <f>ROUND(I204*H204,2)</f>
        <v>0</v>
      </c>
      <c r="BL204" s="25" t="s">
        <v>232</v>
      </c>
      <c r="BM204" s="25" t="s">
        <v>4934</v>
      </c>
    </row>
    <row r="205" s="1" customFormat="1" ht="16.5" customHeight="1">
      <c r="B205" s="47"/>
      <c r="C205" s="234" t="s">
        <v>1813</v>
      </c>
      <c r="D205" s="234" t="s">
        <v>218</v>
      </c>
      <c r="E205" s="235" t="s">
        <v>5337</v>
      </c>
      <c r="F205" s="236" t="s">
        <v>5338</v>
      </c>
      <c r="G205" s="237" t="s">
        <v>298</v>
      </c>
      <c r="H205" s="238">
        <v>6</v>
      </c>
      <c r="I205" s="239"/>
      <c r="J205" s="240">
        <f>ROUND(I205*H205,2)</f>
        <v>0</v>
      </c>
      <c r="K205" s="236" t="s">
        <v>3637</v>
      </c>
      <c r="L205" s="73"/>
      <c r="M205" s="241" t="s">
        <v>21</v>
      </c>
      <c r="N205" s="242" t="s">
        <v>43</v>
      </c>
      <c r="O205" s="48"/>
      <c r="P205" s="243">
        <f>O205*H205</f>
        <v>0</v>
      </c>
      <c r="Q205" s="243">
        <v>0</v>
      </c>
      <c r="R205" s="243">
        <f>Q205*H205</f>
        <v>0</v>
      </c>
      <c r="S205" s="243">
        <v>0</v>
      </c>
      <c r="T205" s="244">
        <f>S205*H205</f>
        <v>0</v>
      </c>
      <c r="AR205" s="25" t="s">
        <v>232</v>
      </c>
      <c r="AT205" s="25" t="s">
        <v>218</v>
      </c>
      <c r="AU205" s="25" t="s">
        <v>80</v>
      </c>
      <c r="AY205" s="25" t="s">
        <v>215</v>
      </c>
      <c r="BE205" s="245">
        <f>IF(N205="základní",J205,0)</f>
        <v>0</v>
      </c>
      <c r="BF205" s="245">
        <f>IF(N205="snížená",J205,0)</f>
        <v>0</v>
      </c>
      <c r="BG205" s="245">
        <f>IF(N205="zákl. přenesená",J205,0)</f>
        <v>0</v>
      </c>
      <c r="BH205" s="245">
        <f>IF(N205="sníž. přenesená",J205,0)</f>
        <v>0</v>
      </c>
      <c r="BI205" s="245">
        <f>IF(N205="nulová",J205,0)</f>
        <v>0</v>
      </c>
      <c r="BJ205" s="25" t="s">
        <v>80</v>
      </c>
      <c r="BK205" s="245">
        <f>ROUND(I205*H205,2)</f>
        <v>0</v>
      </c>
      <c r="BL205" s="25" t="s">
        <v>232</v>
      </c>
      <c r="BM205" s="25" t="s">
        <v>4937</v>
      </c>
    </row>
    <row r="206" s="1" customFormat="1" ht="16.5" customHeight="1">
      <c r="B206" s="47"/>
      <c r="C206" s="234" t="s">
        <v>1821</v>
      </c>
      <c r="D206" s="234" t="s">
        <v>218</v>
      </c>
      <c r="E206" s="235" t="s">
        <v>5339</v>
      </c>
      <c r="F206" s="236" t="s">
        <v>5340</v>
      </c>
      <c r="G206" s="237" t="s">
        <v>298</v>
      </c>
      <c r="H206" s="238">
        <v>30</v>
      </c>
      <c r="I206" s="239"/>
      <c r="J206" s="240">
        <f>ROUND(I206*H206,2)</f>
        <v>0</v>
      </c>
      <c r="K206" s="236" t="s">
        <v>3637</v>
      </c>
      <c r="L206" s="73"/>
      <c r="M206" s="241" t="s">
        <v>21</v>
      </c>
      <c r="N206" s="242" t="s">
        <v>43</v>
      </c>
      <c r="O206" s="48"/>
      <c r="P206" s="243">
        <f>O206*H206</f>
        <v>0</v>
      </c>
      <c r="Q206" s="243">
        <v>0</v>
      </c>
      <c r="R206" s="243">
        <f>Q206*H206</f>
        <v>0</v>
      </c>
      <c r="S206" s="243">
        <v>0</v>
      </c>
      <c r="T206" s="244">
        <f>S206*H206</f>
        <v>0</v>
      </c>
      <c r="AR206" s="25" t="s">
        <v>232</v>
      </c>
      <c r="AT206" s="25" t="s">
        <v>218</v>
      </c>
      <c r="AU206" s="25" t="s">
        <v>80</v>
      </c>
      <c r="AY206" s="25" t="s">
        <v>215</v>
      </c>
      <c r="BE206" s="245">
        <f>IF(N206="základní",J206,0)</f>
        <v>0</v>
      </c>
      <c r="BF206" s="245">
        <f>IF(N206="snížená",J206,0)</f>
        <v>0</v>
      </c>
      <c r="BG206" s="245">
        <f>IF(N206="zákl. přenesená",J206,0)</f>
        <v>0</v>
      </c>
      <c r="BH206" s="245">
        <f>IF(N206="sníž. přenesená",J206,0)</f>
        <v>0</v>
      </c>
      <c r="BI206" s="245">
        <f>IF(N206="nulová",J206,0)</f>
        <v>0</v>
      </c>
      <c r="BJ206" s="25" t="s">
        <v>80</v>
      </c>
      <c r="BK206" s="245">
        <f>ROUND(I206*H206,2)</f>
        <v>0</v>
      </c>
      <c r="BL206" s="25" t="s">
        <v>232</v>
      </c>
      <c r="BM206" s="25" t="s">
        <v>4940</v>
      </c>
    </row>
    <row r="207" s="1" customFormat="1" ht="16.5" customHeight="1">
      <c r="B207" s="47"/>
      <c r="C207" s="234" t="s">
        <v>1826</v>
      </c>
      <c r="D207" s="234" t="s">
        <v>218</v>
      </c>
      <c r="E207" s="235" t="s">
        <v>5341</v>
      </c>
      <c r="F207" s="236" t="s">
        <v>5342</v>
      </c>
      <c r="G207" s="237" t="s">
        <v>298</v>
      </c>
      <c r="H207" s="238">
        <v>34</v>
      </c>
      <c r="I207" s="239"/>
      <c r="J207" s="240">
        <f>ROUND(I207*H207,2)</f>
        <v>0</v>
      </c>
      <c r="K207" s="236" t="s">
        <v>3637</v>
      </c>
      <c r="L207" s="73"/>
      <c r="M207" s="241" t="s">
        <v>21</v>
      </c>
      <c r="N207" s="242" t="s">
        <v>43</v>
      </c>
      <c r="O207" s="48"/>
      <c r="P207" s="243">
        <f>O207*H207</f>
        <v>0</v>
      </c>
      <c r="Q207" s="243">
        <v>0</v>
      </c>
      <c r="R207" s="243">
        <f>Q207*H207</f>
        <v>0</v>
      </c>
      <c r="S207" s="243">
        <v>0</v>
      </c>
      <c r="T207" s="244">
        <f>S207*H207</f>
        <v>0</v>
      </c>
      <c r="AR207" s="25" t="s">
        <v>232</v>
      </c>
      <c r="AT207" s="25" t="s">
        <v>218</v>
      </c>
      <c r="AU207" s="25" t="s">
        <v>80</v>
      </c>
      <c r="AY207" s="25" t="s">
        <v>215</v>
      </c>
      <c r="BE207" s="245">
        <f>IF(N207="základní",J207,0)</f>
        <v>0</v>
      </c>
      <c r="BF207" s="245">
        <f>IF(N207="snížená",J207,0)</f>
        <v>0</v>
      </c>
      <c r="BG207" s="245">
        <f>IF(N207="zákl. přenesená",J207,0)</f>
        <v>0</v>
      </c>
      <c r="BH207" s="245">
        <f>IF(N207="sníž. přenesená",J207,0)</f>
        <v>0</v>
      </c>
      <c r="BI207" s="245">
        <f>IF(N207="nulová",J207,0)</f>
        <v>0</v>
      </c>
      <c r="BJ207" s="25" t="s">
        <v>80</v>
      </c>
      <c r="BK207" s="245">
        <f>ROUND(I207*H207,2)</f>
        <v>0</v>
      </c>
      <c r="BL207" s="25" t="s">
        <v>232</v>
      </c>
      <c r="BM207" s="25" t="s">
        <v>4943</v>
      </c>
    </row>
    <row r="208" s="1" customFormat="1" ht="16.5" customHeight="1">
      <c r="B208" s="47"/>
      <c r="C208" s="234" t="s">
        <v>1831</v>
      </c>
      <c r="D208" s="234" t="s">
        <v>218</v>
      </c>
      <c r="E208" s="235" t="s">
        <v>5343</v>
      </c>
      <c r="F208" s="236" t="s">
        <v>5344</v>
      </c>
      <c r="G208" s="237" t="s">
        <v>298</v>
      </c>
      <c r="H208" s="238">
        <v>7</v>
      </c>
      <c r="I208" s="239"/>
      <c r="J208" s="240">
        <f>ROUND(I208*H208,2)</f>
        <v>0</v>
      </c>
      <c r="K208" s="236" t="s">
        <v>3637</v>
      </c>
      <c r="L208" s="73"/>
      <c r="M208" s="241" t="s">
        <v>21</v>
      </c>
      <c r="N208" s="242" t="s">
        <v>43</v>
      </c>
      <c r="O208" s="48"/>
      <c r="P208" s="243">
        <f>O208*H208</f>
        <v>0</v>
      </c>
      <c r="Q208" s="243">
        <v>0</v>
      </c>
      <c r="R208" s="243">
        <f>Q208*H208</f>
        <v>0</v>
      </c>
      <c r="S208" s="243">
        <v>0</v>
      </c>
      <c r="T208" s="244">
        <f>S208*H208</f>
        <v>0</v>
      </c>
      <c r="AR208" s="25" t="s">
        <v>232</v>
      </c>
      <c r="AT208" s="25" t="s">
        <v>218</v>
      </c>
      <c r="AU208" s="25" t="s">
        <v>80</v>
      </c>
      <c r="AY208" s="25" t="s">
        <v>215</v>
      </c>
      <c r="BE208" s="245">
        <f>IF(N208="základní",J208,0)</f>
        <v>0</v>
      </c>
      <c r="BF208" s="245">
        <f>IF(N208="snížená",J208,0)</f>
        <v>0</v>
      </c>
      <c r="BG208" s="245">
        <f>IF(N208="zákl. přenesená",J208,0)</f>
        <v>0</v>
      </c>
      <c r="BH208" s="245">
        <f>IF(N208="sníž. přenesená",J208,0)</f>
        <v>0</v>
      </c>
      <c r="BI208" s="245">
        <f>IF(N208="nulová",J208,0)</f>
        <v>0</v>
      </c>
      <c r="BJ208" s="25" t="s">
        <v>80</v>
      </c>
      <c r="BK208" s="245">
        <f>ROUND(I208*H208,2)</f>
        <v>0</v>
      </c>
      <c r="BL208" s="25" t="s">
        <v>232</v>
      </c>
      <c r="BM208" s="25" t="s">
        <v>4946</v>
      </c>
    </row>
    <row r="209" s="1" customFormat="1" ht="16.5" customHeight="1">
      <c r="B209" s="47"/>
      <c r="C209" s="234" t="s">
        <v>1835</v>
      </c>
      <c r="D209" s="234" t="s">
        <v>218</v>
      </c>
      <c r="E209" s="235" t="s">
        <v>5345</v>
      </c>
      <c r="F209" s="236" t="s">
        <v>5346</v>
      </c>
      <c r="G209" s="237" t="s">
        <v>298</v>
      </c>
      <c r="H209" s="238">
        <v>8</v>
      </c>
      <c r="I209" s="239"/>
      <c r="J209" s="240">
        <f>ROUND(I209*H209,2)</f>
        <v>0</v>
      </c>
      <c r="K209" s="236" t="s">
        <v>3637</v>
      </c>
      <c r="L209" s="73"/>
      <c r="M209" s="241" t="s">
        <v>21</v>
      </c>
      <c r="N209" s="242" t="s">
        <v>43</v>
      </c>
      <c r="O209" s="48"/>
      <c r="P209" s="243">
        <f>O209*H209</f>
        <v>0</v>
      </c>
      <c r="Q209" s="243">
        <v>0</v>
      </c>
      <c r="R209" s="243">
        <f>Q209*H209</f>
        <v>0</v>
      </c>
      <c r="S209" s="243">
        <v>0</v>
      </c>
      <c r="T209" s="244">
        <f>S209*H209</f>
        <v>0</v>
      </c>
      <c r="AR209" s="25" t="s">
        <v>232</v>
      </c>
      <c r="AT209" s="25" t="s">
        <v>218</v>
      </c>
      <c r="AU209" s="25" t="s">
        <v>80</v>
      </c>
      <c r="AY209" s="25" t="s">
        <v>215</v>
      </c>
      <c r="BE209" s="245">
        <f>IF(N209="základní",J209,0)</f>
        <v>0</v>
      </c>
      <c r="BF209" s="245">
        <f>IF(N209="snížená",J209,0)</f>
        <v>0</v>
      </c>
      <c r="BG209" s="245">
        <f>IF(N209="zákl. přenesená",J209,0)</f>
        <v>0</v>
      </c>
      <c r="BH209" s="245">
        <f>IF(N209="sníž. přenesená",J209,0)</f>
        <v>0</v>
      </c>
      <c r="BI209" s="245">
        <f>IF(N209="nulová",J209,0)</f>
        <v>0</v>
      </c>
      <c r="BJ209" s="25" t="s">
        <v>80</v>
      </c>
      <c r="BK209" s="245">
        <f>ROUND(I209*H209,2)</f>
        <v>0</v>
      </c>
      <c r="BL209" s="25" t="s">
        <v>232</v>
      </c>
      <c r="BM209" s="25" t="s">
        <v>4949</v>
      </c>
    </row>
    <row r="210" s="1" customFormat="1" ht="16.5" customHeight="1">
      <c r="B210" s="47"/>
      <c r="C210" s="234" t="s">
        <v>1839</v>
      </c>
      <c r="D210" s="234" t="s">
        <v>218</v>
      </c>
      <c r="E210" s="235" t="s">
        <v>5347</v>
      </c>
      <c r="F210" s="236" t="s">
        <v>5348</v>
      </c>
      <c r="G210" s="237" t="s">
        <v>298</v>
      </c>
      <c r="H210" s="238">
        <v>1</v>
      </c>
      <c r="I210" s="239"/>
      <c r="J210" s="240">
        <f>ROUND(I210*H210,2)</f>
        <v>0</v>
      </c>
      <c r="K210" s="236" t="s">
        <v>3637</v>
      </c>
      <c r="L210" s="73"/>
      <c r="M210" s="241" t="s">
        <v>21</v>
      </c>
      <c r="N210" s="242" t="s">
        <v>43</v>
      </c>
      <c r="O210" s="48"/>
      <c r="P210" s="243">
        <f>O210*H210</f>
        <v>0</v>
      </c>
      <c r="Q210" s="243">
        <v>0</v>
      </c>
      <c r="R210" s="243">
        <f>Q210*H210</f>
        <v>0</v>
      </c>
      <c r="S210" s="243">
        <v>0</v>
      </c>
      <c r="T210" s="244">
        <f>S210*H210</f>
        <v>0</v>
      </c>
      <c r="AR210" s="25" t="s">
        <v>232</v>
      </c>
      <c r="AT210" s="25" t="s">
        <v>218</v>
      </c>
      <c r="AU210" s="25" t="s">
        <v>80</v>
      </c>
      <c r="AY210" s="25" t="s">
        <v>215</v>
      </c>
      <c r="BE210" s="245">
        <f>IF(N210="základní",J210,0)</f>
        <v>0</v>
      </c>
      <c r="BF210" s="245">
        <f>IF(N210="snížená",J210,0)</f>
        <v>0</v>
      </c>
      <c r="BG210" s="245">
        <f>IF(N210="zákl. přenesená",J210,0)</f>
        <v>0</v>
      </c>
      <c r="BH210" s="245">
        <f>IF(N210="sníž. přenesená",J210,0)</f>
        <v>0</v>
      </c>
      <c r="BI210" s="245">
        <f>IF(N210="nulová",J210,0)</f>
        <v>0</v>
      </c>
      <c r="BJ210" s="25" t="s">
        <v>80</v>
      </c>
      <c r="BK210" s="245">
        <f>ROUND(I210*H210,2)</f>
        <v>0</v>
      </c>
      <c r="BL210" s="25" t="s">
        <v>232</v>
      </c>
      <c r="BM210" s="25" t="s">
        <v>4951</v>
      </c>
    </row>
    <row r="211" s="1" customFormat="1" ht="16.5" customHeight="1">
      <c r="B211" s="47"/>
      <c r="C211" s="234" t="s">
        <v>1847</v>
      </c>
      <c r="D211" s="234" t="s">
        <v>218</v>
      </c>
      <c r="E211" s="235" t="s">
        <v>5349</v>
      </c>
      <c r="F211" s="236" t="s">
        <v>5350</v>
      </c>
      <c r="G211" s="237" t="s">
        <v>298</v>
      </c>
      <c r="H211" s="238">
        <v>1</v>
      </c>
      <c r="I211" s="239"/>
      <c r="J211" s="240">
        <f>ROUND(I211*H211,2)</f>
        <v>0</v>
      </c>
      <c r="K211" s="236" t="s">
        <v>3637</v>
      </c>
      <c r="L211" s="73"/>
      <c r="M211" s="241" t="s">
        <v>21</v>
      </c>
      <c r="N211" s="242" t="s">
        <v>43</v>
      </c>
      <c r="O211" s="48"/>
      <c r="P211" s="243">
        <f>O211*H211</f>
        <v>0</v>
      </c>
      <c r="Q211" s="243">
        <v>0</v>
      </c>
      <c r="R211" s="243">
        <f>Q211*H211</f>
        <v>0</v>
      </c>
      <c r="S211" s="243">
        <v>0</v>
      </c>
      <c r="T211" s="244">
        <f>S211*H211</f>
        <v>0</v>
      </c>
      <c r="AR211" s="25" t="s">
        <v>232</v>
      </c>
      <c r="AT211" s="25" t="s">
        <v>218</v>
      </c>
      <c r="AU211" s="25" t="s">
        <v>80</v>
      </c>
      <c r="AY211" s="25" t="s">
        <v>215</v>
      </c>
      <c r="BE211" s="245">
        <f>IF(N211="základní",J211,0)</f>
        <v>0</v>
      </c>
      <c r="BF211" s="245">
        <f>IF(N211="snížená",J211,0)</f>
        <v>0</v>
      </c>
      <c r="BG211" s="245">
        <f>IF(N211="zákl. přenesená",J211,0)</f>
        <v>0</v>
      </c>
      <c r="BH211" s="245">
        <f>IF(N211="sníž. přenesená",J211,0)</f>
        <v>0</v>
      </c>
      <c r="BI211" s="245">
        <f>IF(N211="nulová",J211,0)</f>
        <v>0</v>
      </c>
      <c r="BJ211" s="25" t="s">
        <v>80</v>
      </c>
      <c r="BK211" s="245">
        <f>ROUND(I211*H211,2)</f>
        <v>0</v>
      </c>
      <c r="BL211" s="25" t="s">
        <v>232</v>
      </c>
      <c r="BM211" s="25" t="s">
        <v>3064</v>
      </c>
    </row>
    <row r="212" s="1" customFormat="1" ht="16.5" customHeight="1">
      <c r="B212" s="47"/>
      <c r="C212" s="234" t="s">
        <v>1853</v>
      </c>
      <c r="D212" s="234" t="s">
        <v>218</v>
      </c>
      <c r="E212" s="235" t="s">
        <v>5351</v>
      </c>
      <c r="F212" s="236" t="s">
        <v>5352</v>
      </c>
      <c r="G212" s="237" t="s">
        <v>298</v>
      </c>
      <c r="H212" s="238">
        <v>2</v>
      </c>
      <c r="I212" s="239"/>
      <c r="J212" s="240">
        <f>ROUND(I212*H212,2)</f>
        <v>0</v>
      </c>
      <c r="K212" s="236" t="s">
        <v>3637</v>
      </c>
      <c r="L212" s="73"/>
      <c r="M212" s="241" t="s">
        <v>21</v>
      </c>
      <c r="N212" s="242" t="s">
        <v>43</v>
      </c>
      <c r="O212" s="48"/>
      <c r="P212" s="243">
        <f>O212*H212</f>
        <v>0</v>
      </c>
      <c r="Q212" s="243">
        <v>0</v>
      </c>
      <c r="R212" s="243">
        <f>Q212*H212</f>
        <v>0</v>
      </c>
      <c r="S212" s="243">
        <v>0</v>
      </c>
      <c r="T212" s="244">
        <f>S212*H212</f>
        <v>0</v>
      </c>
      <c r="AR212" s="25" t="s">
        <v>232</v>
      </c>
      <c r="AT212" s="25" t="s">
        <v>218</v>
      </c>
      <c r="AU212" s="25" t="s">
        <v>80</v>
      </c>
      <c r="AY212" s="25" t="s">
        <v>215</v>
      </c>
      <c r="BE212" s="245">
        <f>IF(N212="základní",J212,0)</f>
        <v>0</v>
      </c>
      <c r="BF212" s="245">
        <f>IF(N212="snížená",J212,0)</f>
        <v>0</v>
      </c>
      <c r="BG212" s="245">
        <f>IF(N212="zákl. přenesená",J212,0)</f>
        <v>0</v>
      </c>
      <c r="BH212" s="245">
        <f>IF(N212="sníž. přenesená",J212,0)</f>
        <v>0</v>
      </c>
      <c r="BI212" s="245">
        <f>IF(N212="nulová",J212,0)</f>
        <v>0</v>
      </c>
      <c r="BJ212" s="25" t="s">
        <v>80</v>
      </c>
      <c r="BK212" s="245">
        <f>ROUND(I212*H212,2)</f>
        <v>0</v>
      </c>
      <c r="BL212" s="25" t="s">
        <v>232</v>
      </c>
      <c r="BM212" s="25" t="s">
        <v>5353</v>
      </c>
    </row>
    <row r="213" s="1" customFormat="1" ht="16.5" customHeight="1">
      <c r="B213" s="47"/>
      <c r="C213" s="234" t="s">
        <v>1859</v>
      </c>
      <c r="D213" s="234" t="s">
        <v>218</v>
      </c>
      <c r="E213" s="235" t="s">
        <v>5354</v>
      </c>
      <c r="F213" s="236" t="s">
        <v>5355</v>
      </c>
      <c r="G213" s="237" t="s">
        <v>298</v>
      </c>
      <c r="H213" s="238">
        <v>1</v>
      </c>
      <c r="I213" s="239"/>
      <c r="J213" s="240">
        <f>ROUND(I213*H213,2)</f>
        <v>0</v>
      </c>
      <c r="K213" s="236" t="s">
        <v>3637</v>
      </c>
      <c r="L213" s="73"/>
      <c r="M213" s="241" t="s">
        <v>21</v>
      </c>
      <c r="N213" s="242" t="s">
        <v>43</v>
      </c>
      <c r="O213" s="48"/>
      <c r="P213" s="243">
        <f>O213*H213</f>
        <v>0</v>
      </c>
      <c r="Q213" s="243">
        <v>0</v>
      </c>
      <c r="R213" s="243">
        <f>Q213*H213</f>
        <v>0</v>
      </c>
      <c r="S213" s="243">
        <v>0</v>
      </c>
      <c r="T213" s="244">
        <f>S213*H213</f>
        <v>0</v>
      </c>
      <c r="AR213" s="25" t="s">
        <v>232</v>
      </c>
      <c r="AT213" s="25" t="s">
        <v>218</v>
      </c>
      <c r="AU213" s="25" t="s">
        <v>80</v>
      </c>
      <c r="AY213" s="25" t="s">
        <v>215</v>
      </c>
      <c r="BE213" s="245">
        <f>IF(N213="základní",J213,0)</f>
        <v>0</v>
      </c>
      <c r="BF213" s="245">
        <f>IF(N213="snížená",J213,0)</f>
        <v>0</v>
      </c>
      <c r="BG213" s="245">
        <f>IF(N213="zákl. přenesená",J213,0)</f>
        <v>0</v>
      </c>
      <c r="BH213" s="245">
        <f>IF(N213="sníž. přenesená",J213,0)</f>
        <v>0</v>
      </c>
      <c r="BI213" s="245">
        <f>IF(N213="nulová",J213,0)</f>
        <v>0</v>
      </c>
      <c r="BJ213" s="25" t="s">
        <v>80</v>
      </c>
      <c r="BK213" s="245">
        <f>ROUND(I213*H213,2)</f>
        <v>0</v>
      </c>
      <c r="BL213" s="25" t="s">
        <v>232</v>
      </c>
      <c r="BM213" s="25" t="s">
        <v>5356</v>
      </c>
    </row>
    <row r="214" s="1" customFormat="1" ht="16.5" customHeight="1">
      <c r="B214" s="47"/>
      <c r="C214" s="234" t="s">
        <v>1866</v>
      </c>
      <c r="D214" s="234" t="s">
        <v>218</v>
      </c>
      <c r="E214" s="235" t="s">
        <v>5357</v>
      </c>
      <c r="F214" s="236" t="s">
        <v>5358</v>
      </c>
      <c r="G214" s="237" t="s">
        <v>298</v>
      </c>
      <c r="H214" s="238">
        <v>7</v>
      </c>
      <c r="I214" s="239"/>
      <c r="J214" s="240">
        <f>ROUND(I214*H214,2)</f>
        <v>0</v>
      </c>
      <c r="K214" s="236" t="s">
        <v>3637</v>
      </c>
      <c r="L214" s="73"/>
      <c r="M214" s="241" t="s">
        <v>21</v>
      </c>
      <c r="N214" s="242" t="s">
        <v>43</v>
      </c>
      <c r="O214" s="48"/>
      <c r="P214" s="243">
        <f>O214*H214</f>
        <v>0</v>
      </c>
      <c r="Q214" s="243">
        <v>0</v>
      </c>
      <c r="R214" s="243">
        <f>Q214*H214</f>
        <v>0</v>
      </c>
      <c r="S214" s="243">
        <v>0</v>
      </c>
      <c r="T214" s="244">
        <f>S214*H214</f>
        <v>0</v>
      </c>
      <c r="AR214" s="25" t="s">
        <v>232</v>
      </c>
      <c r="AT214" s="25" t="s">
        <v>218</v>
      </c>
      <c r="AU214" s="25" t="s">
        <v>80</v>
      </c>
      <c r="AY214" s="25" t="s">
        <v>215</v>
      </c>
      <c r="BE214" s="245">
        <f>IF(N214="základní",J214,0)</f>
        <v>0</v>
      </c>
      <c r="BF214" s="245">
        <f>IF(N214="snížená",J214,0)</f>
        <v>0</v>
      </c>
      <c r="BG214" s="245">
        <f>IF(N214="zákl. přenesená",J214,0)</f>
        <v>0</v>
      </c>
      <c r="BH214" s="245">
        <f>IF(N214="sníž. přenesená",J214,0)</f>
        <v>0</v>
      </c>
      <c r="BI214" s="245">
        <f>IF(N214="nulová",J214,0)</f>
        <v>0</v>
      </c>
      <c r="BJ214" s="25" t="s">
        <v>80</v>
      </c>
      <c r="BK214" s="245">
        <f>ROUND(I214*H214,2)</f>
        <v>0</v>
      </c>
      <c r="BL214" s="25" t="s">
        <v>232</v>
      </c>
      <c r="BM214" s="25" t="s">
        <v>5359</v>
      </c>
    </row>
    <row r="215" s="1" customFormat="1" ht="16.5" customHeight="1">
      <c r="B215" s="47"/>
      <c r="C215" s="234" t="s">
        <v>1871</v>
      </c>
      <c r="D215" s="234" t="s">
        <v>218</v>
      </c>
      <c r="E215" s="235" t="s">
        <v>5360</v>
      </c>
      <c r="F215" s="236" t="s">
        <v>5361</v>
      </c>
      <c r="G215" s="237" t="s">
        <v>298</v>
      </c>
      <c r="H215" s="238">
        <v>1</v>
      </c>
      <c r="I215" s="239"/>
      <c r="J215" s="240">
        <f>ROUND(I215*H215,2)</f>
        <v>0</v>
      </c>
      <c r="K215" s="236" t="s">
        <v>3637</v>
      </c>
      <c r="L215" s="73"/>
      <c r="M215" s="241" t="s">
        <v>21</v>
      </c>
      <c r="N215" s="242" t="s">
        <v>43</v>
      </c>
      <c r="O215" s="48"/>
      <c r="P215" s="243">
        <f>O215*H215</f>
        <v>0</v>
      </c>
      <c r="Q215" s="243">
        <v>0</v>
      </c>
      <c r="R215" s="243">
        <f>Q215*H215</f>
        <v>0</v>
      </c>
      <c r="S215" s="243">
        <v>0</v>
      </c>
      <c r="T215" s="244">
        <f>S215*H215</f>
        <v>0</v>
      </c>
      <c r="AR215" s="25" t="s">
        <v>232</v>
      </c>
      <c r="AT215" s="25" t="s">
        <v>218</v>
      </c>
      <c r="AU215" s="25" t="s">
        <v>80</v>
      </c>
      <c r="AY215" s="25" t="s">
        <v>215</v>
      </c>
      <c r="BE215" s="245">
        <f>IF(N215="základní",J215,0)</f>
        <v>0</v>
      </c>
      <c r="BF215" s="245">
        <f>IF(N215="snížená",J215,0)</f>
        <v>0</v>
      </c>
      <c r="BG215" s="245">
        <f>IF(N215="zákl. přenesená",J215,0)</f>
        <v>0</v>
      </c>
      <c r="BH215" s="245">
        <f>IF(N215="sníž. přenesená",J215,0)</f>
        <v>0</v>
      </c>
      <c r="BI215" s="245">
        <f>IF(N215="nulová",J215,0)</f>
        <v>0</v>
      </c>
      <c r="BJ215" s="25" t="s">
        <v>80</v>
      </c>
      <c r="BK215" s="245">
        <f>ROUND(I215*H215,2)</f>
        <v>0</v>
      </c>
      <c r="BL215" s="25" t="s">
        <v>232</v>
      </c>
      <c r="BM215" s="25" t="s">
        <v>5362</v>
      </c>
    </row>
    <row r="216" s="1" customFormat="1" ht="16.5" customHeight="1">
      <c r="B216" s="47"/>
      <c r="C216" s="234" t="s">
        <v>1876</v>
      </c>
      <c r="D216" s="234" t="s">
        <v>218</v>
      </c>
      <c r="E216" s="235" t="s">
        <v>5363</v>
      </c>
      <c r="F216" s="236" t="s">
        <v>5364</v>
      </c>
      <c r="G216" s="237" t="s">
        <v>3091</v>
      </c>
      <c r="H216" s="238">
        <v>5</v>
      </c>
      <c r="I216" s="239"/>
      <c r="J216" s="240">
        <f>ROUND(I216*H216,2)</f>
        <v>0</v>
      </c>
      <c r="K216" s="236" t="s">
        <v>3637</v>
      </c>
      <c r="L216" s="73"/>
      <c r="M216" s="241" t="s">
        <v>21</v>
      </c>
      <c r="N216" s="242" t="s">
        <v>43</v>
      </c>
      <c r="O216" s="48"/>
      <c r="P216" s="243">
        <f>O216*H216</f>
        <v>0</v>
      </c>
      <c r="Q216" s="243">
        <v>0</v>
      </c>
      <c r="R216" s="243">
        <f>Q216*H216</f>
        <v>0</v>
      </c>
      <c r="S216" s="243">
        <v>0</v>
      </c>
      <c r="T216" s="244">
        <f>S216*H216</f>
        <v>0</v>
      </c>
      <c r="AR216" s="25" t="s">
        <v>232</v>
      </c>
      <c r="AT216" s="25" t="s">
        <v>218</v>
      </c>
      <c r="AU216" s="25" t="s">
        <v>80</v>
      </c>
      <c r="AY216" s="25" t="s">
        <v>215</v>
      </c>
      <c r="BE216" s="245">
        <f>IF(N216="základní",J216,0)</f>
        <v>0</v>
      </c>
      <c r="BF216" s="245">
        <f>IF(N216="snížená",J216,0)</f>
        <v>0</v>
      </c>
      <c r="BG216" s="245">
        <f>IF(N216="zákl. přenesená",J216,0)</f>
        <v>0</v>
      </c>
      <c r="BH216" s="245">
        <f>IF(N216="sníž. přenesená",J216,0)</f>
        <v>0</v>
      </c>
      <c r="BI216" s="245">
        <f>IF(N216="nulová",J216,0)</f>
        <v>0</v>
      </c>
      <c r="BJ216" s="25" t="s">
        <v>80</v>
      </c>
      <c r="BK216" s="245">
        <f>ROUND(I216*H216,2)</f>
        <v>0</v>
      </c>
      <c r="BL216" s="25" t="s">
        <v>232</v>
      </c>
      <c r="BM216" s="25" t="s">
        <v>5365</v>
      </c>
    </row>
    <row r="217" s="1" customFormat="1" ht="16.5" customHeight="1">
      <c r="B217" s="47"/>
      <c r="C217" s="234" t="s">
        <v>1881</v>
      </c>
      <c r="D217" s="234" t="s">
        <v>218</v>
      </c>
      <c r="E217" s="235" t="s">
        <v>5366</v>
      </c>
      <c r="F217" s="236" t="s">
        <v>5367</v>
      </c>
      <c r="G217" s="237" t="s">
        <v>298</v>
      </c>
      <c r="H217" s="238">
        <v>30</v>
      </c>
      <c r="I217" s="239"/>
      <c r="J217" s="240">
        <f>ROUND(I217*H217,2)</f>
        <v>0</v>
      </c>
      <c r="K217" s="236" t="s">
        <v>3637</v>
      </c>
      <c r="L217" s="73"/>
      <c r="M217" s="241" t="s">
        <v>21</v>
      </c>
      <c r="N217" s="242" t="s">
        <v>43</v>
      </c>
      <c r="O217" s="48"/>
      <c r="P217" s="243">
        <f>O217*H217</f>
        <v>0</v>
      </c>
      <c r="Q217" s="243">
        <v>0</v>
      </c>
      <c r="R217" s="243">
        <f>Q217*H217</f>
        <v>0</v>
      </c>
      <c r="S217" s="243">
        <v>0</v>
      </c>
      <c r="T217" s="244">
        <f>S217*H217</f>
        <v>0</v>
      </c>
      <c r="AR217" s="25" t="s">
        <v>232</v>
      </c>
      <c r="AT217" s="25" t="s">
        <v>218</v>
      </c>
      <c r="AU217" s="25" t="s">
        <v>80</v>
      </c>
      <c r="AY217" s="25" t="s">
        <v>215</v>
      </c>
      <c r="BE217" s="245">
        <f>IF(N217="základní",J217,0)</f>
        <v>0</v>
      </c>
      <c r="BF217" s="245">
        <f>IF(N217="snížená",J217,0)</f>
        <v>0</v>
      </c>
      <c r="BG217" s="245">
        <f>IF(N217="zákl. přenesená",J217,0)</f>
        <v>0</v>
      </c>
      <c r="BH217" s="245">
        <f>IF(N217="sníž. přenesená",J217,0)</f>
        <v>0</v>
      </c>
      <c r="BI217" s="245">
        <f>IF(N217="nulová",J217,0)</f>
        <v>0</v>
      </c>
      <c r="BJ217" s="25" t="s">
        <v>80</v>
      </c>
      <c r="BK217" s="245">
        <f>ROUND(I217*H217,2)</f>
        <v>0</v>
      </c>
      <c r="BL217" s="25" t="s">
        <v>232</v>
      </c>
      <c r="BM217" s="25" t="s">
        <v>5368</v>
      </c>
    </row>
    <row r="218" s="1" customFormat="1" ht="16.5" customHeight="1">
      <c r="B218" s="47"/>
      <c r="C218" s="234" t="s">
        <v>1883</v>
      </c>
      <c r="D218" s="234" t="s">
        <v>218</v>
      </c>
      <c r="E218" s="235" t="s">
        <v>5369</v>
      </c>
      <c r="F218" s="236" t="s">
        <v>5370</v>
      </c>
      <c r="G218" s="237" t="s">
        <v>3091</v>
      </c>
      <c r="H218" s="238">
        <v>5</v>
      </c>
      <c r="I218" s="239"/>
      <c r="J218" s="240">
        <f>ROUND(I218*H218,2)</f>
        <v>0</v>
      </c>
      <c r="K218" s="236" t="s">
        <v>3637</v>
      </c>
      <c r="L218" s="73"/>
      <c r="M218" s="241" t="s">
        <v>21</v>
      </c>
      <c r="N218" s="242" t="s">
        <v>43</v>
      </c>
      <c r="O218" s="48"/>
      <c r="P218" s="243">
        <f>O218*H218</f>
        <v>0</v>
      </c>
      <c r="Q218" s="243">
        <v>0</v>
      </c>
      <c r="R218" s="243">
        <f>Q218*H218</f>
        <v>0</v>
      </c>
      <c r="S218" s="243">
        <v>0</v>
      </c>
      <c r="T218" s="244">
        <f>S218*H218</f>
        <v>0</v>
      </c>
      <c r="AR218" s="25" t="s">
        <v>232</v>
      </c>
      <c r="AT218" s="25" t="s">
        <v>218</v>
      </c>
      <c r="AU218" s="25" t="s">
        <v>80</v>
      </c>
      <c r="AY218" s="25" t="s">
        <v>215</v>
      </c>
      <c r="BE218" s="245">
        <f>IF(N218="základní",J218,0)</f>
        <v>0</v>
      </c>
      <c r="BF218" s="245">
        <f>IF(N218="snížená",J218,0)</f>
        <v>0</v>
      </c>
      <c r="BG218" s="245">
        <f>IF(N218="zákl. přenesená",J218,0)</f>
        <v>0</v>
      </c>
      <c r="BH218" s="245">
        <f>IF(N218="sníž. přenesená",J218,0)</f>
        <v>0</v>
      </c>
      <c r="BI218" s="245">
        <f>IF(N218="nulová",J218,0)</f>
        <v>0</v>
      </c>
      <c r="BJ218" s="25" t="s">
        <v>80</v>
      </c>
      <c r="BK218" s="245">
        <f>ROUND(I218*H218,2)</f>
        <v>0</v>
      </c>
      <c r="BL218" s="25" t="s">
        <v>232</v>
      </c>
      <c r="BM218" s="25" t="s">
        <v>5371</v>
      </c>
    </row>
    <row r="219" s="1" customFormat="1" ht="16.5" customHeight="1">
      <c r="B219" s="47"/>
      <c r="C219" s="234" t="s">
        <v>1888</v>
      </c>
      <c r="D219" s="234" t="s">
        <v>218</v>
      </c>
      <c r="E219" s="235" t="s">
        <v>5372</v>
      </c>
      <c r="F219" s="236" t="s">
        <v>5373</v>
      </c>
      <c r="G219" s="237" t="s">
        <v>695</v>
      </c>
      <c r="H219" s="238">
        <v>20</v>
      </c>
      <c r="I219" s="239"/>
      <c r="J219" s="240">
        <f>ROUND(I219*H219,2)</f>
        <v>0</v>
      </c>
      <c r="K219" s="236" t="s">
        <v>3637</v>
      </c>
      <c r="L219" s="73"/>
      <c r="M219" s="241" t="s">
        <v>21</v>
      </c>
      <c r="N219" s="301" t="s">
        <v>43</v>
      </c>
      <c r="O219" s="250"/>
      <c r="P219" s="302">
        <f>O219*H219</f>
        <v>0</v>
      </c>
      <c r="Q219" s="302">
        <v>0</v>
      </c>
      <c r="R219" s="302">
        <f>Q219*H219</f>
        <v>0</v>
      </c>
      <c r="S219" s="302">
        <v>0</v>
      </c>
      <c r="T219" s="303">
        <f>S219*H219</f>
        <v>0</v>
      </c>
      <c r="AR219" s="25" t="s">
        <v>232</v>
      </c>
      <c r="AT219" s="25" t="s">
        <v>218</v>
      </c>
      <c r="AU219" s="25" t="s">
        <v>80</v>
      </c>
      <c r="AY219" s="25" t="s">
        <v>215</v>
      </c>
      <c r="BE219" s="245">
        <f>IF(N219="základní",J219,0)</f>
        <v>0</v>
      </c>
      <c r="BF219" s="245">
        <f>IF(N219="snížená",J219,0)</f>
        <v>0</v>
      </c>
      <c r="BG219" s="245">
        <f>IF(N219="zákl. přenesená",J219,0)</f>
        <v>0</v>
      </c>
      <c r="BH219" s="245">
        <f>IF(N219="sníž. přenesená",J219,0)</f>
        <v>0</v>
      </c>
      <c r="BI219" s="245">
        <f>IF(N219="nulová",J219,0)</f>
        <v>0</v>
      </c>
      <c r="BJ219" s="25" t="s">
        <v>80</v>
      </c>
      <c r="BK219" s="245">
        <f>ROUND(I219*H219,2)</f>
        <v>0</v>
      </c>
      <c r="BL219" s="25" t="s">
        <v>232</v>
      </c>
      <c r="BM219" s="25" t="s">
        <v>5374</v>
      </c>
    </row>
    <row r="220" s="1" customFormat="1" ht="6.96" customHeight="1">
      <c r="B220" s="68"/>
      <c r="C220" s="69"/>
      <c r="D220" s="69"/>
      <c r="E220" s="69"/>
      <c r="F220" s="69"/>
      <c r="G220" s="69"/>
      <c r="H220" s="69"/>
      <c r="I220" s="179"/>
      <c r="J220" s="69"/>
      <c r="K220" s="69"/>
      <c r="L220" s="73"/>
    </row>
  </sheetData>
  <sheetProtection sheet="1" autoFilter="0" formatColumns="0" formatRows="0" objects="1" scenarios="1" spinCount="100000" saltValue="8d63bfGJVvBMS1V8oJnDOwEmEjFtjr0kwgWlWk1/rYn1pFIz79+h572GtzZFc0OgeE05mtDRUd0uTbifuc8I8g==" hashValue="KpkmRVJypFk5B96cXDmldvOaUfFBy0dTx0ICWf1/b53TqTSc1d1nmhZoq1tQzrzcV0NgFKBzcWjdTrFlCM9Log==" algorithmName="SHA-512" password="CC35"/>
  <autoFilter ref="C80:K219"/>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176</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c r="B8" s="29"/>
      <c r="C8" s="30"/>
      <c r="D8" s="41" t="s">
        <v>186</v>
      </c>
      <c r="E8" s="30"/>
      <c r="F8" s="30"/>
      <c r="G8" s="30"/>
      <c r="H8" s="30"/>
      <c r="I8" s="155"/>
      <c r="J8" s="30"/>
      <c r="K8" s="32"/>
    </row>
    <row r="9" s="1" customFormat="1" ht="16.5" customHeight="1">
      <c r="B9" s="47"/>
      <c r="C9" s="48"/>
      <c r="D9" s="48"/>
      <c r="E9" s="156" t="s">
        <v>5102</v>
      </c>
      <c r="F9" s="48"/>
      <c r="G9" s="48"/>
      <c r="H9" s="48"/>
      <c r="I9" s="157"/>
      <c r="J9" s="48"/>
      <c r="K9" s="52"/>
    </row>
    <row r="10" s="1" customFormat="1">
      <c r="B10" s="47"/>
      <c r="C10" s="48"/>
      <c r="D10" s="41" t="s">
        <v>940</v>
      </c>
      <c r="E10" s="48"/>
      <c r="F10" s="48"/>
      <c r="G10" s="48"/>
      <c r="H10" s="48"/>
      <c r="I10" s="157"/>
      <c r="J10" s="48"/>
      <c r="K10" s="52"/>
    </row>
    <row r="11" s="1" customFormat="1" ht="36.96" customHeight="1">
      <c r="B11" s="47"/>
      <c r="C11" s="48"/>
      <c r="D11" s="48"/>
      <c r="E11" s="158" t="s">
        <v>5375</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21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14. 1. 2019</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tr">
        <f>IF('Rekapitulace stavby'!AN10="","",'Rekapitulace stavby'!AN10)</f>
        <v/>
      </c>
      <c r="K16" s="52"/>
    </row>
    <row r="17" s="1" customFormat="1" ht="18" customHeight="1">
      <c r="B17" s="47"/>
      <c r="C17" s="48"/>
      <c r="D17" s="48"/>
      <c r="E17" s="36" t="str">
        <f>IF('Rekapitulace stavby'!E11="","",'Rekapitulace stavby'!E11)</f>
        <v>Město Kopřivnice</v>
      </c>
      <c r="F17" s="48"/>
      <c r="G17" s="48"/>
      <c r="H17" s="48"/>
      <c r="I17" s="159" t="s">
        <v>30</v>
      </c>
      <c r="J17" s="36" t="str">
        <f>IF('Rekapitulace stavby'!AN11="","",'Rekapitulace stavby'!AN11)</f>
        <v/>
      </c>
      <c r="K17" s="52"/>
    </row>
    <row r="18" s="1" customFormat="1" ht="6.96" customHeight="1">
      <c r="B18" s="47"/>
      <c r="C18" s="48"/>
      <c r="D18" s="48"/>
      <c r="E18" s="48"/>
      <c r="F18" s="48"/>
      <c r="G18" s="48"/>
      <c r="H18" s="48"/>
      <c r="I18" s="157"/>
      <c r="J18" s="48"/>
      <c r="K18" s="52"/>
    </row>
    <row r="19" s="1" customFormat="1" ht="14.4" customHeight="1">
      <c r="B19" s="47"/>
      <c r="C19" s="48"/>
      <c r="D19" s="41" t="s">
        <v>31</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33</v>
      </c>
      <c r="E22" s="48"/>
      <c r="F22" s="48"/>
      <c r="G22" s="48"/>
      <c r="H22" s="48"/>
      <c r="I22" s="159" t="s">
        <v>28</v>
      </c>
      <c r="J22" s="36" t="str">
        <f>IF('Rekapitulace stavby'!AN16="","",'Rekapitulace stavby'!AN16)</f>
        <v/>
      </c>
      <c r="K22" s="52"/>
    </row>
    <row r="23" s="1" customFormat="1" ht="18" customHeight="1">
      <c r="B23" s="47"/>
      <c r="C23" s="48"/>
      <c r="D23" s="48"/>
      <c r="E23" s="36" t="str">
        <f>IF('Rekapitulace stavby'!E17="","",'Rekapitulace stavby'!E17)</f>
        <v>Dopravoprojekt Ostrava a.s.</v>
      </c>
      <c r="F23" s="48"/>
      <c r="G23" s="48"/>
      <c r="H23" s="48"/>
      <c r="I23" s="159" t="s">
        <v>30</v>
      </c>
      <c r="J23" s="36" t="str">
        <f>IF('Rekapitulace stavby'!AN17="","",'Rekapitulace stavby'!AN17)</f>
        <v/>
      </c>
      <c r="K23" s="52"/>
    </row>
    <row r="24" s="1" customFormat="1" ht="6.96" customHeight="1">
      <c r="B24" s="47"/>
      <c r="C24" s="48"/>
      <c r="D24" s="48"/>
      <c r="E24" s="48"/>
      <c r="F24" s="48"/>
      <c r="G24" s="48"/>
      <c r="H24" s="48"/>
      <c r="I24" s="157"/>
      <c r="J24" s="48"/>
      <c r="K24" s="52"/>
    </row>
    <row r="25" s="1" customFormat="1" ht="14.4" customHeight="1">
      <c r="B25" s="47"/>
      <c r="C25" s="48"/>
      <c r="D25" s="41" t="s">
        <v>36</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38</v>
      </c>
      <c r="E29" s="48"/>
      <c r="F29" s="48"/>
      <c r="G29" s="48"/>
      <c r="H29" s="48"/>
      <c r="I29" s="157"/>
      <c r="J29" s="168">
        <f>ROUND(J88,2)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40</v>
      </c>
      <c r="G31" s="48"/>
      <c r="H31" s="48"/>
      <c r="I31" s="169" t="s">
        <v>39</v>
      </c>
      <c r="J31" s="53" t="s">
        <v>41</v>
      </c>
      <c r="K31" s="52"/>
    </row>
    <row r="32" s="1" customFormat="1" ht="14.4" customHeight="1">
      <c r="B32" s="47"/>
      <c r="C32" s="48"/>
      <c r="D32" s="56" t="s">
        <v>42</v>
      </c>
      <c r="E32" s="56" t="s">
        <v>43</v>
      </c>
      <c r="F32" s="170">
        <f>ROUND(SUM(BE88:BE160), 2)</f>
        <v>0</v>
      </c>
      <c r="G32" s="48"/>
      <c r="H32" s="48"/>
      <c r="I32" s="171">
        <v>0.20999999999999999</v>
      </c>
      <c r="J32" s="170">
        <f>ROUND(ROUND((SUM(BE88:BE160)), 2)*I32, 2)</f>
        <v>0</v>
      </c>
      <c r="K32" s="52"/>
    </row>
    <row r="33" s="1" customFormat="1" ht="14.4" customHeight="1">
      <c r="B33" s="47"/>
      <c r="C33" s="48"/>
      <c r="D33" s="48"/>
      <c r="E33" s="56" t="s">
        <v>44</v>
      </c>
      <c r="F33" s="170">
        <f>ROUND(SUM(BF88:BF160), 2)</f>
        <v>0</v>
      </c>
      <c r="G33" s="48"/>
      <c r="H33" s="48"/>
      <c r="I33" s="171">
        <v>0.14999999999999999</v>
      </c>
      <c r="J33" s="170">
        <f>ROUND(ROUND((SUM(BF88:BF160)), 2)*I33, 2)</f>
        <v>0</v>
      </c>
      <c r="K33" s="52"/>
    </row>
    <row r="34" hidden="1" s="1" customFormat="1" ht="14.4" customHeight="1">
      <c r="B34" s="47"/>
      <c r="C34" s="48"/>
      <c r="D34" s="48"/>
      <c r="E34" s="56" t="s">
        <v>45</v>
      </c>
      <c r="F34" s="170">
        <f>ROUND(SUM(BG88:BG160), 2)</f>
        <v>0</v>
      </c>
      <c r="G34" s="48"/>
      <c r="H34" s="48"/>
      <c r="I34" s="171">
        <v>0.20999999999999999</v>
      </c>
      <c r="J34" s="170">
        <v>0</v>
      </c>
      <c r="K34" s="52"/>
    </row>
    <row r="35" hidden="1" s="1" customFormat="1" ht="14.4" customHeight="1">
      <c r="B35" s="47"/>
      <c r="C35" s="48"/>
      <c r="D35" s="48"/>
      <c r="E35" s="56" t="s">
        <v>46</v>
      </c>
      <c r="F35" s="170">
        <f>ROUND(SUM(BH88:BH160), 2)</f>
        <v>0</v>
      </c>
      <c r="G35" s="48"/>
      <c r="H35" s="48"/>
      <c r="I35" s="171">
        <v>0.14999999999999999</v>
      </c>
      <c r="J35" s="170">
        <v>0</v>
      </c>
      <c r="K35" s="52"/>
    </row>
    <row r="36" hidden="1" s="1" customFormat="1" ht="14.4" customHeight="1">
      <c r="B36" s="47"/>
      <c r="C36" s="48"/>
      <c r="D36" s="48"/>
      <c r="E36" s="56" t="s">
        <v>47</v>
      </c>
      <c r="F36" s="170">
        <f>ROUND(SUM(BI88:BI160),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48</v>
      </c>
      <c r="E38" s="99"/>
      <c r="F38" s="99"/>
      <c r="G38" s="174" t="s">
        <v>49</v>
      </c>
      <c r="H38" s="175" t="s">
        <v>50</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189</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Revitalizace centra města Kopřivnice - projektová dokumentace II.</v>
      </c>
      <c r="F47" s="41"/>
      <c r="G47" s="41"/>
      <c r="H47" s="41"/>
      <c r="I47" s="157"/>
      <c r="J47" s="48"/>
      <c r="K47" s="52"/>
    </row>
    <row r="48">
      <c r="B48" s="29"/>
      <c r="C48" s="41" t="s">
        <v>186</v>
      </c>
      <c r="D48" s="30"/>
      <c r="E48" s="30"/>
      <c r="F48" s="30"/>
      <c r="G48" s="30"/>
      <c r="H48" s="30"/>
      <c r="I48" s="155"/>
      <c r="J48" s="30"/>
      <c r="K48" s="32"/>
    </row>
    <row r="49" s="1" customFormat="1" ht="16.5" customHeight="1">
      <c r="B49" s="47"/>
      <c r="C49" s="48"/>
      <c r="D49" s="48"/>
      <c r="E49" s="156" t="s">
        <v>5102</v>
      </c>
      <c r="F49" s="48"/>
      <c r="G49" s="48"/>
      <c r="H49" s="48"/>
      <c r="I49" s="157"/>
      <c r="J49" s="48"/>
      <c r="K49" s="52"/>
    </row>
    <row r="50" s="1" customFormat="1" ht="14.4" customHeight="1">
      <c r="B50" s="47"/>
      <c r="C50" s="41" t="s">
        <v>940</v>
      </c>
      <c r="D50" s="48"/>
      <c r="E50" s="48"/>
      <c r="F50" s="48"/>
      <c r="G50" s="48"/>
      <c r="H50" s="48"/>
      <c r="I50" s="157"/>
      <c r="J50" s="48"/>
      <c r="K50" s="52"/>
    </row>
    <row r="51" s="1" customFormat="1" ht="17.25" customHeight="1">
      <c r="B51" s="47"/>
      <c r="C51" s="48"/>
      <c r="D51" s="48"/>
      <c r="E51" s="158" t="str">
        <f>E11</f>
        <v>SO 904_1 - Stavební část</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 </v>
      </c>
      <c r="G53" s="48"/>
      <c r="H53" s="48"/>
      <c r="I53" s="159" t="s">
        <v>25</v>
      </c>
      <c r="J53" s="160" t="str">
        <f>IF(J14="","",J14)</f>
        <v>14. 1. 2019</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Kopřivnice</v>
      </c>
      <c r="G55" s="48"/>
      <c r="H55" s="48"/>
      <c r="I55" s="159" t="s">
        <v>33</v>
      </c>
      <c r="J55" s="45" t="str">
        <f>E23</f>
        <v>Dopravoprojekt Ostrava a.s.</v>
      </c>
      <c r="K55" s="52"/>
    </row>
    <row r="56" s="1" customFormat="1" ht="14.4" customHeight="1">
      <c r="B56" s="47"/>
      <c r="C56" s="41" t="s">
        <v>31</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190</v>
      </c>
      <c r="D58" s="172"/>
      <c r="E58" s="172"/>
      <c r="F58" s="172"/>
      <c r="G58" s="172"/>
      <c r="H58" s="172"/>
      <c r="I58" s="186"/>
      <c r="J58" s="187" t="s">
        <v>191</v>
      </c>
      <c r="K58" s="188"/>
    </row>
    <row r="59" s="1" customFormat="1" ht="10.32" customHeight="1">
      <c r="B59" s="47"/>
      <c r="C59" s="48"/>
      <c r="D59" s="48"/>
      <c r="E59" s="48"/>
      <c r="F59" s="48"/>
      <c r="G59" s="48"/>
      <c r="H59" s="48"/>
      <c r="I59" s="157"/>
      <c r="J59" s="48"/>
      <c r="K59" s="52"/>
    </row>
    <row r="60" s="1" customFormat="1" ht="29.28" customHeight="1">
      <c r="B60" s="47"/>
      <c r="C60" s="189" t="s">
        <v>192</v>
      </c>
      <c r="D60" s="48"/>
      <c r="E60" s="48"/>
      <c r="F60" s="48"/>
      <c r="G60" s="48"/>
      <c r="H60" s="48"/>
      <c r="I60" s="157"/>
      <c r="J60" s="168">
        <f>J88</f>
        <v>0</v>
      </c>
      <c r="K60" s="52"/>
      <c r="AU60" s="25" t="s">
        <v>193</v>
      </c>
    </row>
    <row r="61" s="8" customFormat="1" ht="24.96" customHeight="1">
      <c r="B61" s="190"/>
      <c r="C61" s="191"/>
      <c r="D61" s="192" t="s">
        <v>364</v>
      </c>
      <c r="E61" s="193"/>
      <c r="F61" s="193"/>
      <c r="G61" s="193"/>
      <c r="H61" s="193"/>
      <c r="I61" s="194"/>
      <c r="J61" s="195">
        <f>J89</f>
        <v>0</v>
      </c>
      <c r="K61" s="196"/>
    </row>
    <row r="62" s="9" customFormat="1" ht="19.92" customHeight="1">
      <c r="B62" s="197"/>
      <c r="C62" s="198"/>
      <c r="D62" s="199" t="s">
        <v>365</v>
      </c>
      <c r="E62" s="200"/>
      <c r="F62" s="200"/>
      <c r="G62" s="200"/>
      <c r="H62" s="200"/>
      <c r="I62" s="201"/>
      <c r="J62" s="202">
        <f>J90</f>
        <v>0</v>
      </c>
      <c r="K62" s="203"/>
    </row>
    <row r="63" s="9" customFormat="1" ht="19.92" customHeight="1">
      <c r="B63" s="197"/>
      <c r="C63" s="198"/>
      <c r="D63" s="199" t="s">
        <v>366</v>
      </c>
      <c r="E63" s="200"/>
      <c r="F63" s="200"/>
      <c r="G63" s="200"/>
      <c r="H63" s="200"/>
      <c r="I63" s="201"/>
      <c r="J63" s="202">
        <f>J131</f>
        <v>0</v>
      </c>
      <c r="K63" s="203"/>
    </row>
    <row r="64" s="9" customFormat="1" ht="19.92" customHeight="1">
      <c r="B64" s="197"/>
      <c r="C64" s="198"/>
      <c r="D64" s="199" t="s">
        <v>1126</v>
      </c>
      <c r="E64" s="200"/>
      <c r="F64" s="200"/>
      <c r="G64" s="200"/>
      <c r="H64" s="200"/>
      <c r="I64" s="201"/>
      <c r="J64" s="202">
        <f>J138</f>
        <v>0</v>
      </c>
      <c r="K64" s="203"/>
    </row>
    <row r="65" s="9" customFormat="1" ht="19.92" customHeight="1">
      <c r="B65" s="197"/>
      <c r="C65" s="198"/>
      <c r="D65" s="199" t="s">
        <v>1244</v>
      </c>
      <c r="E65" s="200"/>
      <c r="F65" s="200"/>
      <c r="G65" s="200"/>
      <c r="H65" s="200"/>
      <c r="I65" s="201"/>
      <c r="J65" s="202">
        <f>J147</f>
        <v>0</v>
      </c>
      <c r="K65" s="203"/>
    </row>
    <row r="66" s="9" customFormat="1" ht="19.92" customHeight="1">
      <c r="B66" s="197"/>
      <c r="C66" s="198"/>
      <c r="D66" s="199" t="s">
        <v>2621</v>
      </c>
      <c r="E66" s="200"/>
      <c r="F66" s="200"/>
      <c r="G66" s="200"/>
      <c r="H66" s="200"/>
      <c r="I66" s="201"/>
      <c r="J66" s="202">
        <f>J155</f>
        <v>0</v>
      </c>
      <c r="K66" s="203"/>
    </row>
    <row r="67" s="1" customFormat="1" ht="21.84" customHeight="1">
      <c r="B67" s="47"/>
      <c r="C67" s="48"/>
      <c r="D67" s="48"/>
      <c r="E67" s="48"/>
      <c r="F67" s="48"/>
      <c r="G67" s="48"/>
      <c r="H67" s="48"/>
      <c r="I67" s="157"/>
      <c r="J67" s="48"/>
      <c r="K67" s="52"/>
    </row>
    <row r="68" s="1" customFormat="1" ht="6.96" customHeight="1">
      <c r="B68" s="68"/>
      <c r="C68" s="69"/>
      <c r="D68" s="69"/>
      <c r="E68" s="69"/>
      <c r="F68" s="69"/>
      <c r="G68" s="69"/>
      <c r="H68" s="69"/>
      <c r="I68" s="179"/>
      <c r="J68" s="69"/>
      <c r="K68" s="70"/>
    </row>
    <row r="72" s="1" customFormat="1" ht="6.96" customHeight="1">
      <c r="B72" s="71"/>
      <c r="C72" s="72"/>
      <c r="D72" s="72"/>
      <c r="E72" s="72"/>
      <c r="F72" s="72"/>
      <c r="G72" s="72"/>
      <c r="H72" s="72"/>
      <c r="I72" s="182"/>
      <c r="J72" s="72"/>
      <c r="K72" s="72"/>
      <c r="L72" s="73"/>
    </row>
    <row r="73" s="1" customFormat="1" ht="36.96" customHeight="1">
      <c r="B73" s="47"/>
      <c r="C73" s="74" t="s">
        <v>199</v>
      </c>
      <c r="D73" s="75"/>
      <c r="E73" s="75"/>
      <c r="F73" s="75"/>
      <c r="G73" s="75"/>
      <c r="H73" s="75"/>
      <c r="I73" s="204"/>
      <c r="J73" s="75"/>
      <c r="K73" s="75"/>
      <c r="L73" s="73"/>
    </row>
    <row r="74" s="1" customFormat="1" ht="6.96" customHeight="1">
      <c r="B74" s="47"/>
      <c r="C74" s="75"/>
      <c r="D74" s="75"/>
      <c r="E74" s="75"/>
      <c r="F74" s="75"/>
      <c r="G74" s="75"/>
      <c r="H74" s="75"/>
      <c r="I74" s="204"/>
      <c r="J74" s="75"/>
      <c r="K74" s="75"/>
      <c r="L74" s="73"/>
    </row>
    <row r="75" s="1" customFormat="1" ht="14.4" customHeight="1">
      <c r="B75" s="47"/>
      <c r="C75" s="77" t="s">
        <v>18</v>
      </c>
      <c r="D75" s="75"/>
      <c r="E75" s="75"/>
      <c r="F75" s="75"/>
      <c r="G75" s="75"/>
      <c r="H75" s="75"/>
      <c r="I75" s="204"/>
      <c r="J75" s="75"/>
      <c r="K75" s="75"/>
      <c r="L75" s="73"/>
    </row>
    <row r="76" s="1" customFormat="1" ht="16.5" customHeight="1">
      <c r="B76" s="47"/>
      <c r="C76" s="75"/>
      <c r="D76" s="75"/>
      <c r="E76" s="205" t="str">
        <f>E7</f>
        <v>Revitalizace centra města Kopřivnice - projektová dokumentace II.</v>
      </c>
      <c r="F76" s="77"/>
      <c r="G76" s="77"/>
      <c r="H76" s="77"/>
      <c r="I76" s="204"/>
      <c r="J76" s="75"/>
      <c r="K76" s="75"/>
      <c r="L76" s="73"/>
    </row>
    <row r="77">
      <c r="B77" s="29"/>
      <c r="C77" s="77" t="s">
        <v>186</v>
      </c>
      <c r="D77" s="304"/>
      <c r="E77" s="304"/>
      <c r="F77" s="304"/>
      <c r="G77" s="304"/>
      <c r="H77" s="304"/>
      <c r="I77" s="149"/>
      <c r="J77" s="304"/>
      <c r="K77" s="304"/>
      <c r="L77" s="305"/>
    </row>
    <row r="78" s="1" customFormat="1" ht="16.5" customHeight="1">
      <c r="B78" s="47"/>
      <c r="C78" s="75"/>
      <c r="D78" s="75"/>
      <c r="E78" s="205" t="s">
        <v>5102</v>
      </c>
      <c r="F78" s="75"/>
      <c r="G78" s="75"/>
      <c r="H78" s="75"/>
      <c r="I78" s="204"/>
      <c r="J78" s="75"/>
      <c r="K78" s="75"/>
      <c r="L78" s="73"/>
    </row>
    <row r="79" s="1" customFormat="1" ht="14.4" customHeight="1">
      <c r="B79" s="47"/>
      <c r="C79" s="77" t="s">
        <v>940</v>
      </c>
      <c r="D79" s="75"/>
      <c r="E79" s="75"/>
      <c r="F79" s="75"/>
      <c r="G79" s="75"/>
      <c r="H79" s="75"/>
      <c r="I79" s="204"/>
      <c r="J79" s="75"/>
      <c r="K79" s="75"/>
      <c r="L79" s="73"/>
    </row>
    <row r="80" s="1" customFormat="1" ht="17.25" customHeight="1">
      <c r="B80" s="47"/>
      <c r="C80" s="75"/>
      <c r="D80" s="75"/>
      <c r="E80" s="83" t="str">
        <f>E11</f>
        <v>SO 904_1 - Stavební část</v>
      </c>
      <c r="F80" s="75"/>
      <c r="G80" s="75"/>
      <c r="H80" s="75"/>
      <c r="I80" s="204"/>
      <c r="J80" s="75"/>
      <c r="K80" s="75"/>
      <c r="L80" s="73"/>
    </row>
    <row r="81" s="1" customFormat="1" ht="6.96" customHeight="1">
      <c r="B81" s="47"/>
      <c r="C81" s="75"/>
      <c r="D81" s="75"/>
      <c r="E81" s="75"/>
      <c r="F81" s="75"/>
      <c r="G81" s="75"/>
      <c r="H81" s="75"/>
      <c r="I81" s="204"/>
      <c r="J81" s="75"/>
      <c r="K81" s="75"/>
      <c r="L81" s="73"/>
    </row>
    <row r="82" s="1" customFormat="1" ht="18" customHeight="1">
      <c r="B82" s="47"/>
      <c r="C82" s="77" t="s">
        <v>23</v>
      </c>
      <c r="D82" s="75"/>
      <c r="E82" s="75"/>
      <c r="F82" s="206" t="str">
        <f>F14</f>
        <v xml:space="preserve"> </v>
      </c>
      <c r="G82" s="75"/>
      <c r="H82" s="75"/>
      <c r="I82" s="207" t="s">
        <v>25</v>
      </c>
      <c r="J82" s="86" t="str">
        <f>IF(J14="","",J14)</f>
        <v>14. 1. 2019</v>
      </c>
      <c r="K82" s="75"/>
      <c r="L82" s="73"/>
    </row>
    <row r="83" s="1" customFormat="1" ht="6.96" customHeight="1">
      <c r="B83" s="47"/>
      <c r="C83" s="75"/>
      <c r="D83" s="75"/>
      <c r="E83" s="75"/>
      <c r="F83" s="75"/>
      <c r="G83" s="75"/>
      <c r="H83" s="75"/>
      <c r="I83" s="204"/>
      <c r="J83" s="75"/>
      <c r="K83" s="75"/>
      <c r="L83" s="73"/>
    </row>
    <row r="84" s="1" customFormat="1">
      <c r="B84" s="47"/>
      <c r="C84" s="77" t="s">
        <v>27</v>
      </c>
      <c r="D84" s="75"/>
      <c r="E84" s="75"/>
      <c r="F84" s="206" t="str">
        <f>E17</f>
        <v>Město Kopřivnice</v>
      </c>
      <c r="G84" s="75"/>
      <c r="H84" s="75"/>
      <c r="I84" s="207" t="s">
        <v>33</v>
      </c>
      <c r="J84" s="206" t="str">
        <f>E23</f>
        <v>Dopravoprojekt Ostrava a.s.</v>
      </c>
      <c r="K84" s="75"/>
      <c r="L84" s="73"/>
    </row>
    <row r="85" s="1" customFormat="1" ht="14.4" customHeight="1">
      <c r="B85" s="47"/>
      <c r="C85" s="77" t="s">
        <v>31</v>
      </c>
      <c r="D85" s="75"/>
      <c r="E85" s="75"/>
      <c r="F85" s="206" t="str">
        <f>IF(E20="","",E20)</f>
        <v/>
      </c>
      <c r="G85" s="75"/>
      <c r="H85" s="75"/>
      <c r="I85" s="204"/>
      <c r="J85" s="75"/>
      <c r="K85" s="75"/>
      <c r="L85" s="73"/>
    </row>
    <row r="86" s="1" customFormat="1" ht="10.32" customHeight="1">
      <c r="B86" s="47"/>
      <c r="C86" s="75"/>
      <c r="D86" s="75"/>
      <c r="E86" s="75"/>
      <c r="F86" s="75"/>
      <c r="G86" s="75"/>
      <c r="H86" s="75"/>
      <c r="I86" s="204"/>
      <c r="J86" s="75"/>
      <c r="K86" s="75"/>
      <c r="L86" s="73"/>
    </row>
    <row r="87" s="10" customFormat="1" ht="29.28" customHeight="1">
      <c r="B87" s="208"/>
      <c r="C87" s="209" t="s">
        <v>200</v>
      </c>
      <c r="D87" s="210" t="s">
        <v>57</v>
      </c>
      <c r="E87" s="210" t="s">
        <v>53</v>
      </c>
      <c r="F87" s="210" t="s">
        <v>201</v>
      </c>
      <c r="G87" s="210" t="s">
        <v>202</v>
      </c>
      <c r="H87" s="210" t="s">
        <v>203</v>
      </c>
      <c r="I87" s="211" t="s">
        <v>204</v>
      </c>
      <c r="J87" s="210" t="s">
        <v>191</v>
      </c>
      <c r="K87" s="212" t="s">
        <v>205</v>
      </c>
      <c r="L87" s="213"/>
      <c r="M87" s="103" t="s">
        <v>206</v>
      </c>
      <c r="N87" s="104" t="s">
        <v>42</v>
      </c>
      <c r="O87" s="104" t="s">
        <v>207</v>
      </c>
      <c r="P87" s="104" t="s">
        <v>208</v>
      </c>
      <c r="Q87" s="104" t="s">
        <v>209</v>
      </c>
      <c r="R87" s="104" t="s">
        <v>210</v>
      </c>
      <c r="S87" s="104" t="s">
        <v>211</v>
      </c>
      <c r="T87" s="105" t="s">
        <v>212</v>
      </c>
    </row>
    <row r="88" s="1" customFormat="1" ht="29.28" customHeight="1">
      <c r="B88" s="47"/>
      <c r="C88" s="109" t="s">
        <v>192</v>
      </c>
      <c r="D88" s="75"/>
      <c r="E88" s="75"/>
      <c r="F88" s="75"/>
      <c r="G88" s="75"/>
      <c r="H88" s="75"/>
      <c r="I88" s="204"/>
      <c r="J88" s="214">
        <f>BK88</f>
        <v>0</v>
      </c>
      <c r="K88" s="75"/>
      <c r="L88" s="73"/>
      <c r="M88" s="106"/>
      <c r="N88" s="107"/>
      <c r="O88" s="107"/>
      <c r="P88" s="215">
        <f>P89</f>
        <v>0</v>
      </c>
      <c r="Q88" s="107"/>
      <c r="R88" s="215">
        <f>R89</f>
        <v>55.732667019999994</v>
      </c>
      <c r="S88" s="107"/>
      <c r="T88" s="216">
        <f>T89</f>
        <v>0</v>
      </c>
      <c r="AT88" s="25" t="s">
        <v>71</v>
      </c>
      <c r="AU88" s="25" t="s">
        <v>193</v>
      </c>
      <c r="BK88" s="217">
        <f>BK89</f>
        <v>0</v>
      </c>
    </row>
    <row r="89" s="11" customFormat="1" ht="37.44" customHeight="1">
      <c r="B89" s="218"/>
      <c r="C89" s="219"/>
      <c r="D89" s="220" t="s">
        <v>71</v>
      </c>
      <c r="E89" s="221" t="s">
        <v>371</v>
      </c>
      <c r="F89" s="221" t="s">
        <v>372</v>
      </c>
      <c r="G89" s="219"/>
      <c r="H89" s="219"/>
      <c r="I89" s="222"/>
      <c r="J89" s="223">
        <f>BK89</f>
        <v>0</v>
      </c>
      <c r="K89" s="219"/>
      <c r="L89" s="224"/>
      <c r="M89" s="225"/>
      <c r="N89" s="226"/>
      <c r="O89" s="226"/>
      <c r="P89" s="227">
        <f>P90+P131+P138+P147+P155</f>
        <v>0</v>
      </c>
      <c r="Q89" s="226"/>
      <c r="R89" s="227">
        <f>R90+R131+R138+R147+R155</f>
        <v>55.732667019999994</v>
      </c>
      <c r="S89" s="226"/>
      <c r="T89" s="228">
        <f>T90+T131+T138+T147+T155</f>
        <v>0</v>
      </c>
      <c r="AR89" s="229" t="s">
        <v>80</v>
      </c>
      <c r="AT89" s="230" t="s">
        <v>71</v>
      </c>
      <c r="AU89" s="230" t="s">
        <v>72</v>
      </c>
      <c r="AY89" s="229" t="s">
        <v>215</v>
      </c>
      <c r="BK89" s="231">
        <f>BK90+BK131+BK138+BK147+BK155</f>
        <v>0</v>
      </c>
    </row>
    <row r="90" s="11" customFormat="1" ht="19.92" customHeight="1">
      <c r="B90" s="218"/>
      <c r="C90" s="219"/>
      <c r="D90" s="220" t="s">
        <v>71</v>
      </c>
      <c r="E90" s="232" t="s">
        <v>80</v>
      </c>
      <c r="F90" s="232" t="s">
        <v>373</v>
      </c>
      <c r="G90" s="219"/>
      <c r="H90" s="219"/>
      <c r="I90" s="222"/>
      <c r="J90" s="233">
        <f>BK90</f>
        <v>0</v>
      </c>
      <c r="K90" s="219"/>
      <c r="L90" s="224"/>
      <c r="M90" s="225"/>
      <c r="N90" s="226"/>
      <c r="O90" s="226"/>
      <c r="P90" s="227">
        <f>SUM(P91:P130)</f>
        <v>0</v>
      </c>
      <c r="Q90" s="226"/>
      <c r="R90" s="227">
        <f>SUM(R91:R130)</f>
        <v>2.6702051999999998</v>
      </c>
      <c r="S90" s="226"/>
      <c r="T90" s="228">
        <f>SUM(T91:T130)</f>
        <v>0</v>
      </c>
      <c r="AR90" s="229" t="s">
        <v>80</v>
      </c>
      <c r="AT90" s="230" t="s">
        <v>71</v>
      </c>
      <c r="AU90" s="230" t="s">
        <v>80</v>
      </c>
      <c r="AY90" s="229" t="s">
        <v>215</v>
      </c>
      <c r="BK90" s="231">
        <f>SUM(BK91:BK130)</f>
        <v>0</v>
      </c>
    </row>
    <row r="91" s="1" customFormat="1" ht="16.5" customHeight="1">
      <c r="B91" s="47"/>
      <c r="C91" s="234" t="s">
        <v>80</v>
      </c>
      <c r="D91" s="234" t="s">
        <v>218</v>
      </c>
      <c r="E91" s="235" t="s">
        <v>870</v>
      </c>
      <c r="F91" s="236" t="s">
        <v>871</v>
      </c>
      <c r="G91" s="237" t="s">
        <v>872</v>
      </c>
      <c r="H91" s="238">
        <v>10</v>
      </c>
      <c r="I91" s="239"/>
      <c r="J91" s="240">
        <f>ROUND(I91*H91,2)</f>
        <v>0</v>
      </c>
      <c r="K91" s="236" t="s">
        <v>222</v>
      </c>
      <c r="L91" s="73"/>
      <c r="M91" s="241" t="s">
        <v>21</v>
      </c>
      <c r="N91" s="242" t="s">
        <v>43</v>
      </c>
      <c r="O91" s="48"/>
      <c r="P91" s="243">
        <f>O91*H91</f>
        <v>0</v>
      </c>
      <c r="Q91" s="243">
        <v>0</v>
      </c>
      <c r="R91" s="243">
        <f>Q91*H91</f>
        <v>0</v>
      </c>
      <c r="S91" s="243">
        <v>0</v>
      </c>
      <c r="T91" s="244">
        <f>S91*H91</f>
        <v>0</v>
      </c>
      <c r="AR91" s="25" t="s">
        <v>232</v>
      </c>
      <c r="AT91" s="25" t="s">
        <v>218</v>
      </c>
      <c r="AU91" s="25" t="s">
        <v>82</v>
      </c>
      <c r="AY91" s="25" t="s">
        <v>215</v>
      </c>
      <c r="BE91" s="245">
        <f>IF(N91="základní",J91,0)</f>
        <v>0</v>
      </c>
      <c r="BF91" s="245">
        <f>IF(N91="snížená",J91,0)</f>
        <v>0</v>
      </c>
      <c r="BG91" s="245">
        <f>IF(N91="zákl. přenesená",J91,0)</f>
        <v>0</v>
      </c>
      <c r="BH91" s="245">
        <f>IF(N91="sníž. přenesená",J91,0)</f>
        <v>0</v>
      </c>
      <c r="BI91" s="245">
        <f>IF(N91="nulová",J91,0)</f>
        <v>0</v>
      </c>
      <c r="BJ91" s="25" t="s">
        <v>80</v>
      </c>
      <c r="BK91" s="245">
        <f>ROUND(I91*H91,2)</f>
        <v>0</v>
      </c>
      <c r="BL91" s="25" t="s">
        <v>232</v>
      </c>
      <c r="BM91" s="25" t="s">
        <v>2624</v>
      </c>
    </row>
    <row r="92" s="12" customFormat="1">
      <c r="B92" s="252"/>
      <c r="C92" s="253"/>
      <c r="D92" s="246" t="s">
        <v>422</v>
      </c>
      <c r="E92" s="254" t="s">
        <v>21</v>
      </c>
      <c r="F92" s="255" t="s">
        <v>256</v>
      </c>
      <c r="G92" s="253"/>
      <c r="H92" s="256">
        <v>10</v>
      </c>
      <c r="I92" s="257"/>
      <c r="J92" s="253"/>
      <c r="K92" s="253"/>
      <c r="L92" s="258"/>
      <c r="M92" s="259"/>
      <c r="N92" s="260"/>
      <c r="O92" s="260"/>
      <c r="P92" s="260"/>
      <c r="Q92" s="260"/>
      <c r="R92" s="260"/>
      <c r="S92" s="260"/>
      <c r="T92" s="261"/>
      <c r="AT92" s="262" t="s">
        <v>422</v>
      </c>
      <c r="AU92" s="262" t="s">
        <v>82</v>
      </c>
      <c r="AV92" s="12" t="s">
        <v>82</v>
      </c>
      <c r="AW92" s="12" t="s">
        <v>35</v>
      </c>
      <c r="AX92" s="12" t="s">
        <v>72</v>
      </c>
      <c r="AY92" s="262" t="s">
        <v>215</v>
      </c>
    </row>
    <row r="93" s="1" customFormat="1" ht="25.5" customHeight="1">
      <c r="B93" s="47"/>
      <c r="C93" s="234" t="s">
        <v>82</v>
      </c>
      <c r="D93" s="234" t="s">
        <v>218</v>
      </c>
      <c r="E93" s="235" t="s">
        <v>5376</v>
      </c>
      <c r="F93" s="236" t="s">
        <v>5377</v>
      </c>
      <c r="G93" s="237" t="s">
        <v>381</v>
      </c>
      <c r="H93" s="238">
        <v>0.25700000000000001</v>
      </c>
      <c r="I93" s="239"/>
      <c r="J93" s="240">
        <f>ROUND(I93*H93,2)</f>
        <v>0</v>
      </c>
      <c r="K93" s="236" t="s">
        <v>222</v>
      </c>
      <c r="L93" s="73"/>
      <c r="M93" s="241" t="s">
        <v>21</v>
      </c>
      <c r="N93" s="242" t="s">
        <v>43</v>
      </c>
      <c r="O93" s="48"/>
      <c r="P93" s="243">
        <f>O93*H93</f>
        <v>0</v>
      </c>
      <c r="Q93" s="243">
        <v>0</v>
      </c>
      <c r="R93" s="243">
        <f>Q93*H93</f>
        <v>0</v>
      </c>
      <c r="S93" s="243">
        <v>0</v>
      </c>
      <c r="T93" s="244">
        <f>S93*H93</f>
        <v>0</v>
      </c>
      <c r="AR93" s="25" t="s">
        <v>232</v>
      </c>
      <c r="AT93" s="25" t="s">
        <v>218</v>
      </c>
      <c r="AU93" s="25" t="s">
        <v>82</v>
      </c>
      <c r="AY93" s="25" t="s">
        <v>215</v>
      </c>
      <c r="BE93" s="245">
        <f>IF(N93="základní",J93,0)</f>
        <v>0</v>
      </c>
      <c r="BF93" s="245">
        <f>IF(N93="snížená",J93,0)</f>
        <v>0</v>
      </c>
      <c r="BG93" s="245">
        <f>IF(N93="zákl. přenesená",J93,0)</f>
        <v>0</v>
      </c>
      <c r="BH93" s="245">
        <f>IF(N93="sníž. přenesená",J93,0)</f>
        <v>0</v>
      </c>
      <c r="BI93" s="245">
        <f>IF(N93="nulová",J93,0)</f>
        <v>0</v>
      </c>
      <c r="BJ93" s="25" t="s">
        <v>80</v>
      </c>
      <c r="BK93" s="245">
        <f>ROUND(I93*H93,2)</f>
        <v>0</v>
      </c>
      <c r="BL93" s="25" t="s">
        <v>232</v>
      </c>
      <c r="BM93" s="25" t="s">
        <v>5378</v>
      </c>
    </row>
    <row r="94" s="12" customFormat="1">
      <c r="B94" s="252"/>
      <c r="C94" s="253"/>
      <c r="D94" s="246" t="s">
        <v>422</v>
      </c>
      <c r="E94" s="254" t="s">
        <v>21</v>
      </c>
      <c r="F94" s="255" t="s">
        <v>5379</v>
      </c>
      <c r="G94" s="253"/>
      <c r="H94" s="256">
        <v>0.25700000000000001</v>
      </c>
      <c r="I94" s="257"/>
      <c r="J94" s="253"/>
      <c r="K94" s="253"/>
      <c r="L94" s="258"/>
      <c r="M94" s="259"/>
      <c r="N94" s="260"/>
      <c r="O94" s="260"/>
      <c r="P94" s="260"/>
      <c r="Q94" s="260"/>
      <c r="R94" s="260"/>
      <c r="S94" s="260"/>
      <c r="T94" s="261"/>
      <c r="AT94" s="262" t="s">
        <v>422</v>
      </c>
      <c r="AU94" s="262" t="s">
        <v>82</v>
      </c>
      <c r="AV94" s="12" t="s">
        <v>82</v>
      </c>
      <c r="AW94" s="12" t="s">
        <v>35</v>
      </c>
      <c r="AX94" s="12" t="s">
        <v>80</v>
      </c>
      <c r="AY94" s="262" t="s">
        <v>215</v>
      </c>
    </row>
    <row r="95" s="1" customFormat="1" ht="16.5" customHeight="1">
      <c r="B95" s="47"/>
      <c r="C95" s="234" t="s">
        <v>227</v>
      </c>
      <c r="D95" s="234" t="s">
        <v>218</v>
      </c>
      <c r="E95" s="235" t="s">
        <v>1270</v>
      </c>
      <c r="F95" s="236" t="s">
        <v>1271</v>
      </c>
      <c r="G95" s="237" t="s">
        <v>381</v>
      </c>
      <c r="H95" s="238">
        <v>71.307000000000002</v>
      </c>
      <c r="I95" s="239"/>
      <c r="J95" s="240">
        <f>ROUND(I95*H95,2)</f>
        <v>0</v>
      </c>
      <c r="K95" s="236" t="s">
        <v>222</v>
      </c>
      <c r="L95" s="73"/>
      <c r="M95" s="241" t="s">
        <v>21</v>
      </c>
      <c r="N95" s="242" t="s">
        <v>43</v>
      </c>
      <c r="O95" s="48"/>
      <c r="P95" s="243">
        <f>O95*H95</f>
        <v>0</v>
      </c>
      <c r="Q95" s="243">
        <v>0</v>
      </c>
      <c r="R95" s="243">
        <f>Q95*H95</f>
        <v>0</v>
      </c>
      <c r="S95" s="243">
        <v>0</v>
      </c>
      <c r="T95" s="244">
        <f>S95*H95</f>
        <v>0</v>
      </c>
      <c r="AR95" s="25" t="s">
        <v>232</v>
      </c>
      <c r="AT95" s="25" t="s">
        <v>218</v>
      </c>
      <c r="AU95" s="25" t="s">
        <v>82</v>
      </c>
      <c r="AY95" s="25" t="s">
        <v>215</v>
      </c>
      <c r="BE95" s="245">
        <f>IF(N95="základní",J95,0)</f>
        <v>0</v>
      </c>
      <c r="BF95" s="245">
        <f>IF(N95="snížená",J95,0)</f>
        <v>0</v>
      </c>
      <c r="BG95" s="245">
        <f>IF(N95="zákl. přenesená",J95,0)</f>
        <v>0</v>
      </c>
      <c r="BH95" s="245">
        <f>IF(N95="sníž. přenesená",J95,0)</f>
        <v>0</v>
      </c>
      <c r="BI95" s="245">
        <f>IF(N95="nulová",J95,0)</f>
        <v>0</v>
      </c>
      <c r="BJ95" s="25" t="s">
        <v>80</v>
      </c>
      <c r="BK95" s="245">
        <f>ROUND(I95*H95,2)</f>
        <v>0</v>
      </c>
      <c r="BL95" s="25" t="s">
        <v>232</v>
      </c>
      <c r="BM95" s="25" t="s">
        <v>2625</v>
      </c>
    </row>
    <row r="96" s="14" customFormat="1">
      <c r="B96" s="288"/>
      <c r="C96" s="289"/>
      <c r="D96" s="246" t="s">
        <v>422</v>
      </c>
      <c r="E96" s="290" t="s">
        <v>21</v>
      </c>
      <c r="F96" s="291" t="s">
        <v>5380</v>
      </c>
      <c r="G96" s="289"/>
      <c r="H96" s="290" t="s">
        <v>21</v>
      </c>
      <c r="I96" s="292"/>
      <c r="J96" s="289"/>
      <c r="K96" s="289"/>
      <c r="L96" s="293"/>
      <c r="M96" s="294"/>
      <c r="N96" s="295"/>
      <c r="O96" s="295"/>
      <c r="P96" s="295"/>
      <c r="Q96" s="295"/>
      <c r="R96" s="295"/>
      <c r="S96" s="295"/>
      <c r="T96" s="296"/>
      <c r="AT96" s="297" t="s">
        <v>422</v>
      </c>
      <c r="AU96" s="297" t="s">
        <v>82</v>
      </c>
      <c r="AV96" s="14" t="s">
        <v>80</v>
      </c>
      <c r="AW96" s="14" t="s">
        <v>35</v>
      </c>
      <c r="AX96" s="14" t="s">
        <v>72</v>
      </c>
      <c r="AY96" s="297" t="s">
        <v>215</v>
      </c>
    </row>
    <row r="97" s="12" customFormat="1">
      <c r="B97" s="252"/>
      <c r="C97" s="253"/>
      <c r="D97" s="246" t="s">
        <v>422</v>
      </c>
      <c r="E97" s="254" t="s">
        <v>21</v>
      </c>
      <c r="F97" s="255" t="s">
        <v>5381</v>
      </c>
      <c r="G97" s="253"/>
      <c r="H97" s="256">
        <v>71.307000000000002</v>
      </c>
      <c r="I97" s="257"/>
      <c r="J97" s="253"/>
      <c r="K97" s="253"/>
      <c r="L97" s="258"/>
      <c r="M97" s="259"/>
      <c r="N97" s="260"/>
      <c r="O97" s="260"/>
      <c r="P97" s="260"/>
      <c r="Q97" s="260"/>
      <c r="R97" s="260"/>
      <c r="S97" s="260"/>
      <c r="T97" s="261"/>
      <c r="AT97" s="262" t="s">
        <v>422</v>
      </c>
      <c r="AU97" s="262" t="s">
        <v>82</v>
      </c>
      <c r="AV97" s="12" t="s">
        <v>82</v>
      </c>
      <c r="AW97" s="12" t="s">
        <v>35</v>
      </c>
      <c r="AX97" s="12" t="s">
        <v>72</v>
      </c>
      <c r="AY97" s="262" t="s">
        <v>215</v>
      </c>
    </row>
    <row r="98" s="13" customFormat="1">
      <c r="B98" s="263"/>
      <c r="C98" s="264"/>
      <c r="D98" s="246" t="s">
        <v>422</v>
      </c>
      <c r="E98" s="265" t="s">
        <v>21</v>
      </c>
      <c r="F98" s="266" t="s">
        <v>439</v>
      </c>
      <c r="G98" s="264"/>
      <c r="H98" s="267">
        <v>71.307000000000002</v>
      </c>
      <c r="I98" s="268"/>
      <c r="J98" s="264"/>
      <c r="K98" s="264"/>
      <c r="L98" s="269"/>
      <c r="M98" s="270"/>
      <c r="N98" s="271"/>
      <c r="O98" s="271"/>
      <c r="P98" s="271"/>
      <c r="Q98" s="271"/>
      <c r="R98" s="271"/>
      <c r="S98" s="271"/>
      <c r="T98" s="272"/>
      <c r="AT98" s="273" t="s">
        <v>422</v>
      </c>
      <c r="AU98" s="273" t="s">
        <v>82</v>
      </c>
      <c r="AV98" s="13" t="s">
        <v>232</v>
      </c>
      <c r="AW98" s="13" t="s">
        <v>35</v>
      </c>
      <c r="AX98" s="13" t="s">
        <v>80</v>
      </c>
      <c r="AY98" s="273" t="s">
        <v>215</v>
      </c>
    </row>
    <row r="99" s="1" customFormat="1" ht="16.5" customHeight="1">
      <c r="B99" s="47"/>
      <c r="C99" s="234" t="s">
        <v>232</v>
      </c>
      <c r="D99" s="234" t="s">
        <v>218</v>
      </c>
      <c r="E99" s="235" t="s">
        <v>2630</v>
      </c>
      <c r="F99" s="236" t="s">
        <v>2631</v>
      </c>
      <c r="G99" s="237" t="s">
        <v>381</v>
      </c>
      <c r="H99" s="238">
        <v>35.654000000000003</v>
      </c>
      <c r="I99" s="239"/>
      <c r="J99" s="240">
        <f>ROUND(I99*H99,2)</f>
        <v>0</v>
      </c>
      <c r="K99" s="236" t="s">
        <v>222</v>
      </c>
      <c r="L99" s="73"/>
      <c r="M99" s="241" t="s">
        <v>21</v>
      </c>
      <c r="N99" s="242" t="s">
        <v>43</v>
      </c>
      <c r="O99" s="48"/>
      <c r="P99" s="243">
        <f>O99*H99</f>
        <v>0</v>
      </c>
      <c r="Q99" s="243">
        <v>0</v>
      </c>
      <c r="R99" s="243">
        <f>Q99*H99</f>
        <v>0</v>
      </c>
      <c r="S99" s="243">
        <v>0</v>
      </c>
      <c r="T99" s="244">
        <f>S99*H99</f>
        <v>0</v>
      </c>
      <c r="AR99" s="25" t="s">
        <v>232</v>
      </c>
      <c r="AT99" s="25" t="s">
        <v>218</v>
      </c>
      <c r="AU99" s="25" t="s">
        <v>82</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2632</v>
      </c>
    </row>
    <row r="100" s="14" customFormat="1">
      <c r="B100" s="288"/>
      <c r="C100" s="289"/>
      <c r="D100" s="246" t="s">
        <v>422</v>
      </c>
      <c r="E100" s="290" t="s">
        <v>21</v>
      </c>
      <c r="F100" s="291" t="s">
        <v>2633</v>
      </c>
      <c r="G100" s="289"/>
      <c r="H100" s="290" t="s">
        <v>21</v>
      </c>
      <c r="I100" s="292"/>
      <c r="J100" s="289"/>
      <c r="K100" s="289"/>
      <c r="L100" s="293"/>
      <c r="M100" s="294"/>
      <c r="N100" s="295"/>
      <c r="O100" s="295"/>
      <c r="P100" s="295"/>
      <c r="Q100" s="295"/>
      <c r="R100" s="295"/>
      <c r="S100" s="295"/>
      <c r="T100" s="296"/>
      <c r="AT100" s="297" t="s">
        <v>422</v>
      </c>
      <c r="AU100" s="297" t="s">
        <v>82</v>
      </c>
      <c r="AV100" s="14" t="s">
        <v>80</v>
      </c>
      <c r="AW100" s="14" t="s">
        <v>35</v>
      </c>
      <c r="AX100" s="14" t="s">
        <v>72</v>
      </c>
      <c r="AY100" s="297" t="s">
        <v>215</v>
      </c>
    </row>
    <row r="101" s="12" customFormat="1">
      <c r="B101" s="252"/>
      <c r="C101" s="253"/>
      <c r="D101" s="246" t="s">
        <v>422</v>
      </c>
      <c r="E101" s="254" t="s">
        <v>21</v>
      </c>
      <c r="F101" s="255" t="s">
        <v>5382</v>
      </c>
      <c r="G101" s="253"/>
      <c r="H101" s="256">
        <v>71.307000000000002</v>
      </c>
      <c r="I101" s="257"/>
      <c r="J101" s="253"/>
      <c r="K101" s="253"/>
      <c r="L101" s="258"/>
      <c r="M101" s="259"/>
      <c r="N101" s="260"/>
      <c r="O101" s="260"/>
      <c r="P101" s="260"/>
      <c r="Q101" s="260"/>
      <c r="R101" s="260"/>
      <c r="S101" s="260"/>
      <c r="T101" s="261"/>
      <c r="AT101" s="262" t="s">
        <v>422</v>
      </c>
      <c r="AU101" s="262" t="s">
        <v>82</v>
      </c>
      <c r="AV101" s="12" t="s">
        <v>82</v>
      </c>
      <c r="AW101" s="12" t="s">
        <v>35</v>
      </c>
      <c r="AX101" s="12" t="s">
        <v>72</v>
      </c>
      <c r="AY101" s="262" t="s">
        <v>215</v>
      </c>
    </row>
    <row r="102" s="13" customFormat="1">
      <c r="B102" s="263"/>
      <c r="C102" s="264"/>
      <c r="D102" s="246" t="s">
        <v>422</v>
      </c>
      <c r="E102" s="265" t="s">
        <v>21</v>
      </c>
      <c r="F102" s="266" t="s">
        <v>439</v>
      </c>
      <c r="G102" s="264"/>
      <c r="H102" s="267">
        <v>71.307000000000002</v>
      </c>
      <c r="I102" s="268"/>
      <c r="J102" s="264"/>
      <c r="K102" s="264"/>
      <c r="L102" s="269"/>
      <c r="M102" s="270"/>
      <c r="N102" s="271"/>
      <c r="O102" s="271"/>
      <c r="P102" s="271"/>
      <c r="Q102" s="271"/>
      <c r="R102" s="271"/>
      <c r="S102" s="271"/>
      <c r="T102" s="272"/>
      <c r="AT102" s="273" t="s">
        <v>422</v>
      </c>
      <c r="AU102" s="273" t="s">
        <v>82</v>
      </c>
      <c r="AV102" s="13" t="s">
        <v>232</v>
      </c>
      <c r="AW102" s="13" t="s">
        <v>35</v>
      </c>
      <c r="AX102" s="13" t="s">
        <v>80</v>
      </c>
      <c r="AY102" s="273" t="s">
        <v>215</v>
      </c>
    </row>
    <row r="103" s="12" customFormat="1">
      <c r="B103" s="252"/>
      <c r="C103" s="253"/>
      <c r="D103" s="246" t="s">
        <v>422</v>
      </c>
      <c r="E103" s="253"/>
      <c r="F103" s="255" t="s">
        <v>5383</v>
      </c>
      <c r="G103" s="253"/>
      <c r="H103" s="256">
        <v>35.654000000000003</v>
      </c>
      <c r="I103" s="257"/>
      <c r="J103" s="253"/>
      <c r="K103" s="253"/>
      <c r="L103" s="258"/>
      <c r="M103" s="259"/>
      <c r="N103" s="260"/>
      <c r="O103" s="260"/>
      <c r="P103" s="260"/>
      <c r="Q103" s="260"/>
      <c r="R103" s="260"/>
      <c r="S103" s="260"/>
      <c r="T103" s="261"/>
      <c r="AT103" s="262" t="s">
        <v>422</v>
      </c>
      <c r="AU103" s="262" t="s">
        <v>82</v>
      </c>
      <c r="AV103" s="12" t="s">
        <v>82</v>
      </c>
      <c r="AW103" s="12" t="s">
        <v>6</v>
      </c>
      <c r="AX103" s="12" t="s">
        <v>80</v>
      </c>
      <c r="AY103" s="262" t="s">
        <v>215</v>
      </c>
    </row>
    <row r="104" s="1" customFormat="1" ht="16.5" customHeight="1">
      <c r="B104" s="47"/>
      <c r="C104" s="234" t="s">
        <v>214</v>
      </c>
      <c r="D104" s="234" t="s">
        <v>218</v>
      </c>
      <c r="E104" s="235" t="s">
        <v>2657</v>
      </c>
      <c r="F104" s="236" t="s">
        <v>2658</v>
      </c>
      <c r="G104" s="237" t="s">
        <v>376</v>
      </c>
      <c r="H104" s="238">
        <v>56.712000000000003</v>
      </c>
      <c r="I104" s="239"/>
      <c r="J104" s="240">
        <f>ROUND(I104*H104,2)</f>
        <v>0</v>
      </c>
      <c r="K104" s="236" t="s">
        <v>222</v>
      </c>
      <c r="L104" s="73"/>
      <c r="M104" s="241" t="s">
        <v>21</v>
      </c>
      <c r="N104" s="242" t="s">
        <v>43</v>
      </c>
      <c r="O104" s="48"/>
      <c r="P104" s="243">
        <f>O104*H104</f>
        <v>0</v>
      </c>
      <c r="Q104" s="243">
        <v>0.00084999999999999995</v>
      </c>
      <c r="R104" s="243">
        <f>Q104*H104</f>
        <v>0.048205199999999997</v>
      </c>
      <c r="S104" s="243">
        <v>0</v>
      </c>
      <c r="T104" s="244">
        <f>S104*H104</f>
        <v>0</v>
      </c>
      <c r="AR104" s="25" t="s">
        <v>232</v>
      </c>
      <c r="AT104" s="25" t="s">
        <v>218</v>
      </c>
      <c r="AU104" s="25" t="s">
        <v>82</v>
      </c>
      <c r="AY104" s="25" t="s">
        <v>215</v>
      </c>
      <c r="BE104" s="245">
        <f>IF(N104="základní",J104,0)</f>
        <v>0</v>
      </c>
      <c r="BF104" s="245">
        <f>IF(N104="snížená",J104,0)</f>
        <v>0</v>
      </c>
      <c r="BG104" s="245">
        <f>IF(N104="zákl. přenesená",J104,0)</f>
        <v>0</v>
      </c>
      <c r="BH104" s="245">
        <f>IF(N104="sníž. přenesená",J104,0)</f>
        <v>0</v>
      </c>
      <c r="BI104" s="245">
        <f>IF(N104="nulová",J104,0)</f>
        <v>0</v>
      </c>
      <c r="BJ104" s="25" t="s">
        <v>80</v>
      </c>
      <c r="BK104" s="245">
        <f>ROUND(I104*H104,2)</f>
        <v>0</v>
      </c>
      <c r="BL104" s="25" t="s">
        <v>232</v>
      </c>
      <c r="BM104" s="25" t="s">
        <v>2659</v>
      </c>
    </row>
    <row r="105" s="1" customFormat="1" ht="16.5" customHeight="1">
      <c r="B105" s="47"/>
      <c r="C105" s="234" t="s">
        <v>241</v>
      </c>
      <c r="D105" s="234" t="s">
        <v>218</v>
      </c>
      <c r="E105" s="235" t="s">
        <v>2660</v>
      </c>
      <c r="F105" s="236" t="s">
        <v>2661</v>
      </c>
      <c r="G105" s="237" t="s">
        <v>376</v>
      </c>
      <c r="H105" s="238">
        <v>56.712000000000003</v>
      </c>
      <c r="I105" s="239"/>
      <c r="J105" s="240">
        <f>ROUND(I105*H105,2)</f>
        <v>0</v>
      </c>
      <c r="K105" s="236" t="s">
        <v>222</v>
      </c>
      <c r="L105" s="73"/>
      <c r="M105" s="241" t="s">
        <v>21</v>
      </c>
      <c r="N105" s="242" t="s">
        <v>43</v>
      </c>
      <c r="O105" s="48"/>
      <c r="P105" s="243">
        <f>O105*H105</f>
        <v>0</v>
      </c>
      <c r="Q105" s="243">
        <v>0</v>
      </c>
      <c r="R105" s="243">
        <f>Q105*H105</f>
        <v>0</v>
      </c>
      <c r="S105" s="243">
        <v>0</v>
      </c>
      <c r="T105" s="244">
        <f>S105*H105</f>
        <v>0</v>
      </c>
      <c r="AR105" s="25" t="s">
        <v>232</v>
      </c>
      <c r="AT105" s="25" t="s">
        <v>218</v>
      </c>
      <c r="AU105" s="25" t="s">
        <v>82</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2662</v>
      </c>
    </row>
    <row r="106" s="14" customFormat="1">
      <c r="B106" s="288"/>
      <c r="C106" s="289"/>
      <c r="D106" s="246" t="s">
        <v>422</v>
      </c>
      <c r="E106" s="290" t="s">
        <v>21</v>
      </c>
      <c r="F106" s="291" t="s">
        <v>2663</v>
      </c>
      <c r="G106" s="289"/>
      <c r="H106" s="290" t="s">
        <v>21</v>
      </c>
      <c r="I106" s="292"/>
      <c r="J106" s="289"/>
      <c r="K106" s="289"/>
      <c r="L106" s="293"/>
      <c r="M106" s="294"/>
      <c r="N106" s="295"/>
      <c r="O106" s="295"/>
      <c r="P106" s="295"/>
      <c r="Q106" s="295"/>
      <c r="R106" s="295"/>
      <c r="S106" s="295"/>
      <c r="T106" s="296"/>
      <c r="AT106" s="297" t="s">
        <v>422</v>
      </c>
      <c r="AU106" s="297" t="s">
        <v>82</v>
      </c>
      <c r="AV106" s="14" t="s">
        <v>80</v>
      </c>
      <c r="AW106" s="14" t="s">
        <v>35</v>
      </c>
      <c r="AX106" s="14" t="s">
        <v>72</v>
      </c>
      <c r="AY106" s="297" t="s">
        <v>215</v>
      </c>
    </row>
    <row r="107" s="12" customFormat="1">
      <c r="B107" s="252"/>
      <c r="C107" s="253"/>
      <c r="D107" s="246" t="s">
        <v>422</v>
      </c>
      <c r="E107" s="254" t="s">
        <v>21</v>
      </c>
      <c r="F107" s="255" t="s">
        <v>5384</v>
      </c>
      <c r="G107" s="253"/>
      <c r="H107" s="256">
        <v>56.712000000000003</v>
      </c>
      <c r="I107" s="257"/>
      <c r="J107" s="253"/>
      <c r="K107" s="253"/>
      <c r="L107" s="258"/>
      <c r="M107" s="259"/>
      <c r="N107" s="260"/>
      <c r="O107" s="260"/>
      <c r="P107" s="260"/>
      <c r="Q107" s="260"/>
      <c r="R107" s="260"/>
      <c r="S107" s="260"/>
      <c r="T107" s="261"/>
      <c r="AT107" s="262" t="s">
        <v>422</v>
      </c>
      <c r="AU107" s="262" t="s">
        <v>82</v>
      </c>
      <c r="AV107" s="12" t="s">
        <v>82</v>
      </c>
      <c r="AW107" s="12" t="s">
        <v>35</v>
      </c>
      <c r="AX107" s="12" t="s">
        <v>72</v>
      </c>
      <c r="AY107" s="262" t="s">
        <v>215</v>
      </c>
    </row>
    <row r="108" s="1" customFormat="1" ht="16.5" customHeight="1">
      <c r="B108" s="47"/>
      <c r="C108" s="234" t="s">
        <v>246</v>
      </c>
      <c r="D108" s="234" t="s">
        <v>218</v>
      </c>
      <c r="E108" s="235" t="s">
        <v>2685</v>
      </c>
      <c r="F108" s="236" t="s">
        <v>2686</v>
      </c>
      <c r="G108" s="237" t="s">
        <v>381</v>
      </c>
      <c r="H108" s="238">
        <v>71.307000000000002</v>
      </c>
      <c r="I108" s="239"/>
      <c r="J108" s="240">
        <f>ROUND(I108*H108,2)</f>
        <v>0</v>
      </c>
      <c r="K108" s="236" t="s">
        <v>222</v>
      </c>
      <c r="L108" s="73"/>
      <c r="M108" s="241" t="s">
        <v>21</v>
      </c>
      <c r="N108" s="242" t="s">
        <v>43</v>
      </c>
      <c r="O108" s="48"/>
      <c r="P108" s="243">
        <f>O108*H108</f>
        <v>0</v>
      </c>
      <c r="Q108" s="243">
        <v>0</v>
      </c>
      <c r="R108" s="243">
        <f>Q108*H108</f>
        <v>0</v>
      </c>
      <c r="S108" s="243">
        <v>0</v>
      </c>
      <c r="T108" s="244">
        <f>S108*H108</f>
        <v>0</v>
      </c>
      <c r="AR108" s="25" t="s">
        <v>232</v>
      </c>
      <c r="AT108" s="25" t="s">
        <v>218</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2687</v>
      </c>
    </row>
    <row r="109" s="14" customFormat="1">
      <c r="B109" s="288"/>
      <c r="C109" s="289"/>
      <c r="D109" s="246" t="s">
        <v>422</v>
      </c>
      <c r="E109" s="290" t="s">
        <v>21</v>
      </c>
      <c r="F109" s="291" t="s">
        <v>3003</v>
      </c>
      <c r="G109" s="289"/>
      <c r="H109" s="290" t="s">
        <v>21</v>
      </c>
      <c r="I109" s="292"/>
      <c r="J109" s="289"/>
      <c r="K109" s="289"/>
      <c r="L109" s="293"/>
      <c r="M109" s="294"/>
      <c r="N109" s="295"/>
      <c r="O109" s="295"/>
      <c r="P109" s="295"/>
      <c r="Q109" s="295"/>
      <c r="R109" s="295"/>
      <c r="S109" s="295"/>
      <c r="T109" s="296"/>
      <c r="AT109" s="297" t="s">
        <v>422</v>
      </c>
      <c r="AU109" s="297" t="s">
        <v>82</v>
      </c>
      <c r="AV109" s="14" t="s">
        <v>80</v>
      </c>
      <c r="AW109" s="14" t="s">
        <v>35</v>
      </c>
      <c r="AX109" s="14" t="s">
        <v>72</v>
      </c>
      <c r="AY109" s="297" t="s">
        <v>215</v>
      </c>
    </row>
    <row r="110" s="12" customFormat="1">
      <c r="B110" s="252"/>
      <c r="C110" s="253"/>
      <c r="D110" s="246" t="s">
        <v>422</v>
      </c>
      <c r="E110" s="254" t="s">
        <v>21</v>
      </c>
      <c r="F110" s="255" t="s">
        <v>5382</v>
      </c>
      <c r="G110" s="253"/>
      <c r="H110" s="256">
        <v>71.307000000000002</v>
      </c>
      <c r="I110" s="257"/>
      <c r="J110" s="253"/>
      <c r="K110" s="253"/>
      <c r="L110" s="258"/>
      <c r="M110" s="259"/>
      <c r="N110" s="260"/>
      <c r="O110" s="260"/>
      <c r="P110" s="260"/>
      <c r="Q110" s="260"/>
      <c r="R110" s="260"/>
      <c r="S110" s="260"/>
      <c r="T110" s="261"/>
      <c r="AT110" s="262" t="s">
        <v>422</v>
      </c>
      <c r="AU110" s="262" t="s">
        <v>82</v>
      </c>
      <c r="AV110" s="12" t="s">
        <v>82</v>
      </c>
      <c r="AW110" s="12" t="s">
        <v>35</v>
      </c>
      <c r="AX110" s="12" t="s">
        <v>80</v>
      </c>
      <c r="AY110" s="262" t="s">
        <v>215</v>
      </c>
    </row>
    <row r="111" s="1" customFormat="1" ht="16.5" customHeight="1">
      <c r="B111" s="47"/>
      <c r="C111" s="234" t="s">
        <v>321</v>
      </c>
      <c r="D111" s="234" t="s">
        <v>218</v>
      </c>
      <c r="E111" s="235" t="s">
        <v>516</v>
      </c>
      <c r="F111" s="236" t="s">
        <v>517</v>
      </c>
      <c r="G111" s="237" t="s">
        <v>381</v>
      </c>
      <c r="H111" s="238">
        <v>71.307000000000002</v>
      </c>
      <c r="I111" s="239"/>
      <c r="J111" s="240">
        <f>ROUND(I111*H111,2)</f>
        <v>0</v>
      </c>
      <c r="K111" s="236" t="s">
        <v>222</v>
      </c>
      <c r="L111" s="73"/>
      <c r="M111" s="241" t="s">
        <v>21</v>
      </c>
      <c r="N111" s="242" t="s">
        <v>43</v>
      </c>
      <c r="O111" s="48"/>
      <c r="P111" s="243">
        <f>O111*H111</f>
        <v>0</v>
      </c>
      <c r="Q111" s="243">
        <v>0</v>
      </c>
      <c r="R111" s="243">
        <f>Q111*H111</f>
        <v>0</v>
      </c>
      <c r="S111" s="243">
        <v>0</v>
      </c>
      <c r="T111" s="244">
        <f>S111*H111</f>
        <v>0</v>
      </c>
      <c r="AR111" s="25" t="s">
        <v>232</v>
      </c>
      <c r="AT111" s="25" t="s">
        <v>218</v>
      </c>
      <c r="AU111" s="25" t="s">
        <v>82</v>
      </c>
      <c r="AY111" s="25" t="s">
        <v>215</v>
      </c>
      <c r="BE111" s="245">
        <f>IF(N111="základní",J111,0)</f>
        <v>0</v>
      </c>
      <c r="BF111" s="245">
        <f>IF(N111="snížená",J111,0)</f>
        <v>0</v>
      </c>
      <c r="BG111" s="245">
        <f>IF(N111="zákl. přenesená",J111,0)</f>
        <v>0</v>
      </c>
      <c r="BH111" s="245">
        <f>IF(N111="sníž. přenesená",J111,0)</f>
        <v>0</v>
      </c>
      <c r="BI111" s="245">
        <f>IF(N111="nulová",J111,0)</f>
        <v>0</v>
      </c>
      <c r="BJ111" s="25" t="s">
        <v>80</v>
      </c>
      <c r="BK111" s="245">
        <f>ROUND(I111*H111,2)</f>
        <v>0</v>
      </c>
      <c r="BL111" s="25" t="s">
        <v>232</v>
      </c>
      <c r="BM111" s="25" t="s">
        <v>5385</v>
      </c>
    </row>
    <row r="112" s="14" customFormat="1">
      <c r="B112" s="288"/>
      <c r="C112" s="289"/>
      <c r="D112" s="246" t="s">
        <v>422</v>
      </c>
      <c r="E112" s="290" t="s">
        <v>21</v>
      </c>
      <c r="F112" s="291" t="s">
        <v>2690</v>
      </c>
      <c r="G112" s="289"/>
      <c r="H112" s="290" t="s">
        <v>21</v>
      </c>
      <c r="I112" s="292"/>
      <c r="J112" s="289"/>
      <c r="K112" s="289"/>
      <c r="L112" s="293"/>
      <c r="M112" s="294"/>
      <c r="N112" s="295"/>
      <c r="O112" s="295"/>
      <c r="P112" s="295"/>
      <c r="Q112" s="295"/>
      <c r="R112" s="295"/>
      <c r="S112" s="295"/>
      <c r="T112" s="296"/>
      <c r="AT112" s="297" t="s">
        <v>422</v>
      </c>
      <c r="AU112" s="297" t="s">
        <v>82</v>
      </c>
      <c r="AV112" s="14" t="s">
        <v>80</v>
      </c>
      <c r="AW112" s="14" t="s">
        <v>35</v>
      </c>
      <c r="AX112" s="14" t="s">
        <v>72</v>
      </c>
      <c r="AY112" s="297" t="s">
        <v>215</v>
      </c>
    </row>
    <row r="113" s="12" customFormat="1">
      <c r="B113" s="252"/>
      <c r="C113" s="253"/>
      <c r="D113" s="246" t="s">
        <v>422</v>
      </c>
      <c r="E113" s="254" t="s">
        <v>21</v>
      </c>
      <c r="F113" s="255" t="s">
        <v>5382</v>
      </c>
      <c r="G113" s="253"/>
      <c r="H113" s="256">
        <v>71.307000000000002</v>
      </c>
      <c r="I113" s="257"/>
      <c r="J113" s="253"/>
      <c r="K113" s="253"/>
      <c r="L113" s="258"/>
      <c r="M113" s="259"/>
      <c r="N113" s="260"/>
      <c r="O113" s="260"/>
      <c r="P113" s="260"/>
      <c r="Q113" s="260"/>
      <c r="R113" s="260"/>
      <c r="S113" s="260"/>
      <c r="T113" s="261"/>
      <c r="AT113" s="262" t="s">
        <v>422</v>
      </c>
      <c r="AU113" s="262" t="s">
        <v>82</v>
      </c>
      <c r="AV113" s="12" t="s">
        <v>82</v>
      </c>
      <c r="AW113" s="12" t="s">
        <v>35</v>
      </c>
      <c r="AX113" s="12" t="s">
        <v>80</v>
      </c>
      <c r="AY113" s="262" t="s">
        <v>215</v>
      </c>
    </row>
    <row r="114" s="1" customFormat="1" ht="16.5" customHeight="1">
      <c r="B114" s="47"/>
      <c r="C114" s="234" t="s">
        <v>256</v>
      </c>
      <c r="D114" s="234" t="s">
        <v>218</v>
      </c>
      <c r="E114" s="235" t="s">
        <v>2692</v>
      </c>
      <c r="F114" s="236" t="s">
        <v>2693</v>
      </c>
      <c r="G114" s="237" t="s">
        <v>381</v>
      </c>
      <c r="H114" s="238">
        <v>71.307000000000002</v>
      </c>
      <c r="I114" s="239"/>
      <c r="J114" s="240">
        <f>ROUND(I114*H114,2)</f>
        <v>0</v>
      </c>
      <c r="K114" s="236" t="s">
        <v>222</v>
      </c>
      <c r="L114" s="73"/>
      <c r="M114" s="241" t="s">
        <v>21</v>
      </c>
      <c r="N114" s="242" t="s">
        <v>43</v>
      </c>
      <c r="O114" s="48"/>
      <c r="P114" s="243">
        <f>O114*H114</f>
        <v>0</v>
      </c>
      <c r="Q114" s="243">
        <v>0</v>
      </c>
      <c r="R114" s="243">
        <f>Q114*H114</f>
        <v>0</v>
      </c>
      <c r="S114" s="243">
        <v>0</v>
      </c>
      <c r="T114" s="244">
        <f>S114*H114</f>
        <v>0</v>
      </c>
      <c r="AR114" s="25" t="s">
        <v>232</v>
      </c>
      <c r="AT114" s="25" t="s">
        <v>218</v>
      </c>
      <c r="AU114" s="25" t="s">
        <v>82</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232</v>
      </c>
      <c r="BM114" s="25" t="s">
        <v>2694</v>
      </c>
    </row>
    <row r="115" s="12" customFormat="1">
      <c r="B115" s="252"/>
      <c r="C115" s="253"/>
      <c r="D115" s="246" t="s">
        <v>422</v>
      </c>
      <c r="E115" s="254" t="s">
        <v>21</v>
      </c>
      <c r="F115" s="255" t="s">
        <v>5382</v>
      </c>
      <c r="G115" s="253"/>
      <c r="H115" s="256">
        <v>71.307000000000002</v>
      </c>
      <c r="I115" s="257"/>
      <c r="J115" s="253"/>
      <c r="K115" s="253"/>
      <c r="L115" s="258"/>
      <c r="M115" s="259"/>
      <c r="N115" s="260"/>
      <c r="O115" s="260"/>
      <c r="P115" s="260"/>
      <c r="Q115" s="260"/>
      <c r="R115" s="260"/>
      <c r="S115" s="260"/>
      <c r="T115" s="261"/>
      <c r="AT115" s="262" t="s">
        <v>422</v>
      </c>
      <c r="AU115" s="262" t="s">
        <v>82</v>
      </c>
      <c r="AV115" s="12" t="s">
        <v>82</v>
      </c>
      <c r="AW115" s="12" t="s">
        <v>35</v>
      </c>
      <c r="AX115" s="12" t="s">
        <v>72</v>
      </c>
      <c r="AY115" s="262" t="s">
        <v>215</v>
      </c>
    </row>
    <row r="116" s="1" customFormat="1" ht="16.5" customHeight="1">
      <c r="B116" s="47"/>
      <c r="C116" s="234" t="s">
        <v>260</v>
      </c>
      <c r="D116" s="234" t="s">
        <v>218</v>
      </c>
      <c r="E116" s="235" t="s">
        <v>988</v>
      </c>
      <c r="F116" s="236" t="s">
        <v>989</v>
      </c>
      <c r="G116" s="237" t="s">
        <v>381</v>
      </c>
      <c r="H116" s="238">
        <v>36.987000000000002</v>
      </c>
      <c r="I116" s="239"/>
      <c r="J116" s="240">
        <f>ROUND(I116*H116,2)</f>
        <v>0</v>
      </c>
      <c r="K116" s="236" t="s">
        <v>222</v>
      </c>
      <c r="L116" s="73"/>
      <c r="M116" s="241" t="s">
        <v>21</v>
      </c>
      <c r="N116" s="242" t="s">
        <v>43</v>
      </c>
      <c r="O116" s="48"/>
      <c r="P116" s="243">
        <f>O116*H116</f>
        <v>0</v>
      </c>
      <c r="Q116" s="243">
        <v>0</v>
      </c>
      <c r="R116" s="243">
        <f>Q116*H116</f>
        <v>0</v>
      </c>
      <c r="S116" s="243">
        <v>0</v>
      </c>
      <c r="T116" s="244">
        <f>S116*H116</f>
        <v>0</v>
      </c>
      <c r="AR116" s="25" t="s">
        <v>232</v>
      </c>
      <c r="AT116" s="25" t="s">
        <v>218</v>
      </c>
      <c r="AU116" s="25" t="s">
        <v>82</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2696</v>
      </c>
    </row>
    <row r="117" s="1" customFormat="1">
      <c r="B117" s="47"/>
      <c r="C117" s="75"/>
      <c r="D117" s="246" t="s">
        <v>225</v>
      </c>
      <c r="E117" s="75"/>
      <c r="F117" s="247" t="s">
        <v>5386</v>
      </c>
      <c r="G117" s="75"/>
      <c r="H117" s="75"/>
      <c r="I117" s="204"/>
      <c r="J117" s="75"/>
      <c r="K117" s="75"/>
      <c r="L117" s="73"/>
      <c r="M117" s="248"/>
      <c r="N117" s="48"/>
      <c r="O117" s="48"/>
      <c r="P117" s="48"/>
      <c r="Q117" s="48"/>
      <c r="R117" s="48"/>
      <c r="S117" s="48"/>
      <c r="T117" s="96"/>
      <c r="AT117" s="25" t="s">
        <v>225</v>
      </c>
      <c r="AU117" s="25" t="s">
        <v>82</v>
      </c>
    </row>
    <row r="118" s="14" customFormat="1">
      <c r="B118" s="288"/>
      <c r="C118" s="289"/>
      <c r="D118" s="246" t="s">
        <v>422</v>
      </c>
      <c r="E118" s="290" t="s">
        <v>21</v>
      </c>
      <c r="F118" s="291" t="s">
        <v>5387</v>
      </c>
      <c r="G118" s="289"/>
      <c r="H118" s="290" t="s">
        <v>21</v>
      </c>
      <c r="I118" s="292"/>
      <c r="J118" s="289"/>
      <c r="K118" s="289"/>
      <c r="L118" s="293"/>
      <c r="M118" s="294"/>
      <c r="N118" s="295"/>
      <c r="O118" s="295"/>
      <c r="P118" s="295"/>
      <c r="Q118" s="295"/>
      <c r="R118" s="295"/>
      <c r="S118" s="295"/>
      <c r="T118" s="296"/>
      <c r="AT118" s="297" t="s">
        <v>422</v>
      </c>
      <c r="AU118" s="297" t="s">
        <v>82</v>
      </c>
      <c r="AV118" s="14" t="s">
        <v>80</v>
      </c>
      <c r="AW118" s="14" t="s">
        <v>35</v>
      </c>
      <c r="AX118" s="14" t="s">
        <v>72</v>
      </c>
      <c r="AY118" s="297" t="s">
        <v>215</v>
      </c>
    </row>
    <row r="119" s="12" customFormat="1">
      <c r="B119" s="252"/>
      <c r="C119" s="253"/>
      <c r="D119" s="246" t="s">
        <v>422</v>
      </c>
      <c r="E119" s="254" t="s">
        <v>21</v>
      </c>
      <c r="F119" s="255" t="s">
        <v>5388</v>
      </c>
      <c r="G119" s="253"/>
      <c r="H119" s="256">
        <v>36.987000000000002</v>
      </c>
      <c r="I119" s="257"/>
      <c r="J119" s="253"/>
      <c r="K119" s="253"/>
      <c r="L119" s="258"/>
      <c r="M119" s="259"/>
      <c r="N119" s="260"/>
      <c r="O119" s="260"/>
      <c r="P119" s="260"/>
      <c r="Q119" s="260"/>
      <c r="R119" s="260"/>
      <c r="S119" s="260"/>
      <c r="T119" s="261"/>
      <c r="AT119" s="262" t="s">
        <v>422</v>
      </c>
      <c r="AU119" s="262" t="s">
        <v>82</v>
      </c>
      <c r="AV119" s="12" t="s">
        <v>82</v>
      </c>
      <c r="AW119" s="12" t="s">
        <v>35</v>
      </c>
      <c r="AX119" s="12" t="s">
        <v>72</v>
      </c>
      <c r="AY119" s="262" t="s">
        <v>215</v>
      </c>
    </row>
    <row r="120" s="1" customFormat="1" ht="16.5" customHeight="1">
      <c r="B120" s="47"/>
      <c r="C120" s="234" t="s">
        <v>267</v>
      </c>
      <c r="D120" s="234" t="s">
        <v>218</v>
      </c>
      <c r="E120" s="235" t="s">
        <v>993</v>
      </c>
      <c r="F120" s="236" t="s">
        <v>1341</v>
      </c>
      <c r="G120" s="237" t="s">
        <v>473</v>
      </c>
      <c r="H120" s="238">
        <v>70.275000000000006</v>
      </c>
      <c r="I120" s="239"/>
      <c r="J120" s="240">
        <f>ROUND(I120*H120,2)</f>
        <v>0</v>
      </c>
      <c r="K120" s="236" t="s">
        <v>222</v>
      </c>
      <c r="L120" s="73"/>
      <c r="M120" s="241" t="s">
        <v>21</v>
      </c>
      <c r="N120" s="242" t="s">
        <v>43</v>
      </c>
      <c r="O120" s="48"/>
      <c r="P120" s="243">
        <f>O120*H120</f>
        <v>0</v>
      </c>
      <c r="Q120" s="243">
        <v>0</v>
      </c>
      <c r="R120" s="243">
        <f>Q120*H120</f>
        <v>0</v>
      </c>
      <c r="S120" s="243">
        <v>0</v>
      </c>
      <c r="T120" s="244">
        <f>S120*H120</f>
        <v>0</v>
      </c>
      <c r="AR120" s="25" t="s">
        <v>232</v>
      </c>
      <c r="AT120" s="25" t="s">
        <v>218</v>
      </c>
      <c r="AU120" s="25" t="s">
        <v>82</v>
      </c>
      <c r="AY120" s="25" t="s">
        <v>215</v>
      </c>
      <c r="BE120" s="245">
        <f>IF(N120="základní",J120,0)</f>
        <v>0</v>
      </c>
      <c r="BF120" s="245">
        <f>IF(N120="snížená",J120,0)</f>
        <v>0</v>
      </c>
      <c r="BG120" s="245">
        <f>IF(N120="zákl. přenesená",J120,0)</f>
        <v>0</v>
      </c>
      <c r="BH120" s="245">
        <f>IF(N120="sníž. přenesená",J120,0)</f>
        <v>0</v>
      </c>
      <c r="BI120" s="245">
        <f>IF(N120="nulová",J120,0)</f>
        <v>0</v>
      </c>
      <c r="BJ120" s="25" t="s">
        <v>80</v>
      </c>
      <c r="BK120" s="245">
        <f>ROUND(I120*H120,2)</f>
        <v>0</v>
      </c>
      <c r="BL120" s="25" t="s">
        <v>232</v>
      </c>
      <c r="BM120" s="25" t="s">
        <v>2698</v>
      </c>
    </row>
    <row r="121" s="1" customFormat="1">
      <c r="B121" s="47"/>
      <c r="C121" s="75"/>
      <c r="D121" s="246" t="s">
        <v>225</v>
      </c>
      <c r="E121" s="75"/>
      <c r="F121" s="247" t="s">
        <v>672</v>
      </c>
      <c r="G121" s="75"/>
      <c r="H121" s="75"/>
      <c r="I121" s="204"/>
      <c r="J121" s="75"/>
      <c r="K121" s="75"/>
      <c r="L121" s="73"/>
      <c r="M121" s="248"/>
      <c r="N121" s="48"/>
      <c r="O121" s="48"/>
      <c r="P121" s="48"/>
      <c r="Q121" s="48"/>
      <c r="R121" s="48"/>
      <c r="S121" s="48"/>
      <c r="T121" s="96"/>
      <c r="AT121" s="25" t="s">
        <v>225</v>
      </c>
      <c r="AU121" s="25" t="s">
        <v>82</v>
      </c>
    </row>
    <row r="122" s="12" customFormat="1">
      <c r="B122" s="252"/>
      <c r="C122" s="253"/>
      <c r="D122" s="246" t="s">
        <v>422</v>
      </c>
      <c r="E122" s="254" t="s">
        <v>21</v>
      </c>
      <c r="F122" s="255" t="s">
        <v>5389</v>
      </c>
      <c r="G122" s="253"/>
      <c r="H122" s="256">
        <v>70.275000000000006</v>
      </c>
      <c r="I122" s="257"/>
      <c r="J122" s="253"/>
      <c r="K122" s="253"/>
      <c r="L122" s="258"/>
      <c r="M122" s="259"/>
      <c r="N122" s="260"/>
      <c r="O122" s="260"/>
      <c r="P122" s="260"/>
      <c r="Q122" s="260"/>
      <c r="R122" s="260"/>
      <c r="S122" s="260"/>
      <c r="T122" s="261"/>
      <c r="AT122" s="262" t="s">
        <v>422</v>
      </c>
      <c r="AU122" s="262" t="s">
        <v>82</v>
      </c>
      <c r="AV122" s="12" t="s">
        <v>82</v>
      </c>
      <c r="AW122" s="12" t="s">
        <v>35</v>
      </c>
      <c r="AX122" s="12" t="s">
        <v>72</v>
      </c>
      <c r="AY122" s="262" t="s">
        <v>215</v>
      </c>
    </row>
    <row r="123" s="1" customFormat="1" ht="16.5" customHeight="1">
      <c r="B123" s="47"/>
      <c r="C123" s="234" t="s">
        <v>272</v>
      </c>
      <c r="D123" s="234" t="s">
        <v>218</v>
      </c>
      <c r="E123" s="235" t="s">
        <v>890</v>
      </c>
      <c r="F123" s="236" t="s">
        <v>891</v>
      </c>
      <c r="G123" s="237" t="s">
        <v>381</v>
      </c>
      <c r="H123" s="238">
        <v>34.32</v>
      </c>
      <c r="I123" s="239"/>
      <c r="J123" s="240">
        <f>ROUND(I123*H123,2)</f>
        <v>0</v>
      </c>
      <c r="K123" s="236" t="s">
        <v>21</v>
      </c>
      <c r="L123" s="73"/>
      <c r="M123" s="241" t="s">
        <v>21</v>
      </c>
      <c r="N123" s="242" t="s">
        <v>43</v>
      </c>
      <c r="O123" s="48"/>
      <c r="P123" s="243">
        <f>O123*H123</f>
        <v>0</v>
      </c>
      <c r="Q123" s="243">
        <v>0</v>
      </c>
      <c r="R123" s="243">
        <f>Q123*H123</f>
        <v>0</v>
      </c>
      <c r="S123" s="243">
        <v>0</v>
      </c>
      <c r="T123" s="244">
        <f>S123*H123</f>
        <v>0</v>
      </c>
      <c r="AR123" s="25" t="s">
        <v>232</v>
      </c>
      <c r="AT123" s="25" t="s">
        <v>218</v>
      </c>
      <c r="AU123" s="25" t="s">
        <v>82</v>
      </c>
      <c r="AY123" s="25" t="s">
        <v>215</v>
      </c>
      <c r="BE123" s="245">
        <f>IF(N123="základní",J123,0)</f>
        <v>0</v>
      </c>
      <c r="BF123" s="245">
        <f>IF(N123="snížená",J123,0)</f>
        <v>0</v>
      </c>
      <c r="BG123" s="245">
        <f>IF(N123="zákl. přenesená",J123,0)</f>
        <v>0</v>
      </c>
      <c r="BH123" s="245">
        <f>IF(N123="sníž. přenesená",J123,0)</f>
        <v>0</v>
      </c>
      <c r="BI123" s="245">
        <f>IF(N123="nulová",J123,0)</f>
        <v>0</v>
      </c>
      <c r="BJ123" s="25" t="s">
        <v>80</v>
      </c>
      <c r="BK123" s="245">
        <f>ROUND(I123*H123,2)</f>
        <v>0</v>
      </c>
      <c r="BL123" s="25" t="s">
        <v>232</v>
      </c>
      <c r="BM123" s="25" t="s">
        <v>2700</v>
      </c>
    </row>
    <row r="124" s="14" customFormat="1">
      <c r="B124" s="288"/>
      <c r="C124" s="289"/>
      <c r="D124" s="246" t="s">
        <v>422</v>
      </c>
      <c r="E124" s="290" t="s">
        <v>21</v>
      </c>
      <c r="F124" s="291" t="s">
        <v>5390</v>
      </c>
      <c r="G124" s="289"/>
      <c r="H124" s="290" t="s">
        <v>21</v>
      </c>
      <c r="I124" s="292"/>
      <c r="J124" s="289"/>
      <c r="K124" s="289"/>
      <c r="L124" s="293"/>
      <c r="M124" s="294"/>
      <c r="N124" s="295"/>
      <c r="O124" s="295"/>
      <c r="P124" s="295"/>
      <c r="Q124" s="295"/>
      <c r="R124" s="295"/>
      <c r="S124" s="295"/>
      <c r="T124" s="296"/>
      <c r="AT124" s="297" t="s">
        <v>422</v>
      </c>
      <c r="AU124" s="297" t="s">
        <v>82</v>
      </c>
      <c r="AV124" s="14" t="s">
        <v>80</v>
      </c>
      <c r="AW124" s="14" t="s">
        <v>35</v>
      </c>
      <c r="AX124" s="14" t="s">
        <v>72</v>
      </c>
      <c r="AY124" s="297" t="s">
        <v>215</v>
      </c>
    </row>
    <row r="125" s="12" customFormat="1">
      <c r="B125" s="252"/>
      <c r="C125" s="253"/>
      <c r="D125" s="246" t="s">
        <v>422</v>
      </c>
      <c r="E125" s="254" t="s">
        <v>21</v>
      </c>
      <c r="F125" s="255" t="s">
        <v>5391</v>
      </c>
      <c r="G125" s="253"/>
      <c r="H125" s="256">
        <v>34.32</v>
      </c>
      <c r="I125" s="257"/>
      <c r="J125" s="253"/>
      <c r="K125" s="253"/>
      <c r="L125" s="258"/>
      <c r="M125" s="259"/>
      <c r="N125" s="260"/>
      <c r="O125" s="260"/>
      <c r="P125" s="260"/>
      <c r="Q125" s="260"/>
      <c r="R125" s="260"/>
      <c r="S125" s="260"/>
      <c r="T125" s="261"/>
      <c r="AT125" s="262" t="s">
        <v>422</v>
      </c>
      <c r="AU125" s="262" t="s">
        <v>82</v>
      </c>
      <c r="AV125" s="12" t="s">
        <v>82</v>
      </c>
      <c r="AW125" s="12" t="s">
        <v>35</v>
      </c>
      <c r="AX125" s="12" t="s">
        <v>72</v>
      </c>
      <c r="AY125" s="262" t="s">
        <v>215</v>
      </c>
    </row>
    <row r="126" s="1" customFormat="1" ht="16.5" customHeight="1">
      <c r="B126" s="47"/>
      <c r="C126" s="274" t="s">
        <v>277</v>
      </c>
      <c r="D126" s="274" t="s">
        <v>470</v>
      </c>
      <c r="E126" s="275" t="s">
        <v>4537</v>
      </c>
      <c r="F126" s="276" t="s">
        <v>4538</v>
      </c>
      <c r="G126" s="277" t="s">
        <v>473</v>
      </c>
      <c r="H126" s="278">
        <v>2.6219999999999999</v>
      </c>
      <c r="I126" s="279"/>
      <c r="J126" s="280">
        <f>ROUND(I126*H126,2)</f>
        <v>0</v>
      </c>
      <c r="K126" s="276" t="s">
        <v>222</v>
      </c>
      <c r="L126" s="281"/>
      <c r="M126" s="282" t="s">
        <v>21</v>
      </c>
      <c r="N126" s="283" t="s">
        <v>43</v>
      </c>
      <c r="O126" s="48"/>
      <c r="P126" s="243">
        <f>O126*H126</f>
        <v>0</v>
      </c>
      <c r="Q126" s="243">
        <v>1</v>
      </c>
      <c r="R126" s="243">
        <f>Q126*H126</f>
        <v>2.6219999999999999</v>
      </c>
      <c r="S126" s="243">
        <v>0</v>
      </c>
      <c r="T126" s="244">
        <f>S126*H126</f>
        <v>0</v>
      </c>
      <c r="AR126" s="25" t="s">
        <v>405</v>
      </c>
      <c r="AT126" s="25" t="s">
        <v>470</v>
      </c>
      <c r="AU126" s="25" t="s">
        <v>82</v>
      </c>
      <c r="AY126" s="25" t="s">
        <v>215</v>
      </c>
      <c r="BE126" s="245">
        <f>IF(N126="základní",J126,0)</f>
        <v>0</v>
      </c>
      <c r="BF126" s="245">
        <f>IF(N126="snížená",J126,0)</f>
        <v>0</v>
      </c>
      <c r="BG126" s="245">
        <f>IF(N126="zákl. přenesená",J126,0)</f>
        <v>0</v>
      </c>
      <c r="BH126" s="245">
        <f>IF(N126="sníž. přenesená",J126,0)</f>
        <v>0</v>
      </c>
      <c r="BI126" s="245">
        <f>IF(N126="nulová",J126,0)</f>
        <v>0</v>
      </c>
      <c r="BJ126" s="25" t="s">
        <v>80</v>
      </c>
      <c r="BK126" s="245">
        <f>ROUND(I126*H126,2)</f>
        <v>0</v>
      </c>
      <c r="BL126" s="25" t="s">
        <v>232</v>
      </c>
      <c r="BM126" s="25" t="s">
        <v>5392</v>
      </c>
    </row>
    <row r="127" s="14" customFormat="1">
      <c r="B127" s="288"/>
      <c r="C127" s="289"/>
      <c r="D127" s="246" t="s">
        <v>422</v>
      </c>
      <c r="E127" s="290" t="s">
        <v>21</v>
      </c>
      <c r="F127" s="291" t="s">
        <v>5393</v>
      </c>
      <c r="G127" s="289"/>
      <c r="H127" s="290" t="s">
        <v>21</v>
      </c>
      <c r="I127" s="292"/>
      <c r="J127" s="289"/>
      <c r="K127" s="289"/>
      <c r="L127" s="293"/>
      <c r="M127" s="294"/>
      <c r="N127" s="295"/>
      <c r="O127" s="295"/>
      <c r="P127" s="295"/>
      <c r="Q127" s="295"/>
      <c r="R127" s="295"/>
      <c r="S127" s="295"/>
      <c r="T127" s="296"/>
      <c r="AT127" s="297" t="s">
        <v>422</v>
      </c>
      <c r="AU127" s="297" t="s">
        <v>82</v>
      </c>
      <c r="AV127" s="14" t="s">
        <v>80</v>
      </c>
      <c r="AW127" s="14" t="s">
        <v>35</v>
      </c>
      <c r="AX127" s="14" t="s">
        <v>72</v>
      </c>
      <c r="AY127" s="297" t="s">
        <v>215</v>
      </c>
    </row>
    <row r="128" s="12" customFormat="1">
      <c r="B128" s="252"/>
      <c r="C128" s="253"/>
      <c r="D128" s="246" t="s">
        <v>422</v>
      </c>
      <c r="E128" s="254" t="s">
        <v>21</v>
      </c>
      <c r="F128" s="255" t="s">
        <v>5394</v>
      </c>
      <c r="G128" s="253"/>
      <c r="H128" s="256">
        <v>2.6219999999999999</v>
      </c>
      <c r="I128" s="257"/>
      <c r="J128" s="253"/>
      <c r="K128" s="253"/>
      <c r="L128" s="258"/>
      <c r="M128" s="259"/>
      <c r="N128" s="260"/>
      <c r="O128" s="260"/>
      <c r="P128" s="260"/>
      <c r="Q128" s="260"/>
      <c r="R128" s="260"/>
      <c r="S128" s="260"/>
      <c r="T128" s="261"/>
      <c r="AT128" s="262" t="s">
        <v>422</v>
      </c>
      <c r="AU128" s="262" t="s">
        <v>82</v>
      </c>
      <c r="AV128" s="12" t="s">
        <v>82</v>
      </c>
      <c r="AW128" s="12" t="s">
        <v>35</v>
      </c>
      <c r="AX128" s="12" t="s">
        <v>80</v>
      </c>
      <c r="AY128" s="262" t="s">
        <v>215</v>
      </c>
    </row>
    <row r="129" s="1" customFormat="1" ht="25.5" customHeight="1">
      <c r="B129" s="47"/>
      <c r="C129" s="234" t="s">
        <v>10</v>
      </c>
      <c r="D129" s="234" t="s">
        <v>218</v>
      </c>
      <c r="E129" s="235" t="s">
        <v>2741</v>
      </c>
      <c r="F129" s="236" t="s">
        <v>2742</v>
      </c>
      <c r="G129" s="237" t="s">
        <v>376</v>
      </c>
      <c r="H129" s="238">
        <v>1.71</v>
      </c>
      <c r="I129" s="239"/>
      <c r="J129" s="240">
        <f>ROUND(I129*H129,2)</f>
        <v>0</v>
      </c>
      <c r="K129" s="236" t="s">
        <v>222</v>
      </c>
      <c r="L129" s="73"/>
      <c r="M129" s="241" t="s">
        <v>21</v>
      </c>
      <c r="N129" s="242" t="s">
        <v>43</v>
      </c>
      <c r="O129" s="48"/>
      <c r="P129" s="243">
        <f>O129*H129</f>
        <v>0</v>
      </c>
      <c r="Q129" s="243">
        <v>0</v>
      </c>
      <c r="R129" s="243">
        <f>Q129*H129</f>
        <v>0</v>
      </c>
      <c r="S129" s="243">
        <v>0</v>
      </c>
      <c r="T129" s="244">
        <f>S129*H129</f>
        <v>0</v>
      </c>
      <c r="AR129" s="25" t="s">
        <v>232</v>
      </c>
      <c r="AT129" s="25" t="s">
        <v>218</v>
      </c>
      <c r="AU129" s="25" t="s">
        <v>82</v>
      </c>
      <c r="AY129" s="25" t="s">
        <v>215</v>
      </c>
      <c r="BE129" s="245">
        <f>IF(N129="základní",J129,0)</f>
        <v>0</v>
      </c>
      <c r="BF129" s="245">
        <f>IF(N129="snížená",J129,0)</f>
        <v>0</v>
      </c>
      <c r="BG129" s="245">
        <f>IF(N129="zákl. přenesená",J129,0)</f>
        <v>0</v>
      </c>
      <c r="BH129" s="245">
        <f>IF(N129="sníž. přenesená",J129,0)</f>
        <v>0</v>
      </c>
      <c r="BI129" s="245">
        <f>IF(N129="nulová",J129,0)</f>
        <v>0</v>
      </c>
      <c r="BJ129" s="25" t="s">
        <v>80</v>
      </c>
      <c r="BK129" s="245">
        <f>ROUND(I129*H129,2)</f>
        <v>0</v>
      </c>
      <c r="BL129" s="25" t="s">
        <v>232</v>
      </c>
      <c r="BM129" s="25" t="s">
        <v>2743</v>
      </c>
    </row>
    <row r="130" s="12" customFormat="1">
      <c r="B130" s="252"/>
      <c r="C130" s="253"/>
      <c r="D130" s="246" t="s">
        <v>422</v>
      </c>
      <c r="E130" s="254" t="s">
        <v>21</v>
      </c>
      <c r="F130" s="255" t="s">
        <v>5395</v>
      </c>
      <c r="G130" s="253"/>
      <c r="H130" s="256">
        <v>1.71</v>
      </c>
      <c r="I130" s="257"/>
      <c r="J130" s="253"/>
      <c r="K130" s="253"/>
      <c r="L130" s="258"/>
      <c r="M130" s="259"/>
      <c r="N130" s="260"/>
      <c r="O130" s="260"/>
      <c r="P130" s="260"/>
      <c r="Q130" s="260"/>
      <c r="R130" s="260"/>
      <c r="S130" s="260"/>
      <c r="T130" s="261"/>
      <c r="AT130" s="262" t="s">
        <v>422</v>
      </c>
      <c r="AU130" s="262" t="s">
        <v>82</v>
      </c>
      <c r="AV130" s="12" t="s">
        <v>82</v>
      </c>
      <c r="AW130" s="12" t="s">
        <v>35</v>
      </c>
      <c r="AX130" s="12" t="s">
        <v>80</v>
      </c>
      <c r="AY130" s="262" t="s">
        <v>215</v>
      </c>
    </row>
    <row r="131" s="11" customFormat="1" ht="29.88" customHeight="1">
      <c r="B131" s="218"/>
      <c r="C131" s="219"/>
      <c r="D131" s="220" t="s">
        <v>71</v>
      </c>
      <c r="E131" s="232" t="s">
        <v>82</v>
      </c>
      <c r="F131" s="232" t="s">
        <v>547</v>
      </c>
      <c r="G131" s="219"/>
      <c r="H131" s="219"/>
      <c r="I131" s="222"/>
      <c r="J131" s="233">
        <f>BK131</f>
        <v>0</v>
      </c>
      <c r="K131" s="219"/>
      <c r="L131" s="224"/>
      <c r="M131" s="225"/>
      <c r="N131" s="226"/>
      <c r="O131" s="226"/>
      <c r="P131" s="227">
        <f>SUM(P132:P137)</f>
        <v>0</v>
      </c>
      <c r="Q131" s="226"/>
      <c r="R131" s="227">
        <f>SUM(R132:R137)</f>
        <v>52.294329639999994</v>
      </c>
      <c r="S131" s="226"/>
      <c r="T131" s="228">
        <f>SUM(T132:T137)</f>
        <v>0</v>
      </c>
      <c r="AR131" s="229" t="s">
        <v>80</v>
      </c>
      <c r="AT131" s="230" t="s">
        <v>71</v>
      </c>
      <c r="AU131" s="230" t="s">
        <v>80</v>
      </c>
      <c r="AY131" s="229" t="s">
        <v>215</v>
      </c>
      <c r="BK131" s="231">
        <f>SUM(BK132:BK137)</f>
        <v>0</v>
      </c>
    </row>
    <row r="132" s="1" customFormat="1" ht="16.5" customHeight="1">
      <c r="B132" s="47"/>
      <c r="C132" s="234" t="s">
        <v>286</v>
      </c>
      <c r="D132" s="234" t="s">
        <v>218</v>
      </c>
      <c r="E132" s="235" t="s">
        <v>3214</v>
      </c>
      <c r="F132" s="236" t="s">
        <v>3215</v>
      </c>
      <c r="G132" s="237" t="s">
        <v>381</v>
      </c>
      <c r="H132" s="238">
        <v>21.315999999999999</v>
      </c>
      <c r="I132" s="239"/>
      <c r="J132" s="240">
        <f>ROUND(I132*H132,2)</f>
        <v>0</v>
      </c>
      <c r="K132" s="236" t="s">
        <v>222</v>
      </c>
      <c r="L132" s="73"/>
      <c r="M132" s="241" t="s">
        <v>21</v>
      </c>
      <c r="N132" s="242" t="s">
        <v>43</v>
      </c>
      <c r="O132" s="48"/>
      <c r="P132" s="243">
        <f>O132*H132</f>
        <v>0</v>
      </c>
      <c r="Q132" s="243">
        <v>2.45329</v>
      </c>
      <c r="R132" s="243">
        <f>Q132*H132</f>
        <v>52.294329639999994</v>
      </c>
      <c r="S132" s="243">
        <v>0</v>
      </c>
      <c r="T132" s="244">
        <f>S132*H132</f>
        <v>0</v>
      </c>
      <c r="AR132" s="25" t="s">
        <v>232</v>
      </c>
      <c r="AT132" s="25" t="s">
        <v>218</v>
      </c>
      <c r="AU132" s="25" t="s">
        <v>82</v>
      </c>
      <c r="AY132" s="25" t="s">
        <v>215</v>
      </c>
      <c r="BE132" s="245">
        <f>IF(N132="základní",J132,0)</f>
        <v>0</v>
      </c>
      <c r="BF132" s="245">
        <f>IF(N132="snížená",J132,0)</f>
        <v>0</v>
      </c>
      <c r="BG132" s="245">
        <f>IF(N132="zákl. přenesená",J132,0)</f>
        <v>0</v>
      </c>
      <c r="BH132" s="245">
        <f>IF(N132="sníž. přenesená",J132,0)</f>
        <v>0</v>
      </c>
      <c r="BI132" s="245">
        <f>IF(N132="nulová",J132,0)</f>
        <v>0</v>
      </c>
      <c r="BJ132" s="25" t="s">
        <v>80</v>
      </c>
      <c r="BK132" s="245">
        <f>ROUND(I132*H132,2)</f>
        <v>0</v>
      </c>
      <c r="BL132" s="25" t="s">
        <v>232</v>
      </c>
      <c r="BM132" s="25" t="s">
        <v>5396</v>
      </c>
    </row>
    <row r="133" s="14" customFormat="1">
      <c r="B133" s="288"/>
      <c r="C133" s="289"/>
      <c r="D133" s="246" t="s">
        <v>422</v>
      </c>
      <c r="E133" s="290" t="s">
        <v>21</v>
      </c>
      <c r="F133" s="291" t="s">
        <v>5397</v>
      </c>
      <c r="G133" s="289"/>
      <c r="H133" s="290" t="s">
        <v>21</v>
      </c>
      <c r="I133" s="292"/>
      <c r="J133" s="289"/>
      <c r="K133" s="289"/>
      <c r="L133" s="293"/>
      <c r="M133" s="294"/>
      <c r="N133" s="295"/>
      <c r="O133" s="295"/>
      <c r="P133" s="295"/>
      <c r="Q133" s="295"/>
      <c r="R133" s="295"/>
      <c r="S133" s="295"/>
      <c r="T133" s="296"/>
      <c r="AT133" s="297" t="s">
        <v>422</v>
      </c>
      <c r="AU133" s="297" t="s">
        <v>82</v>
      </c>
      <c r="AV133" s="14" t="s">
        <v>80</v>
      </c>
      <c r="AW133" s="14" t="s">
        <v>35</v>
      </c>
      <c r="AX133" s="14" t="s">
        <v>72</v>
      </c>
      <c r="AY133" s="297" t="s">
        <v>215</v>
      </c>
    </row>
    <row r="134" s="12" customFormat="1">
      <c r="B134" s="252"/>
      <c r="C134" s="253"/>
      <c r="D134" s="246" t="s">
        <v>422</v>
      </c>
      <c r="E134" s="254" t="s">
        <v>21</v>
      </c>
      <c r="F134" s="255" t="s">
        <v>5398</v>
      </c>
      <c r="G134" s="253"/>
      <c r="H134" s="256">
        <v>5.3319999999999999</v>
      </c>
      <c r="I134" s="257"/>
      <c r="J134" s="253"/>
      <c r="K134" s="253"/>
      <c r="L134" s="258"/>
      <c r="M134" s="259"/>
      <c r="N134" s="260"/>
      <c r="O134" s="260"/>
      <c r="P134" s="260"/>
      <c r="Q134" s="260"/>
      <c r="R134" s="260"/>
      <c r="S134" s="260"/>
      <c r="T134" s="261"/>
      <c r="AT134" s="262" t="s">
        <v>422</v>
      </c>
      <c r="AU134" s="262" t="s">
        <v>82</v>
      </c>
      <c r="AV134" s="12" t="s">
        <v>82</v>
      </c>
      <c r="AW134" s="12" t="s">
        <v>35</v>
      </c>
      <c r="AX134" s="12" t="s">
        <v>72</v>
      </c>
      <c r="AY134" s="262" t="s">
        <v>215</v>
      </c>
    </row>
    <row r="135" s="12" customFormat="1">
      <c r="B135" s="252"/>
      <c r="C135" s="253"/>
      <c r="D135" s="246" t="s">
        <v>422</v>
      </c>
      <c r="E135" s="254" t="s">
        <v>21</v>
      </c>
      <c r="F135" s="255" t="s">
        <v>5399</v>
      </c>
      <c r="G135" s="253"/>
      <c r="H135" s="256">
        <v>6.6959999999999997</v>
      </c>
      <c r="I135" s="257"/>
      <c r="J135" s="253"/>
      <c r="K135" s="253"/>
      <c r="L135" s="258"/>
      <c r="M135" s="259"/>
      <c r="N135" s="260"/>
      <c r="O135" s="260"/>
      <c r="P135" s="260"/>
      <c r="Q135" s="260"/>
      <c r="R135" s="260"/>
      <c r="S135" s="260"/>
      <c r="T135" s="261"/>
      <c r="AT135" s="262" t="s">
        <v>422</v>
      </c>
      <c r="AU135" s="262" t="s">
        <v>82</v>
      </c>
      <c r="AV135" s="12" t="s">
        <v>82</v>
      </c>
      <c r="AW135" s="12" t="s">
        <v>35</v>
      </c>
      <c r="AX135" s="12" t="s">
        <v>72</v>
      </c>
      <c r="AY135" s="262" t="s">
        <v>215</v>
      </c>
    </row>
    <row r="136" s="12" customFormat="1">
      <c r="B136" s="252"/>
      <c r="C136" s="253"/>
      <c r="D136" s="246" t="s">
        <v>422</v>
      </c>
      <c r="E136" s="254" t="s">
        <v>21</v>
      </c>
      <c r="F136" s="255" t="s">
        <v>5400</v>
      </c>
      <c r="G136" s="253"/>
      <c r="H136" s="256">
        <v>9.2880000000000003</v>
      </c>
      <c r="I136" s="257"/>
      <c r="J136" s="253"/>
      <c r="K136" s="253"/>
      <c r="L136" s="258"/>
      <c r="M136" s="259"/>
      <c r="N136" s="260"/>
      <c r="O136" s="260"/>
      <c r="P136" s="260"/>
      <c r="Q136" s="260"/>
      <c r="R136" s="260"/>
      <c r="S136" s="260"/>
      <c r="T136" s="261"/>
      <c r="AT136" s="262" t="s">
        <v>422</v>
      </c>
      <c r="AU136" s="262" t="s">
        <v>82</v>
      </c>
      <c r="AV136" s="12" t="s">
        <v>82</v>
      </c>
      <c r="AW136" s="12" t="s">
        <v>35</v>
      </c>
      <c r="AX136" s="12" t="s">
        <v>72</v>
      </c>
      <c r="AY136" s="262" t="s">
        <v>215</v>
      </c>
    </row>
    <row r="137" s="13" customFormat="1">
      <c r="B137" s="263"/>
      <c r="C137" s="264"/>
      <c r="D137" s="246" t="s">
        <v>422</v>
      </c>
      <c r="E137" s="265" t="s">
        <v>21</v>
      </c>
      <c r="F137" s="266" t="s">
        <v>439</v>
      </c>
      <c r="G137" s="264"/>
      <c r="H137" s="267">
        <v>21.315999999999999</v>
      </c>
      <c r="I137" s="268"/>
      <c r="J137" s="264"/>
      <c r="K137" s="264"/>
      <c r="L137" s="269"/>
      <c r="M137" s="270"/>
      <c r="N137" s="271"/>
      <c r="O137" s="271"/>
      <c r="P137" s="271"/>
      <c r="Q137" s="271"/>
      <c r="R137" s="271"/>
      <c r="S137" s="271"/>
      <c r="T137" s="272"/>
      <c r="AT137" s="273" t="s">
        <v>422</v>
      </c>
      <c r="AU137" s="273" t="s">
        <v>82</v>
      </c>
      <c r="AV137" s="13" t="s">
        <v>232</v>
      </c>
      <c r="AW137" s="13" t="s">
        <v>35</v>
      </c>
      <c r="AX137" s="13" t="s">
        <v>80</v>
      </c>
      <c r="AY137" s="273" t="s">
        <v>215</v>
      </c>
    </row>
    <row r="138" s="11" customFormat="1" ht="29.88" customHeight="1">
      <c r="B138" s="218"/>
      <c r="C138" s="219"/>
      <c r="D138" s="220" t="s">
        <v>71</v>
      </c>
      <c r="E138" s="232" t="s">
        <v>227</v>
      </c>
      <c r="F138" s="232" t="s">
        <v>1163</v>
      </c>
      <c r="G138" s="219"/>
      <c r="H138" s="219"/>
      <c r="I138" s="222"/>
      <c r="J138" s="233">
        <f>BK138</f>
        <v>0</v>
      </c>
      <c r="K138" s="219"/>
      <c r="L138" s="224"/>
      <c r="M138" s="225"/>
      <c r="N138" s="226"/>
      <c r="O138" s="226"/>
      <c r="P138" s="227">
        <f>SUM(P139:P146)</f>
        <v>0</v>
      </c>
      <c r="Q138" s="226"/>
      <c r="R138" s="227">
        <f>SUM(R139:R146)</f>
        <v>0.48999168000000004</v>
      </c>
      <c r="S138" s="226"/>
      <c r="T138" s="228">
        <f>SUM(T139:T146)</f>
        <v>0</v>
      </c>
      <c r="AR138" s="229" t="s">
        <v>80</v>
      </c>
      <c r="AT138" s="230" t="s">
        <v>71</v>
      </c>
      <c r="AU138" s="230" t="s">
        <v>80</v>
      </c>
      <c r="AY138" s="229" t="s">
        <v>215</v>
      </c>
      <c r="BK138" s="231">
        <f>SUM(BK139:BK146)</f>
        <v>0</v>
      </c>
    </row>
    <row r="139" s="1" customFormat="1" ht="25.5" customHeight="1">
      <c r="B139" s="47"/>
      <c r="C139" s="234" t="s">
        <v>290</v>
      </c>
      <c r="D139" s="234" t="s">
        <v>218</v>
      </c>
      <c r="E139" s="235" t="s">
        <v>5401</v>
      </c>
      <c r="F139" s="236" t="s">
        <v>5402</v>
      </c>
      <c r="G139" s="237" t="s">
        <v>376</v>
      </c>
      <c r="H139" s="238">
        <v>113.42400000000001</v>
      </c>
      <c r="I139" s="239"/>
      <c r="J139" s="240">
        <f>ROUND(I139*H139,2)</f>
        <v>0</v>
      </c>
      <c r="K139" s="236" t="s">
        <v>222</v>
      </c>
      <c r="L139" s="73"/>
      <c r="M139" s="241" t="s">
        <v>21</v>
      </c>
      <c r="N139" s="242" t="s">
        <v>43</v>
      </c>
      <c r="O139" s="48"/>
      <c r="P139" s="243">
        <f>O139*H139</f>
        <v>0</v>
      </c>
      <c r="Q139" s="243">
        <v>0.0043200000000000001</v>
      </c>
      <c r="R139" s="243">
        <f>Q139*H139</f>
        <v>0.48999168000000004</v>
      </c>
      <c r="S139" s="243">
        <v>0</v>
      </c>
      <c r="T139" s="244">
        <f>S139*H139</f>
        <v>0</v>
      </c>
      <c r="AR139" s="25" t="s">
        <v>232</v>
      </c>
      <c r="AT139" s="25" t="s">
        <v>218</v>
      </c>
      <c r="AU139" s="25" t="s">
        <v>82</v>
      </c>
      <c r="AY139" s="25" t="s">
        <v>215</v>
      </c>
      <c r="BE139" s="245">
        <f>IF(N139="základní",J139,0)</f>
        <v>0</v>
      </c>
      <c r="BF139" s="245">
        <f>IF(N139="snížená",J139,0)</f>
        <v>0</v>
      </c>
      <c r="BG139" s="245">
        <f>IF(N139="zákl. přenesená",J139,0)</f>
        <v>0</v>
      </c>
      <c r="BH139" s="245">
        <f>IF(N139="sníž. přenesená",J139,0)</f>
        <v>0</v>
      </c>
      <c r="BI139" s="245">
        <f>IF(N139="nulová",J139,0)</f>
        <v>0</v>
      </c>
      <c r="BJ139" s="25" t="s">
        <v>80</v>
      </c>
      <c r="BK139" s="245">
        <f>ROUND(I139*H139,2)</f>
        <v>0</v>
      </c>
      <c r="BL139" s="25" t="s">
        <v>232</v>
      </c>
      <c r="BM139" s="25" t="s">
        <v>5403</v>
      </c>
    </row>
    <row r="140" s="14" customFormat="1">
      <c r="B140" s="288"/>
      <c r="C140" s="289"/>
      <c r="D140" s="246" t="s">
        <v>422</v>
      </c>
      <c r="E140" s="290" t="s">
        <v>21</v>
      </c>
      <c r="F140" s="291" t="s">
        <v>5404</v>
      </c>
      <c r="G140" s="289"/>
      <c r="H140" s="290" t="s">
        <v>21</v>
      </c>
      <c r="I140" s="292"/>
      <c r="J140" s="289"/>
      <c r="K140" s="289"/>
      <c r="L140" s="293"/>
      <c r="M140" s="294"/>
      <c r="N140" s="295"/>
      <c r="O140" s="295"/>
      <c r="P140" s="295"/>
      <c r="Q140" s="295"/>
      <c r="R140" s="295"/>
      <c r="S140" s="295"/>
      <c r="T140" s="296"/>
      <c r="AT140" s="297" t="s">
        <v>422</v>
      </c>
      <c r="AU140" s="297" t="s">
        <v>82</v>
      </c>
      <c r="AV140" s="14" t="s">
        <v>80</v>
      </c>
      <c r="AW140" s="14" t="s">
        <v>35</v>
      </c>
      <c r="AX140" s="14" t="s">
        <v>72</v>
      </c>
      <c r="AY140" s="297" t="s">
        <v>215</v>
      </c>
    </row>
    <row r="141" s="12" customFormat="1">
      <c r="B141" s="252"/>
      <c r="C141" s="253"/>
      <c r="D141" s="246" t="s">
        <v>422</v>
      </c>
      <c r="E141" s="254" t="s">
        <v>21</v>
      </c>
      <c r="F141" s="255" t="s">
        <v>5405</v>
      </c>
      <c r="G141" s="253"/>
      <c r="H141" s="256">
        <v>63.384</v>
      </c>
      <c r="I141" s="257"/>
      <c r="J141" s="253"/>
      <c r="K141" s="253"/>
      <c r="L141" s="258"/>
      <c r="M141" s="259"/>
      <c r="N141" s="260"/>
      <c r="O141" s="260"/>
      <c r="P141" s="260"/>
      <c r="Q141" s="260"/>
      <c r="R141" s="260"/>
      <c r="S141" s="260"/>
      <c r="T141" s="261"/>
      <c r="AT141" s="262" t="s">
        <v>422</v>
      </c>
      <c r="AU141" s="262" t="s">
        <v>82</v>
      </c>
      <c r="AV141" s="12" t="s">
        <v>82</v>
      </c>
      <c r="AW141" s="12" t="s">
        <v>35</v>
      </c>
      <c r="AX141" s="12" t="s">
        <v>72</v>
      </c>
      <c r="AY141" s="262" t="s">
        <v>215</v>
      </c>
    </row>
    <row r="142" s="12" customFormat="1">
      <c r="B142" s="252"/>
      <c r="C142" s="253"/>
      <c r="D142" s="246" t="s">
        <v>422</v>
      </c>
      <c r="E142" s="254" t="s">
        <v>21</v>
      </c>
      <c r="F142" s="255" t="s">
        <v>5406</v>
      </c>
      <c r="G142" s="253"/>
      <c r="H142" s="256">
        <v>50.039999999999999</v>
      </c>
      <c r="I142" s="257"/>
      <c r="J142" s="253"/>
      <c r="K142" s="253"/>
      <c r="L142" s="258"/>
      <c r="M142" s="259"/>
      <c r="N142" s="260"/>
      <c r="O142" s="260"/>
      <c r="P142" s="260"/>
      <c r="Q142" s="260"/>
      <c r="R142" s="260"/>
      <c r="S142" s="260"/>
      <c r="T142" s="261"/>
      <c r="AT142" s="262" t="s">
        <v>422</v>
      </c>
      <c r="AU142" s="262" t="s">
        <v>82</v>
      </c>
      <c r="AV142" s="12" t="s">
        <v>82</v>
      </c>
      <c r="AW142" s="12" t="s">
        <v>35</v>
      </c>
      <c r="AX142" s="12" t="s">
        <v>72</v>
      </c>
      <c r="AY142" s="262" t="s">
        <v>215</v>
      </c>
    </row>
    <row r="143" s="13" customFormat="1">
      <c r="B143" s="263"/>
      <c r="C143" s="264"/>
      <c r="D143" s="246" t="s">
        <v>422</v>
      </c>
      <c r="E143" s="265" t="s">
        <v>21</v>
      </c>
      <c r="F143" s="266" t="s">
        <v>439</v>
      </c>
      <c r="G143" s="264"/>
      <c r="H143" s="267">
        <v>113.42400000000001</v>
      </c>
      <c r="I143" s="268"/>
      <c r="J143" s="264"/>
      <c r="K143" s="264"/>
      <c r="L143" s="269"/>
      <c r="M143" s="270"/>
      <c r="N143" s="271"/>
      <c r="O143" s="271"/>
      <c r="P143" s="271"/>
      <c r="Q143" s="271"/>
      <c r="R143" s="271"/>
      <c r="S143" s="271"/>
      <c r="T143" s="272"/>
      <c r="AT143" s="273" t="s">
        <v>422</v>
      </c>
      <c r="AU143" s="273" t="s">
        <v>82</v>
      </c>
      <c r="AV143" s="13" t="s">
        <v>232</v>
      </c>
      <c r="AW143" s="13" t="s">
        <v>35</v>
      </c>
      <c r="AX143" s="13" t="s">
        <v>80</v>
      </c>
      <c r="AY143" s="273" t="s">
        <v>215</v>
      </c>
    </row>
    <row r="144" s="1" customFormat="1" ht="25.5" customHeight="1">
      <c r="B144" s="47"/>
      <c r="C144" s="234" t="s">
        <v>295</v>
      </c>
      <c r="D144" s="234" t="s">
        <v>218</v>
      </c>
      <c r="E144" s="235" t="s">
        <v>5407</v>
      </c>
      <c r="F144" s="236" t="s">
        <v>5408</v>
      </c>
      <c r="G144" s="237" t="s">
        <v>376</v>
      </c>
      <c r="H144" s="238">
        <v>113.42</v>
      </c>
      <c r="I144" s="239"/>
      <c r="J144" s="240">
        <f>ROUND(I144*H144,2)</f>
        <v>0</v>
      </c>
      <c r="K144" s="236" t="s">
        <v>222</v>
      </c>
      <c r="L144" s="73"/>
      <c r="M144" s="241" t="s">
        <v>21</v>
      </c>
      <c r="N144" s="242" t="s">
        <v>43</v>
      </c>
      <c r="O144" s="48"/>
      <c r="P144" s="243">
        <f>O144*H144</f>
        <v>0</v>
      </c>
      <c r="Q144" s="243">
        <v>0</v>
      </c>
      <c r="R144" s="243">
        <f>Q144*H144</f>
        <v>0</v>
      </c>
      <c r="S144" s="243">
        <v>0</v>
      </c>
      <c r="T144" s="244">
        <f>S144*H144</f>
        <v>0</v>
      </c>
      <c r="AR144" s="25" t="s">
        <v>232</v>
      </c>
      <c r="AT144" s="25" t="s">
        <v>218</v>
      </c>
      <c r="AU144" s="25" t="s">
        <v>82</v>
      </c>
      <c r="AY144" s="25" t="s">
        <v>215</v>
      </c>
      <c r="BE144" s="245">
        <f>IF(N144="základní",J144,0)</f>
        <v>0</v>
      </c>
      <c r="BF144" s="245">
        <f>IF(N144="snížená",J144,0)</f>
        <v>0</v>
      </c>
      <c r="BG144" s="245">
        <f>IF(N144="zákl. přenesená",J144,0)</f>
        <v>0</v>
      </c>
      <c r="BH144" s="245">
        <f>IF(N144="sníž. přenesená",J144,0)</f>
        <v>0</v>
      </c>
      <c r="BI144" s="245">
        <f>IF(N144="nulová",J144,0)</f>
        <v>0</v>
      </c>
      <c r="BJ144" s="25" t="s">
        <v>80</v>
      </c>
      <c r="BK144" s="245">
        <f>ROUND(I144*H144,2)</f>
        <v>0</v>
      </c>
      <c r="BL144" s="25" t="s">
        <v>232</v>
      </c>
      <c r="BM144" s="25" t="s">
        <v>5409</v>
      </c>
    </row>
    <row r="145" s="14" customFormat="1">
      <c r="B145" s="288"/>
      <c r="C145" s="289"/>
      <c r="D145" s="246" t="s">
        <v>422</v>
      </c>
      <c r="E145" s="290" t="s">
        <v>21</v>
      </c>
      <c r="F145" s="291" t="s">
        <v>5410</v>
      </c>
      <c r="G145" s="289"/>
      <c r="H145" s="290" t="s">
        <v>21</v>
      </c>
      <c r="I145" s="292"/>
      <c r="J145" s="289"/>
      <c r="K145" s="289"/>
      <c r="L145" s="293"/>
      <c r="M145" s="294"/>
      <c r="N145" s="295"/>
      <c r="O145" s="295"/>
      <c r="P145" s="295"/>
      <c r="Q145" s="295"/>
      <c r="R145" s="295"/>
      <c r="S145" s="295"/>
      <c r="T145" s="296"/>
      <c r="AT145" s="297" t="s">
        <v>422</v>
      </c>
      <c r="AU145" s="297" t="s">
        <v>82</v>
      </c>
      <c r="AV145" s="14" t="s">
        <v>80</v>
      </c>
      <c r="AW145" s="14" t="s">
        <v>35</v>
      </c>
      <c r="AX145" s="14" t="s">
        <v>72</v>
      </c>
      <c r="AY145" s="297" t="s">
        <v>215</v>
      </c>
    </row>
    <row r="146" s="12" customFormat="1">
      <c r="B146" s="252"/>
      <c r="C146" s="253"/>
      <c r="D146" s="246" t="s">
        <v>422</v>
      </c>
      <c r="E146" s="254" t="s">
        <v>21</v>
      </c>
      <c r="F146" s="255" t="s">
        <v>5411</v>
      </c>
      <c r="G146" s="253"/>
      <c r="H146" s="256">
        <v>113.42</v>
      </c>
      <c r="I146" s="257"/>
      <c r="J146" s="253"/>
      <c r="K146" s="253"/>
      <c r="L146" s="258"/>
      <c r="M146" s="259"/>
      <c r="N146" s="260"/>
      <c r="O146" s="260"/>
      <c r="P146" s="260"/>
      <c r="Q146" s="260"/>
      <c r="R146" s="260"/>
      <c r="S146" s="260"/>
      <c r="T146" s="261"/>
      <c r="AT146" s="262" t="s">
        <v>422</v>
      </c>
      <c r="AU146" s="262" t="s">
        <v>82</v>
      </c>
      <c r="AV146" s="12" t="s">
        <v>82</v>
      </c>
      <c r="AW146" s="12" t="s">
        <v>35</v>
      </c>
      <c r="AX146" s="12" t="s">
        <v>80</v>
      </c>
      <c r="AY146" s="262" t="s">
        <v>215</v>
      </c>
    </row>
    <row r="147" s="11" customFormat="1" ht="29.88" customHeight="1">
      <c r="B147" s="218"/>
      <c r="C147" s="219"/>
      <c r="D147" s="220" t="s">
        <v>71</v>
      </c>
      <c r="E147" s="232" t="s">
        <v>232</v>
      </c>
      <c r="F147" s="232" t="s">
        <v>1592</v>
      </c>
      <c r="G147" s="219"/>
      <c r="H147" s="219"/>
      <c r="I147" s="222"/>
      <c r="J147" s="233">
        <f>BK147</f>
        <v>0</v>
      </c>
      <c r="K147" s="219"/>
      <c r="L147" s="224"/>
      <c r="M147" s="225"/>
      <c r="N147" s="226"/>
      <c r="O147" s="226"/>
      <c r="P147" s="227">
        <f>SUM(P148:P154)</f>
        <v>0</v>
      </c>
      <c r="Q147" s="226"/>
      <c r="R147" s="227">
        <f>SUM(R148:R154)</f>
        <v>0.27814050000000001</v>
      </c>
      <c r="S147" s="226"/>
      <c r="T147" s="228">
        <f>SUM(T148:T154)</f>
        <v>0</v>
      </c>
      <c r="AR147" s="229" t="s">
        <v>80</v>
      </c>
      <c r="AT147" s="230" t="s">
        <v>71</v>
      </c>
      <c r="AU147" s="230" t="s">
        <v>80</v>
      </c>
      <c r="AY147" s="229" t="s">
        <v>215</v>
      </c>
      <c r="BK147" s="231">
        <f>SUM(BK148:BK154)</f>
        <v>0</v>
      </c>
    </row>
    <row r="148" s="1" customFormat="1" ht="16.5" customHeight="1">
      <c r="B148" s="47"/>
      <c r="C148" s="234" t="s">
        <v>300</v>
      </c>
      <c r="D148" s="234" t="s">
        <v>218</v>
      </c>
      <c r="E148" s="235" t="s">
        <v>2803</v>
      </c>
      <c r="F148" s="236" t="s">
        <v>2804</v>
      </c>
      <c r="G148" s="237" t="s">
        <v>376</v>
      </c>
      <c r="H148" s="238">
        <v>1.4850000000000001</v>
      </c>
      <c r="I148" s="239"/>
      <c r="J148" s="240">
        <f>ROUND(I148*H148,2)</f>
        <v>0</v>
      </c>
      <c r="K148" s="236" t="s">
        <v>222</v>
      </c>
      <c r="L148" s="73"/>
      <c r="M148" s="241" t="s">
        <v>21</v>
      </c>
      <c r="N148" s="242" t="s">
        <v>43</v>
      </c>
      <c r="O148" s="48"/>
      <c r="P148" s="243">
        <f>O148*H148</f>
        <v>0</v>
      </c>
      <c r="Q148" s="243">
        <v>0.18729999999999999</v>
      </c>
      <c r="R148" s="243">
        <f>Q148*H148</f>
        <v>0.27814050000000001</v>
      </c>
      <c r="S148" s="243">
        <v>0</v>
      </c>
      <c r="T148" s="244">
        <f>S148*H148</f>
        <v>0</v>
      </c>
      <c r="AR148" s="25" t="s">
        <v>232</v>
      </c>
      <c r="AT148" s="25" t="s">
        <v>218</v>
      </c>
      <c r="AU148" s="25" t="s">
        <v>82</v>
      </c>
      <c r="AY148" s="25" t="s">
        <v>215</v>
      </c>
      <c r="BE148" s="245">
        <f>IF(N148="základní",J148,0)</f>
        <v>0</v>
      </c>
      <c r="BF148" s="245">
        <f>IF(N148="snížená",J148,0)</f>
        <v>0</v>
      </c>
      <c r="BG148" s="245">
        <f>IF(N148="zákl. přenesená",J148,0)</f>
        <v>0</v>
      </c>
      <c r="BH148" s="245">
        <f>IF(N148="sníž. přenesená",J148,0)</f>
        <v>0</v>
      </c>
      <c r="BI148" s="245">
        <f>IF(N148="nulová",J148,0)</f>
        <v>0</v>
      </c>
      <c r="BJ148" s="25" t="s">
        <v>80</v>
      </c>
      <c r="BK148" s="245">
        <f>ROUND(I148*H148,2)</f>
        <v>0</v>
      </c>
      <c r="BL148" s="25" t="s">
        <v>232</v>
      </c>
      <c r="BM148" s="25" t="s">
        <v>2805</v>
      </c>
    </row>
    <row r="149" s="14" customFormat="1">
      <c r="B149" s="288"/>
      <c r="C149" s="289"/>
      <c r="D149" s="246" t="s">
        <v>422</v>
      </c>
      <c r="E149" s="290" t="s">
        <v>21</v>
      </c>
      <c r="F149" s="291" t="s">
        <v>5412</v>
      </c>
      <c r="G149" s="289"/>
      <c r="H149" s="290" t="s">
        <v>21</v>
      </c>
      <c r="I149" s="292"/>
      <c r="J149" s="289"/>
      <c r="K149" s="289"/>
      <c r="L149" s="293"/>
      <c r="M149" s="294"/>
      <c r="N149" s="295"/>
      <c r="O149" s="295"/>
      <c r="P149" s="295"/>
      <c r="Q149" s="295"/>
      <c r="R149" s="295"/>
      <c r="S149" s="295"/>
      <c r="T149" s="296"/>
      <c r="AT149" s="297" t="s">
        <v>422</v>
      </c>
      <c r="AU149" s="297" t="s">
        <v>82</v>
      </c>
      <c r="AV149" s="14" t="s">
        <v>80</v>
      </c>
      <c r="AW149" s="14" t="s">
        <v>35</v>
      </c>
      <c r="AX149" s="14" t="s">
        <v>72</v>
      </c>
      <c r="AY149" s="297" t="s">
        <v>215</v>
      </c>
    </row>
    <row r="150" s="12" customFormat="1">
      <c r="B150" s="252"/>
      <c r="C150" s="253"/>
      <c r="D150" s="246" t="s">
        <v>422</v>
      </c>
      <c r="E150" s="254" t="s">
        <v>21</v>
      </c>
      <c r="F150" s="255" t="s">
        <v>5413</v>
      </c>
      <c r="G150" s="253"/>
      <c r="H150" s="256">
        <v>1.4850000000000001</v>
      </c>
      <c r="I150" s="257"/>
      <c r="J150" s="253"/>
      <c r="K150" s="253"/>
      <c r="L150" s="258"/>
      <c r="M150" s="259"/>
      <c r="N150" s="260"/>
      <c r="O150" s="260"/>
      <c r="P150" s="260"/>
      <c r="Q150" s="260"/>
      <c r="R150" s="260"/>
      <c r="S150" s="260"/>
      <c r="T150" s="261"/>
      <c r="AT150" s="262" t="s">
        <v>422</v>
      </c>
      <c r="AU150" s="262" t="s">
        <v>82</v>
      </c>
      <c r="AV150" s="12" t="s">
        <v>82</v>
      </c>
      <c r="AW150" s="12" t="s">
        <v>35</v>
      </c>
      <c r="AX150" s="12" t="s">
        <v>72</v>
      </c>
      <c r="AY150" s="262" t="s">
        <v>215</v>
      </c>
    </row>
    <row r="151" s="1" customFormat="1" ht="16.5" customHeight="1">
      <c r="B151" s="47"/>
      <c r="C151" s="234" t="s">
        <v>305</v>
      </c>
      <c r="D151" s="234" t="s">
        <v>218</v>
      </c>
      <c r="E151" s="235" t="s">
        <v>2809</v>
      </c>
      <c r="F151" s="236" t="s">
        <v>2810</v>
      </c>
      <c r="G151" s="237" t="s">
        <v>381</v>
      </c>
      <c r="H151" s="238">
        <v>1.4850000000000001</v>
      </c>
      <c r="I151" s="239"/>
      <c r="J151" s="240">
        <f>ROUND(I151*H151,2)</f>
        <v>0</v>
      </c>
      <c r="K151" s="236" t="s">
        <v>222</v>
      </c>
      <c r="L151" s="73"/>
      <c r="M151" s="241" t="s">
        <v>21</v>
      </c>
      <c r="N151" s="242" t="s">
        <v>43</v>
      </c>
      <c r="O151" s="48"/>
      <c r="P151" s="243">
        <f>O151*H151</f>
        <v>0</v>
      </c>
      <c r="Q151" s="243">
        <v>0</v>
      </c>
      <c r="R151" s="243">
        <f>Q151*H151</f>
        <v>0</v>
      </c>
      <c r="S151" s="243">
        <v>0</v>
      </c>
      <c r="T151" s="244">
        <f>S151*H151</f>
        <v>0</v>
      </c>
      <c r="AR151" s="25" t="s">
        <v>232</v>
      </c>
      <c r="AT151" s="25" t="s">
        <v>218</v>
      </c>
      <c r="AU151" s="25" t="s">
        <v>82</v>
      </c>
      <c r="AY151" s="25" t="s">
        <v>215</v>
      </c>
      <c r="BE151" s="245">
        <f>IF(N151="základní",J151,0)</f>
        <v>0</v>
      </c>
      <c r="BF151" s="245">
        <f>IF(N151="snížená",J151,0)</f>
        <v>0</v>
      </c>
      <c r="BG151" s="245">
        <f>IF(N151="zákl. přenesená",J151,0)</f>
        <v>0</v>
      </c>
      <c r="BH151" s="245">
        <f>IF(N151="sníž. přenesená",J151,0)</f>
        <v>0</v>
      </c>
      <c r="BI151" s="245">
        <f>IF(N151="nulová",J151,0)</f>
        <v>0</v>
      </c>
      <c r="BJ151" s="25" t="s">
        <v>80</v>
      </c>
      <c r="BK151" s="245">
        <f>ROUND(I151*H151,2)</f>
        <v>0</v>
      </c>
      <c r="BL151" s="25" t="s">
        <v>232</v>
      </c>
      <c r="BM151" s="25" t="s">
        <v>2811</v>
      </c>
    </row>
    <row r="152" s="1" customFormat="1">
      <c r="B152" s="47"/>
      <c r="C152" s="75"/>
      <c r="D152" s="246" t="s">
        <v>225</v>
      </c>
      <c r="E152" s="75"/>
      <c r="F152" s="247" t="s">
        <v>2812</v>
      </c>
      <c r="G152" s="75"/>
      <c r="H152" s="75"/>
      <c r="I152" s="204"/>
      <c r="J152" s="75"/>
      <c r="K152" s="75"/>
      <c r="L152" s="73"/>
      <c r="M152" s="248"/>
      <c r="N152" s="48"/>
      <c r="O152" s="48"/>
      <c r="P152" s="48"/>
      <c r="Q152" s="48"/>
      <c r="R152" s="48"/>
      <c r="S152" s="48"/>
      <c r="T152" s="96"/>
      <c r="AT152" s="25" t="s">
        <v>225</v>
      </c>
      <c r="AU152" s="25" t="s">
        <v>82</v>
      </c>
    </row>
    <row r="153" s="14" customFormat="1">
      <c r="B153" s="288"/>
      <c r="C153" s="289"/>
      <c r="D153" s="246" t="s">
        <v>422</v>
      </c>
      <c r="E153" s="290" t="s">
        <v>21</v>
      </c>
      <c r="F153" s="291" t="s">
        <v>5414</v>
      </c>
      <c r="G153" s="289"/>
      <c r="H153" s="290" t="s">
        <v>21</v>
      </c>
      <c r="I153" s="292"/>
      <c r="J153" s="289"/>
      <c r="K153" s="289"/>
      <c r="L153" s="293"/>
      <c r="M153" s="294"/>
      <c r="N153" s="295"/>
      <c r="O153" s="295"/>
      <c r="P153" s="295"/>
      <c r="Q153" s="295"/>
      <c r="R153" s="295"/>
      <c r="S153" s="295"/>
      <c r="T153" s="296"/>
      <c r="AT153" s="297" t="s">
        <v>422</v>
      </c>
      <c r="AU153" s="297" t="s">
        <v>82</v>
      </c>
      <c r="AV153" s="14" t="s">
        <v>80</v>
      </c>
      <c r="AW153" s="14" t="s">
        <v>35</v>
      </c>
      <c r="AX153" s="14" t="s">
        <v>72</v>
      </c>
      <c r="AY153" s="297" t="s">
        <v>215</v>
      </c>
    </row>
    <row r="154" s="12" customFormat="1">
      <c r="B154" s="252"/>
      <c r="C154" s="253"/>
      <c r="D154" s="246" t="s">
        <v>422</v>
      </c>
      <c r="E154" s="254" t="s">
        <v>21</v>
      </c>
      <c r="F154" s="255" t="s">
        <v>5415</v>
      </c>
      <c r="G154" s="253"/>
      <c r="H154" s="256">
        <v>1.4850000000000001</v>
      </c>
      <c r="I154" s="257"/>
      <c r="J154" s="253"/>
      <c r="K154" s="253"/>
      <c r="L154" s="258"/>
      <c r="M154" s="259"/>
      <c r="N154" s="260"/>
      <c r="O154" s="260"/>
      <c r="P154" s="260"/>
      <c r="Q154" s="260"/>
      <c r="R154" s="260"/>
      <c r="S154" s="260"/>
      <c r="T154" s="261"/>
      <c r="AT154" s="262" t="s">
        <v>422</v>
      </c>
      <c r="AU154" s="262" t="s">
        <v>82</v>
      </c>
      <c r="AV154" s="12" t="s">
        <v>82</v>
      </c>
      <c r="AW154" s="12" t="s">
        <v>35</v>
      </c>
      <c r="AX154" s="12" t="s">
        <v>72</v>
      </c>
      <c r="AY154" s="262" t="s">
        <v>215</v>
      </c>
    </row>
    <row r="155" s="11" customFormat="1" ht="29.88" customHeight="1">
      <c r="B155" s="218"/>
      <c r="C155" s="219"/>
      <c r="D155" s="220" t="s">
        <v>71</v>
      </c>
      <c r="E155" s="232" t="s">
        <v>251</v>
      </c>
      <c r="F155" s="232" t="s">
        <v>2923</v>
      </c>
      <c r="G155" s="219"/>
      <c r="H155" s="219"/>
      <c r="I155" s="222"/>
      <c r="J155" s="233">
        <f>BK155</f>
        <v>0</v>
      </c>
      <c r="K155" s="219"/>
      <c r="L155" s="224"/>
      <c r="M155" s="225"/>
      <c r="N155" s="226"/>
      <c r="O155" s="226"/>
      <c r="P155" s="227">
        <f>SUM(P156:P160)</f>
        <v>0</v>
      </c>
      <c r="Q155" s="226"/>
      <c r="R155" s="227">
        <f>SUM(R156:R160)</f>
        <v>0</v>
      </c>
      <c r="S155" s="226"/>
      <c r="T155" s="228">
        <f>SUM(T156:T160)</f>
        <v>0</v>
      </c>
      <c r="AR155" s="229" t="s">
        <v>80</v>
      </c>
      <c r="AT155" s="230" t="s">
        <v>71</v>
      </c>
      <c r="AU155" s="230" t="s">
        <v>80</v>
      </c>
      <c r="AY155" s="229" t="s">
        <v>215</v>
      </c>
      <c r="BK155" s="231">
        <f>SUM(BK156:BK160)</f>
        <v>0</v>
      </c>
    </row>
    <row r="156" s="1" customFormat="1" ht="16.5" customHeight="1">
      <c r="B156" s="47"/>
      <c r="C156" s="234" t="s">
        <v>9</v>
      </c>
      <c r="D156" s="234" t="s">
        <v>218</v>
      </c>
      <c r="E156" s="235" t="s">
        <v>2924</v>
      </c>
      <c r="F156" s="236" t="s">
        <v>5416</v>
      </c>
      <c r="G156" s="237" t="s">
        <v>452</v>
      </c>
      <c r="H156" s="238">
        <v>1</v>
      </c>
      <c r="I156" s="239"/>
      <c r="J156" s="240">
        <f>ROUND(I156*H156,2)</f>
        <v>0</v>
      </c>
      <c r="K156" s="236" t="s">
        <v>21</v>
      </c>
      <c r="L156" s="73"/>
      <c r="M156" s="241" t="s">
        <v>21</v>
      </c>
      <c r="N156" s="242" t="s">
        <v>43</v>
      </c>
      <c r="O156" s="48"/>
      <c r="P156" s="243">
        <f>O156*H156</f>
        <v>0</v>
      </c>
      <c r="Q156" s="243">
        <v>0</v>
      </c>
      <c r="R156" s="243">
        <f>Q156*H156</f>
        <v>0</v>
      </c>
      <c r="S156" s="243">
        <v>0</v>
      </c>
      <c r="T156" s="244">
        <f>S156*H156</f>
        <v>0</v>
      </c>
      <c r="AR156" s="25" t="s">
        <v>232</v>
      </c>
      <c r="AT156" s="25" t="s">
        <v>218</v>
      </c>
      <c r="AU156" s="25" t="s">
        <v>82</v>
      </c>
      <c r="AY156" s="25" t="s">
        <v>215</v>
      </c>
      <c r="BE156" s="245">
        <f>IF(N156="základní",J156,0)</f>
        <v>0</v>
      </c>
      <c r="BF156" s="245">
        <f>IF(N156="snížená",J156,0)</f>
        <v>0</v>
      </c>
      <c r="BG156" s="245">
        <f>IF(N156="zákl. přenesená",J156,0)</f>
        <v>0</v>
      </c>
      <c r="BH156" s="245">
        <f>IF(N156="sníž. přenesená",J156,0)</f>
        <v>0</v>
      </c>
      <c r="BI156" s="245">
        <f>IF(N156="nulová",J156,0)</f>
        <v>0</v>
      </c>
      <c r="BJ156" s="25" t="s">
        <v>80</v>
      </c>
      <c r="BK156" s="245">
        <f>ROUND(I156*H156,2)</f>
        <v>0</v>
      </c>
      <c r="BL156" s="25" t="s">
        <v>232</v>
      </c>
      <c r="BM156" s="25" t="s">
        <v>2926</v>
      </c>
    </row>
    <row r="157" s="1" customFormat="1">
      <c r="B157" s="47"/>
      <c r="C157" s="75"/>
      <c r="D157" s="246" t="s">
        <v>225</v>
      </c>
      <c r="E157" s="75"/>
      <c r="F157" s="247" t="s">
        <v>5417</v>
      </c>
      <c r="G157" s="75"/>
      <c r="H157" s="75"/>
      <c r="I157" s="204"/>
      <c r="J157" s="75"/>
      <c r="K157" s="75"/>
      <c r="L157" s="73"/>
      <c r="M157" s="248"/>
      <c r="N157" s="48"/>
      <c r="O157" s="48"/>
      <c r="P157" s="48"/>
      <c r="Q157" s="48"/>
      <c r="R157" s="48"/>
      <c r="S157" s="48"/>
      <c r="T157" s="96"/>
      <c r="AT157" s="25" t="s">
        <v>225</v>
      </c>
      <c r="AU157" s="25" t="s">
        <v>82</v>
      </c>
    </row>
    <row r="158" s="12" customFormat="1">
      <c r="B158" s="252"/>
      <c r="C158" s="253"/>
      <c r="D158" s="246" t="s">
        <v>422</v>
      </c>
      <c r="E158" s="254" t="s">
        <v>21</v>
      </c>
      <c r="F158" s="255" t="s">
        <v>80</v>
      </c>
      <c r="G158" s="253"/>
      <c r="H158" s="256">
        <v>1</v>
      </c>
      <c r="I158" s="257"/>
      <c r="J158" s="253"/>
      <c r="K158" s="253"/>
      <c r="L158" s="258"/>
      <c r="M158" s="259"/>
      <c r="N158" s="260"/>
      <c r="O158" s="260"/>
      <c r="P158" s="260"/>
      <c r="Q158" s="260"/>
      <c r="R158" s="260"/>
      <c r="S158" s="260"/>
      <c r="T158" s="261"/>
      <c r="AT158" s="262" t="s">
        <v>422</v>
      </c>
      <c r="AU158" s="262" t="s">
        <v>82</v>
      </c>
      <c r="AV158" s="12" t="s">
        <v>82</v>
      </c>
      <c r="AW158" s="12" t="s">
        <v>35</v>
      </c>
      <c r="AX158" s="12" t="s">
        <v>80</v>
      </c>
      <c r="AY158" s="262" t="s">
        <v>215</v>
      </c>
    </row>
    <row r="159" s="1" customFormat="1" ht="16.5" customHeight="1">
      <c r="B159" s="47"/>
      <c r="C159" s="234" t="s">
        <v>316</v>
      </c>
      <c r="D159" s="234" t="s">
        <v>218</v>
      </c>
      <c r="E159" s="235" t="s">
        <v>2928</v>
      </c>
      <c r="F159" s="236" t="s">
        <v>2929</v>
      </c>
      <c r="G159" s="237" t="s">
        <v>381</v>
      </c>
      <c r="H159" s="238">
        <v>19</v>
      </c>
      <c r="I159" s="239"/>
      <c r="J159" s="240">
        <f>ROUND(I159*H159,2)</f>
        <v>0</v>
      </c>
      <c r="K159" s="236" t="s">
        <v>222</v>
      </c>
      <c r="L159" s="73"/>
      <c r="M159" s="241" t="s">
        <v>21</v>
      </c>
      <c r="N159" s="242" t="s">
        <v>43</v>
      </c>
      <c r="O159" s="48"/>
      <c r="P159" s="243">
        <f>O159*H159</f>
        <v>0</v>
      </c>
      <c r="Q159" s="243">
        <v>0</v>
      </c>
      <c r="R159" s="243">
        <f>Q159*H159</f>
        <v>0</v>
      </c>
      <c r="S159" s="243">
        <v>0</v>
      </c>
      <c r="T159" s="244">
        <f>S159*H159</f>
        <v>0</v>
      </c>
      <c r="AR159" s="25" t="s">
        <v>232</v>
      </c>
      <c r="AT159" s="25" t="s">
        <v>218</v>
      </c>
      <c r="AU159" s="25" t="s">
        <v>82</v>
      </c>
      <c r="AY159" s="25" t="s">
        <v>215</v>
      </c>
      <c r="BE159" s="245">
        <f>IF(N159="základní",J159,0)</f>
        <v>0</v>
      </c>
      <c r="BF159" s="245">
        <f>IF(N159="snížená",J159,0)</f>
        <v>0</v>
      </c>
      <c r="BG159" s="245">
        <f>IF(N159="zákl. přenesená",J159,0)</f>
        <v>0</v>
      </c>
      <c r="BH159" s="245">
        <f>IF(N159="sníž. přenesená",J159,0)</f>
        <v>0</v>
      </c>
      <c r="BI159" s="245">
        <f>IF(N159="nulová",J159,0)</f>
        <v>0</v>
      </c>
      <c r="BJ159" s="25" t="s">
        <v>80</v>
      </c>
      <c r="BK159" s="245">
        <f>ROUND(I159*H159,2)</f>
        <v>0</v>
      </c>
      <c r="BL159" s="25" t="s">
        <v>232</v>
      </c>
      <c r="BM159" s="25" t="s">
        <v>2930</v>
      </c>
    </row>
    <row r="160" s="12" customFormat="1">
      <c r="B160" s="252"/>
      <c r="C160" s="253"/>
      <c r="D160" s="246" t="s">
        <v>422</v>
      </c>
      <c r="E160" s="254" t="s">
        <v>21</v>
      </c>
      <c r="F160" s="255" t="s">
        <v>300</v>
      </c>
      <c r="G160" s="253"/>
      <c r="H160" s="256">
        <v>19</v>
      </c>
      <c r="I160" s="257"/>
      <c r="J160" s="253"/>
      <c r="K160" s="253"/>
      <c r="L160" s="258"/>
      <c r="M160" s="284"/>
      <c r="N160" s="285"/>
      <c r="O160" s="285"/>
      <c r="P160" s="285"/>
      <c r="Q160" s="285"/>
      <c r="R160" s="285"/>
      <c r="S160" s="285"/>
      <c r="T160" s="286"/>
      <c r="AT160" s="262" t="s">
        <v>422</v>
      </c>
      <c r="AU160" s="262" t="s">
        <v>82</v>
      </c>
      <c r="AV160" s="12" t="s">
        <v>82</v>
      </c>
      <c r="AW160" s="12" t="s">
        <v>35</v>
      </c>
      <c r="AX160" s="12" t="s">
        <v>80</v>
      </c>
      <c r="AY160" s="262" t="s">
        <v>215</v>
      </c>
    </row>
    <row r="161" s="1" customFormat="1" ht="6.96" customHeight="1">
      <c r="B161" s="68"/>
      <c r="C161" s="69"/>
      <c r="D161" s="69"/>
      <c r="E161" s="69"/>
      <c r="F161" s="69"/>
      <c r="G161" s="69"/>
      <c r="H161" s="69"/>
      <c r="I161" s="179"/>
      <c r="J161" s="69"/>
      <c r="K161" s="69"/>
      <c r="L161" s="73"/>
    </row>
  </sheetData>
  <sheetProtection sheet="1" autoFilter="0" formatColumns="0" formatRows="0" objects="1" scenarios="1" spinCount="100000" saltValue="up/IkKxLS1U9nSl+NG/3qXBehgtz8v/hurmstIhjjtjC4Gs7CxysH5om0OnvF8mn0ajPk74TW7O9vwo1S9Flqw==" hashValue="E6YdaCh1YNkR5PZnlmYAJkR8+qbmQqCn/uuL9d5Woa1WgRUevVXUz4wCQ4fuYR9kNx8uk0rHpoW8ReDbb80fSQ==" algorithmName="SHA-512" password="CC35"/>
  <autoFilter ref="C87:K160"/>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179</v>
      </c>
      <c r="AZ2" s="287" t="s">
        <v>5418</v>
      </c>
      <c r="BA2" s="287" t="s">
        <v>5419</v>
      </c>
      <c r="BB2" s="287" t="s">
        <v>21</v>
      </c>
      <c r="BC2" s="287" t="s">
        <v>5420</v>
      </c>
      <c r="BD2" s="287" t="s">
        <v>82</v>
      </c>
    </row>
    <row r="3" ht="6.96" customHeight="1">
      <c r="B3" s="26"/>
      <c r="C3" s="27"/>
      <c r="D3" s="27"/>
      <c r="E3" s="27"/>
      <c r="F3" s="27"/>
      <c r="G3" s="27"/>
      <c r="H3" s="27"/>
      <c r="I3" s="154"/>
      <c r="J3" s="27"/>
      <c r="K3" s="28"/>
      <c r="AT3" s="25" t="s">
        <v>82</v>
      </c>
      <c r="AZ3" s="287" t="s">
        <v>5421</v>
      </c>
      <c r="BA3" s="287" t="s">
        <v>5422</v>
      </c>
      <c r="BB3" s="287" t="s">
        <v>21</v>
      </c>
      <c r="BC3" s="287" t="s">
        <v>5423</v>
      </c>
      <c r="BD3" s="287"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5424</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ROUND(J81,2)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ROUND(SUM(BE81:BE205), 2)</f>
        <v>0</v>
      </c>
      <c r="G30" s="48"/>
      <c r="H30" s="48"/>
      <c r="I30" s="171">
        <v>0.20999999999999999</v>
      </c>
      <c r="J30" s="170">
        <f>ROUND(ROUND((SUM(BE81:BE205)), 2)*I30, 2)</f>
        <v>0</v>
      </c>
      <c r="K30" s="52"/>
    </row>
    <row r="31" s="1" customFormat="1" ht="14.4" customHeight="1">
      <c r="B31" s="47"/>
      <c r="C31" s="48"/>
      <c r="D31" s="48"/>
      <c r="E31" s="56" t="s">
        <v>44</v>
      </c>
      <c r="F31" s="170">
        <f>ROUND(SUM(BF81:BF205), 2)</f>
        <v>0</v>
      </c>
      <c r="G31" s="48"/>
      <c r="H31" s="48"/>
      <c r="I31" s="171">
        <v>0.14999999999999999</v>
      </c>
      <c r="J31" s="170">
        <f>ROUND(ROUND((SUM(BF81:BF205)), 2)*I31, 2)</f>
        <v>0</v>
      </c>
      <c r="K31" s="52"/>
    </row>
    <row r="32" hidden="1" s="1" customFormat="1" ht="14.4" customHeight="1">
      <c r="B32" s="47"/>
      <c r="C32" s="48"/>
      <c r="D32" s="48"/>
      <c r="E32" s="56" t="s">
        <v>45</v>
      </c>
      <c r="F32" s="170">
        <f>ROUND(SUM(BG81:BG205), 2)</f>
        <v>0</v>
      </c>
      <c r="G32" s="48"/>
      <c r="H32" s="48"/>
      <c r="I32" s="171">
        <v>0.20999999999999999</v>
      </c>
      <c r="J32" s="170">
        <v>0</v>
      </c>
      <c r="K32" s="52"/>
    </row>
    <row r="33" hidden="1" s="1" customFormat="1" ht="14.4" customHeight="1">
      <c r="B33" s="47"/>
      <c r="C33" s="48"/>
      <c r="D33" s="48"/>
      <c r="E33" s="56" t="s">
        <v>46</v>
      </c>
      <c r="F33" s="170">
        <f>ROUND(SUM(BH81:BH205), 2)</f>
        <v>0</v>
      </c>
      <c r="G33" s="48"/>
      <c r="H33" s="48"/>
      <c r="I33" s="171">
        <v>0.14999999999999999</v>
      </c>
      <c r="J33" s="170">
        <v>0</v>
      </c>
      <c r="K33" s="52"/>
    </row>
    <row r="34" hidden="1" s="1" customFormat="1" ht="14.4" customHeight="1">
      <c r="B34" s="47"/>
      <c r="C34" s="48"/>
      <c r="D34" s="48"/>
      <c r="E34" s="56" t="s">
        <v>47</v>
      </c>
      <c r="F34" s="170">
        <f>ROUND(SUM(BI81:BI205),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905 - Mobiliář</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J81</f>
        <v>0</v>
      </c>
      <c r="K56" s="52"/>
      <c r="AU56" s="25" t="s">
        <v>193</v>
      </c>
    </row>
    <row r="57" s="8" customFormat="1" ht="24.96" customHeight="1">
      <c r="B57" s="190"/>
      <c r="C57" s="191"/>
      <c r="D57" s="192" t="s">
        <v>364</v>
      </c>
      <c r="E57" s="193"/>
      <c r="F57" s="193"/>
      <c r="G57" s="193"/>
      <c r="H57" s="193"/>
      <c r="I57" s="194"/>
      <c r="J57" s="195">
        <f>J82</f>
        <v>0</v>
      </c>
      <c r="K57" s="196"/>
    </row>
    <row r="58" s="9" customFormat="1" ht="19.92" customHeight="1">
      <c r="B58" s="197"/>
      <c r="C58" s="198"/>
      <c r="D58" s="199" t="s">
        <v>365</v>
      </c>
      <c r="E58" s="200"/>
      <c r="F58" s="200"/>
      <c r="G58" s="200"/>
      <c r="H58" s="200"/>
      <c r="I58" s="201"/>
      <c r="J58" s="202">
        <f>J83</f>
        <v>0</v>
      </c>
      <c r="K58" s="203"/>
    </row>
    <row r="59" s="9" customFormat="1" ht="19.92" customHeight="1">
      <c r="B59" s="197"/>
      <c r="C59" s="198"/>
      <c r="D59" s="199" t="s">
        <v>366</v>
      </c>
      <c r="E59" s="200"/>
      <c r="F59" s="200"/>
      <c r="G59" s="200"/>
      <c r="H59" s="200"/>
      <c r="I59" s="201"/>
      <c r="J59" s="202">
        <f>J117</f>
        <v>0</v>
      </c>
      <c r="K59" s="203"/>
    </row>
    <row r="60" s="9" customFormat="1" ht="19.92" customHeight="1">
      <c r="B60" s="197"/>
      <c r="C60" s="198"/>
      <c r="D60" s="199" t="s">
        <v>367</v>
      </c>
      <c r="E60" s="200"/>
      <c r="F60" s="200"/>
      <c r="G60" s="200"/>
      <c r="H60" s="200"/>
      <c r="I60" s="201"/>
      <c r="J60" s="202">
        <f>J163</f>
        <v>0</v>
      </c>
      <c r="K60" s="203"/>
    </row>
    <row r="61" s="9" customFormat="1" ht="19.92" customHeight="1">
      <c r="B61" s="197"/>
      <c r="C61" s="198"/>
      <c r="D61" s="199" t="s">
        <v>943</v>
      </c>
      <c r="E61" s="200"/>
      <c r="F61" s="200"/>
      <c r="G61" s="200"/>
      <c r="H61" s="200"/>
      <c r="I61" s="201"/>
      <c r="J61" s="202">
        <f>J204</f>
        <v>0</v>
      </c>
      <c r="K61" s="203"/>
    </row>
    <row r="62" s="1" customFormat="1" ht="21.84" customHeight="1">
      <c r="B62" s="47"/>
      <c r="C62" s="48"/>
      <c r="D62" s="48"/>
      <c r="E62" s="48"/>
      <c r="F62" s="48"/>
      <c r="G62" s="48"/>
      <c r="H62" s="48"/>
      <c r="I62" s="157"/>
      <c r="J62" s="48"/>
      <c r="K62" s="52"/>
    </row>
    <row r="63" s="1" customFormat="1" ht="6.96" customHeight="1">
      <c r="B63" s="68"/>
      <c r="C63" s="69"/>
      <c r="D63" s="69"/>
      <c r="E63" s="69"/>
      <c r="F63" s="69"/>
      <c r="G63" s="69"/>
      <c r="H63" s="69"/>
      <c r="I63" s="179"/>
      <c r="J63" s="69"/>
      <c r="K63" s="70"/>
    </row>
    <row r="67" s="1" customFormat="1" ht="6.96" customHeight="1">
      <c r="B67" s="71"/>
      <c r="C67" s="72"/>
      <c r="D67" s="72"/>
      <c r="E67" s="72"/>
      <c r="F67" s="72"/>
      <c r="G67" s="72"/>
      <c r="H67" s="72"/>
      <c r="I67" s="182"/>
      <c r="J67" s="72"/>
      <c r="K67" s="72"/>
      <c r="L67" s="73"/>
    </row>
    <row r="68" s="1" customFormat="1" ht="36.96" customHeight="1">
      <c r="B68" s="47"/>
      <c r="C68" s="74" t="s">
        <v>199</v>
      </c>
      <c r="D68" s="75"/>
      <c r="E68" s="75"/>
      <c r="F68" s="75"/>
      <c r="G68" s="75"/>
      <c r="H68" s="75"/>
      <c r="I68" s="204"/>
      <c r="J68" s="75"/>
      <c r="K68" s="75"/>
      <c r="L68" s="73"/>
    </row>
    <row r="69" s="1" customFormat="1" ht="6.96" customHeight="1">
      <c r="B69" s="47"/>
      <c r="C69" s="75"/>
      <c r="D69" s="75"/>
      <c r="E69" s="75"/>
      <c r="F69" s="75"/>
      <c r="G69" s="75"/>
      <c r="H69" s="75"/>
      <c r="I69" s="204"/>
      <c r="J69" s="75"/>
      <c r="K69" s="75"/>
      <c r="L69" s="73"/>
    </row>
    <row r="70" s="1" customFormat="1" ht="14.4" customHeight="1">
      <c r="B70" s="47"/>
      <c r="C70" s="77" t="s">
        <v>18</v>
      </c>
      <c r="D70" s="75"/>
      <c r="E70" s="75"/>
      <c r="F70" s="75"/>
      <c r="G70" s="75"/>
      <c r="H70" s="75"/>
      <c r="I70" s="204"/>
      <c r="J70" s="75"/>
      <c r="K70" s="75"/>
      <c r="L70" s="73"/>
    </row>
    <row r="71" s="1" customFormat="1" ht="16.5" customHeight="1">
      <c r="B71" s="47"/>
      <c r="C71" s="75"/>
      <c r="D71" s="75"/>
      <c r="E71" s="205" t="str">
        <f>E7</f>
        <v>Revitalizace centra města Kopřivnice - projektová dokumentace II.</v>
      </c>
      <c r="F71" s="77"/>
      <c r="G71" s="77"/>
      <c r="H71" s="77"/>
      <c r="I71" s="204"/>
      <c r="J71" s="75"/>
      <c r="K71" s="75"/>
      <c r="L71" s="73"/>
    </row>
    <row r="72" s="1" customFormat="1" ht="14.4" customHeight="1">
      <c r="B72" s="47"/>
      <c r="C72" s="77" t="s">
        <v>186</v>
      </c>
      <c r="D72" s="75"/>
      <c r="E72" s="75"/>
      <c r="F72" s="75"/>
      <c r="G72" s="75"/>
      <c r="H72" s="75"/>
      <c r="I72" s="204"/>
      <c r="J72" s="75"/>
      <c r="K72" s="75"/>
      <c r="L72" s="73"/>
    </row>
    <row r="73" s="1" customFormat="1" ht="17.25" customHeight="1">
      <c r="B73" s="47"/>
      <c r="C73" s="75"/>
      <c r="D73" s="75"/>
      <c r="E73" s="83" t="str">
        <f>E9</f>
        <v>SO 905 - Mobiliář</v>
      </c>
      <c r="F73" s="75"/>
      <c r="G73" s="75"/>
      <c r="H73" s="75"/>
      <c r="I73" s="204"/>
      <c r="J73" s="75"/>
      <c r="K73" s="75"/>
      <c r="L73" s="73"/>
    </row>
    <row r="74" s="1" customFormat="1" ht="6.96" customHeight="1">
      <c r="B74" s="47"/>
      <c r="C74" s="75"/>
      <c r="D74" s="75"/>
      <c r="E74" s="75"/>
      <c r="F74" s="75"/>
      <c r="G74" s="75"/>
      <c r="H74" s="75"/>
      <c r="I74" s="204"/>
      <c r="J74" s="75"/>
      <c r="K74" s="75"/>
      <c r="L74" s="73"/>
    </row>
    <row r="75" s="1" customFormat="1" ht="18" customHeight="1">
      <c r="B75" s="47"/>
      <c r="C75" s="77" t="s">
        <v>23</v>
      </c>
      <c r="D75" s="75"/>
      <c r="E75" s="75"/>
      <c r="F75" s="206" t="str">
        <f>F12</f>
        <v xml:space="preserve"> </v>
      </c>
      <c r="G75" s="75"/>
      <c r="H75" s="75"/>
      <c r="I75" s="207" t="s">
        <v>25</v>
      </c>
      <c r="J75" s="86" t="str">
        <f>IF(J12="","",J12)</f>
        <v>14. 1. 2019</v>
      </c>
      <c r="K75" s="75"/>
      <c r="L75" s="73"/>
    </row>
    <row r="76" s="1" customFormat="1" ht="6.96" customHeight="1">
      <c r="B76" s="47"/>
      <c r="C76" s="75"/>
      <c r="D76" s="75"/>
      <c r="E76" s="75"/>
      <c r="F76" s="75"/>
      <c r="G76" s="75"/>
      <c r="H76" s="75"/>
      <c r="I76" s="204"/>
      <c r="J76" s="75"/>
      <c r="K76" s="75"/>
      <c r="L76" s="73"/>
    </row>
    <row r="77" s="1" customFormat="1">
      <c r="B77" s="47"/>
      <c r="C77" s="77" t="s">
        <v>27</v>
      </c>
      <c r="D77" s="75"/>
      <c r="E77" s="75"/>
      <c r="F77" s="206" t="str">
        <f>E15</f>
        <v>Město Kopřivnice</v>
      </c>
      <c r="G77" s="75"/>
      <c r="H77" s="75"/>
      <c r="I77" s="207" t="s">
        <v>33</v>
      </c>
      <c r="J77" s="206" t="str">
        <f>E21</f>
        <v>Dopravoprojekt Ostrava a.s.</v>
      </c>
      <c r="K77" s="75"/>
      <c r="L77" s="73"/>
    </row>
    <row r="78" s="1" customFormat="1" ht="14.4" customHeight="1">
      <c r="B78" s="47"/>
      <c r="C78" s="77" t="s">
        <v>31</v>
      </c>
      <c r="D78" s="75"/>
      <c r="E78" s="75"/>
      <c r="F78" s="206" t="str">
        <f>IF(E18="","",E18)</f>
        <v/>
      </c>
      <c r="G78" s="75"/>
      <c r="H78" s="75"/>
      <c r="I78" s="204"/>
      <c r="J78" s="75"/>
      <c r="K78" s="75"/>
      <c r="L78" s="73"/>
    </row>
    <row r="79" s="1" customFormat="1" ht="10.32" customHeight="1">
      <c r="B79" s="47"/>
      <c r="C79" s="75"/>
      <c r="D79" s="75"/>
      <c r="E79" s="75"/>
      <c r="F79" s="75"/>
      <c r="G79" s="75"/>
      <c r="H79" s="75"/>
      <c r="I79" s="204"/>
      <c r="J79" s="75"/>
      <c r="K79" s="75"/>
      <c r="L79" s="73"/>
    </row>
    <row r="80" s="10" customFormat="1" ht="29.28" customHeight="1">
      <c r="B80" s="208"/>
      <c r="C80" s="209" t="s">
        <v>200</v>
      </c>
      <c r="D80" s="210" t="s">
        <v>57</v>
      </c>
      <c r="E80" s="210" t="s">
        <v>53</v>
      </c>
      <c r="F80" s="210" t="s">
        <v>201</v>
      </c>
      <c r="G80" s="210" t="s">
        <v>202</v>
      </c>
      <c r="H80" s="210" t="s">
        <v>203</v>
      </c>
      <c r="I80" s="211" t="s">
        <v>204</v>
      </c>
      <c r="J80" s="210" t="s">
        <v>191</v>
      </c>
      <c r="K80" s="212" t="s">
        <v>205</v>
      </c>
      <c r="L80" s="213"/>
      <c r="M80" s="103" t="s">
        <v>206</v>
      </c>
      <c r="N80" s="104" t="s">
        <v>42</v>
      </c>
      <c r="O80" s="104" t="s">
        <v>207</v>
      </c>
      <c r="P80" s="104" t="s">
        <v>208</v>
      </c>
      <c r="Q80" s="104" t="s">
        <v>209</v>
      </c>
      <c r="R80" s="104" t="s">
        <v>210</v>
      </c>
      <c r="S80" s="104" t="s">
        <v>211</v>
      </c>
      <c r="T80" s="105" t="s">
        <v>212</v>
      </c>
    </row>
    <row r="81" s="1" customFormat="1" ht="29.28" customHeight="1">
      <c r="B81" s="47"/>
      <c r="C81" s="109" t="s">
        <v>192</v>
      </c>
      <c r="D81" s="75"/>
      <c r="E81" s="75"/>
      <c r="F81" s="75"/>
      <c r="G81" s="75"/>
      <c r="H81" s="75"/>
      <c r="I81" s="204"/>
      <c r="J81" s="214">
        <f>BK81</f>
        <v>0</v>
      </c>
      <c r="K81" s="75"/>
      <c r="L81" s="73"/>
      <c r="M81" s="106"/>
      <c r="N81" s="107"/>
      <c r="O81" s="107"/>
      <c r="P81" s="215">
        <f>P82</f>
        <v>0</v>
      </c>
      <c r="Q81" s="107"/>
      <c r="R81" s="215">
        <f>R82</f>
        <v>33.905565360000004</v>
      </c>
      <c r="S81" s="107"/>
      <c r="T81" s="216">
        <f>T82</f>
        <v>0</v>
      </c>
      <c r="AT81" s="25" t="s">
        <v>71</v>
      </c>
      <c r="AU81" s="25" t="s">
        <v>193</v>
      </c>
      <c r="BK81" s="217">
        <f>BK82</f>
        <v>0</v>
      </c>
    </row>
    <row r="82" s="11" customFormat="1" ht="37.44" customHeight="1">
      <c r="B82" s="218"/>
      <c r="C82" s="219"/>
      <c r="D82" s="220" t="s">
        <v>71</v>
      </c>
      <c r="E82" s="221" t="s">
        <v>371</v>
      </c>
      <c r="F82" s="221" t="s">
        <v>372</v>
      </c>
      <c r="G82" s="219"/>
      <c r="H82" s="219"/>
      <c r="I82" s="222"/>
      <c r="J82" s="223">
        <f>BK82</f>
        <v>0</v>
      </c>
      <c r="K82" s="219"/>
      <c r="L82" s="224"/>
      <c r="M82" s="225"/>
      <c r="N82" s="226"/>
      <c r="O82" s="226"/>
      <c r="P82" s="227">
        <f>P83+P117+P163+P204</f>
        <v>0</v>
      </c>
      <c r="Q82" s="226"/>
      <c r="R82" s="227">
        <f>R83+R117+R163+R204</f>
        <v>33.905565360000004</v>
      </c>
      <c r="S82" s="226"/>
      <c r="T82" s="228">
        <f>T83+T117+T163+T204</f>
        <v>0</v>
      </c>
      <c r="AR82" s="229" t="s">
        <v>80</v>
      </c>
      <c r="AT82" s="230" t="s">
        <v>71</v>
      </c>
      <c r="AU82" s="230" t="s">
        <v>72</v>
      </c>
      <c r="AY82" s="229" t="s">
        <v>215</v>
      </c>
      <c r="BK82" s="231">
        <f>BK83+BK117+BK163+BK204</f>
        <v>0</v>
      </c>
    </row>
    <row r="83" s="11" customFormat="1" ht="19.92" customHeight="1">
      <c r="B83" s="218"/>
      <c r="C83" s="219"/>
      <c r="D83" s="220" t="s">
        <v>71</v>
      </c>
      <c r="E83" s="232" t="s">
        <v>80</v>
      </c>
      <c r="F83" s="232" t="s">
        <v>373</v>
      </c>
      <c r="G83" s="219"/>
      <c r="H83" s="219"/>
      <c r="I83" s="222"/>
      <c r="J83" s="233">
        <f>BK83</f>
        <v>0</v>
      </c>
      <c r="K83" s="219"/>
      <c r="L83" s="224"/>
      <c r="M83" s="225"/>
      <c r="N83" s="226"/>
      <c r="O83" s="226"/>
      <c r="P83" s="227">
        <f>SUM(P84:P116)</f>
        <v>0</v>
      </c>
      <c r="Q83" s="226"/>
      <c r="R83" s="227">
        <f>SUM(R84:R116)</f>
        <v>0</v>
      </c>
      <c r="S83" s="226"/>
      <c r="T83" s="228">
        <f>SUM(T84:T116)</f>
        <v>0</v>
      </c>
      <c r="AR83" s="229" t="s">
        <v>80</v>
      </c>
      <c r="AT83" s="230" t="s">
        <v>71</v>
      </c>
      <c r="AU83" s="230" t="s">
        <v>80</v>
      </c>
      <c r="AY83" s="229" t="s">
        <v>215</v>
      </c>
      <c r="BK83" s="231">
        <f>SUM(BK84:BK116)</f>
        <v>0</v>
      </c>
    </row>
    <row r="84" s="1" customFormat="1" ht="16.5" customHeight="1">
      <c r="B84" s="47"/>
      <c r="C84" s="234" t="s">
        <v>80</v>
      </c>
      <c r="D84" s="234" t="s">
        <v>218</v>
      </c>
      <c r="E84" s="235" t="s">
        <v>1303</v>
      </c>
      <c r="F84" s="236" t="s">
        <v>1304</v>
      </c>
      <c r="G84" s="237" t="s">
        <v>381</v>
      </c>
      <c r="H84" s="238">
        <v>29.994</v>
      </c>
      <c r="I84" s="239"/>
      <c r="J84" s="240">
        <f>ROUND(I84*H84,2)</f>
        <v>0</v>
      </c>
      <c r="K84" s="236" t="s">
        <v>222</v>
      </c>
      <c r="L84" s="73"/>
      <c r="M84" s="241" t="s">
        <v>21</v>
      </c>
      <c r="N84" s="242" t="s">
        <v>43</v>
      </c>
      <c r="O84" s="48"/>
      <c r="P84" s="243">
        <f>O84*H84</f>
        <v>0</v>
      </c>
      <c r="Q84" s="243">
        <v>0</v>
      </c>
      <c r="R84" s="243">
        <f>Q84*H84</f>
        <v>0</v>
      </c>
      <c r="S84" s="243">
        <v>0</v>
      </c>
      <c r="T84" s="244">
        <f>S84*H84</f>
        <v>0</v>
      </c>
      <c r="AR84" s="25" t="s">
        <v>232</v>
      </c>
      <c r="AT84" s="25" t="s">
        <v>218</v>
      </c>
      <c r="AU84" s="25" t="s">
        <v>82</v>
      </c>
      <c r="AY84" s="25" t="s">
        <v>215</v>
      </c>
      <c r="BE84" s="245">
        <f>IF(N84="základní",J84,0)</f>
        <v>0</v>
      </c>
      <c r="BF84" s="245">
        <f>IF(N84="snížená",J84,0)</f>
        <v>0</v>
      </c>
      <c r="BG84" s="245">
        <f>IF(N84="zákl. přenesená",J84,0)</f>
        <v>0</v>
      </c>
      <c r="BH84" s="245">
        <f>IF(N84="sníž. přenesená",J84,0)</f>
        <v>0</v>
      </c>
      <c r="BI84" s="245">
        <f>IF(N84="nulová",J84,0)</f>
        <v>0</v>
      </c>
      <c r="BJ84" s="25" t="s">
        <v>80</v>
      </c>
      <c r="BK84" s="245">
        <f>ROUND(I84*H84,2)</f>
        <v>0</v>
      </c>
      <c r="BL84" s="25" t="s">
        <v>232</v>
      </c>
      <c r="BM84" s="25" t="s">
        <v>5425</v>
      </c>
    </row>
    <row r="85" s="1" customFormat="1">
      <c r="B85" s="47"/>
      <c r="C85" s="75"/>
      <c r="D85" s="246" t="s">
        <v>383</v>
      </c>
      <c r="E85" s="75"/>
      <c r="F85" s="247" t="s">
        <v>5426</v>
      </c>
      <c r="G85" s="75"/>
      <c r="H85" s="75"/>
      <c r="I85" s="204"/>
      <c r="J85" s="75"/>
      <c r="K85" s="75"/>
      <c r="L85" s="73"/>
      <c r="M85" s="248"/>
      <c r="N85" s="48"/>
      <c r="O85" s="48"/>
      <c r="P85" s="48"/>
      <c r="Q85" s="48"/>
      <c r="R85" s="48"/>
      <c r="S85" s="48"/>
      <c r="T85" s="96"/>
      <c r="AT85" s="25" t="s">
        <v>383</v>
      </c>
      <c r="AU85" s="25" t="s">
        <v>82</v>
      </c>
    </row>
    <row r="86" s="12" customFormat="1">
      <c r="B86" s="252"/>
      <c r="C86" s="253"/>
      <c r="D86" s="246" t="s">
        <v>422</v>
      </c>
      <c r="E86" s="254" t="s">
        <v>21</v>
      </c>
      <c r="F86" s="255" t="s">
        <v>5427</v>
      </c>
      <c r="G86" s="253"/>
      <c r="H86" s="256">
        <v>0.32600000000000001</v>
      </c>
      <c r="I86" s="257"/>
      <c r="J86" s="253"/>
      <c r="K86" s="253"/>
      <c r="L86" s="258"/>
      <c r="M86" s="259"/>
      <c r="N86" s="260"/>
      <c r="O86" s="260"/>
      <c r="P86" s="260"/>
      <c r="Q86" s="260"/>
      <c r="R86" s="260"/>
      <c r="S86" s="260"/>
      <c r="T86" s="261"/>
      <c r="AT86" s="262" t="s">
        <v>422</v>
      </c>
      <c r="AU86" s="262" t="s">
        <v>82</v>
      </c>
      <c r="AV86" s="12" t="s">
        <v>82</v>
      </c>
      <c r="AW86" s="12" t="s">
        <v>35</v>
      </c>
      <c r="AX86" s="12" t="s">
        <v>72</v>
      </c>
      <c r="AY86" s="262" t="s">
        <v>215</v>
      </c>
    </row>
    <row r="87" s="12" customFormat="1">
      <c r="B87" s="252"/>
      <c r="C87" s="253"/>
      <c r="D87" s="246" t="s">
        <v>422</v>
      </c>
      <c r="E87" s="254" t="s">
        <v>21</v>
      </c>
      <c r="F87" s="255" t="s">
        <v>5428</v>
      </c>
      <c r="G87" s="253"/>
      <c r="H87" s="256">
        <v>0.76000000000000001</v>
      </c>
      <c r="I87" s="257"/>
      <c r="J87" s="253"/>
      <c r="K87" s="253"/>
      <c r="L87" s="258"/>
      <c r="M87" s="259"/>
      <c r="N87" s="260"/>
      <c r="O87" s="260"/>
      <c r="P87" s="260"/>
      <c r="Q87" s="260"/>
      <c r="R87" s="260"/>
      <c r="S87" s="260"/>
      <c r="T87" s="261"/>
      <c r="AT87" s="262" t="s">
        <v>422</v>
      </c>
      <c r="AU87" s="262" t="s">
        <v>82</v>
      </c>
      <c r="AV87" s="12" t="s">
        <v>82</v>
      </c>
      <c r="AW87" s="12" t="s">
        <v>35</v>
      </c>
      <c r="AX87" s="12" t="s">
        <v>72</v>
      </c>
      <c r="AY87" s="262" t="s">
        <v>215</v>
      </c>
    </row>
    <row r="88" s="12" customFormat="1">
      <c r="B88" s="252"/>
      <c r="C88" s="253"/>
      <c r="D88" s="246" t="s">
        <v>422</v>
      </c>
      <c r="E88" s="254" t="s">
        <v>21</v>
      </c>
      <c r="F88" s="255" t="s">
        <v>5429</v>
      </c>
      <c r="G88" s="253"/>
      <c r="H88" s="256">
        <v>0.26900000000000002</v>
      </c>
      <c r="I88" s="257"/>
      <c r="J88" s="253"/>
      <c r="K88" s="253"/>
      <c r="L88" s="258"/>
      <c r="M88" s="259"/>
      <c r="N88" s="260"/>
      <c r="O88" s="260"/>
      <c r="P88" s="260"/>
      <c r="Q88" s="260"/>
      <c r="R88" s="260"/>
      <c r="S88" s="260"/>
      <c r="T88" s="261"/>
      <c r="AT88" s="262" t="s">
        <v>422</v>
      </c>
      <c r="AU88" s="262" t="s">
        <v>82</v>
      </c>
      <c r="AV88" s="12" t="s">
        <v>82</v>
      </c>
      <c r="AW88" s="12" t="s">
        <v>35</v>
      </c>
      <c r="AX88" s="12" t="s">
        <v>72</v>
      </c>
      <c r="AY88" s="262" t="s">
        <v>215</v>
      </c>
    </row>
    <row r="89" s="12" customFormat="1">
      <c r="B89" s="252"/>
      <c r="C89" s="253"/>
      <c r="D89" s="246" t="s">
        <v>422</v>
      </c>
      <c r="E89" s="254" t="s">
        <v>21</v>
      </c>
      <c r="F89" s="255" t="s">
        <v>5430</v>
      </c>
      <c r="G89" s="253"/>
      <c r="H89" s="256">
        <v>1.756</v>
      </c>
      <c r="I89" s="257"/>
      <c r="J89" s="253"/>
      <c r="K89" s="253"/>
      <c r="L89" s="258"/>
      <c r="M89" s="259"/>
      <c r="N89" s="260"/>
      <c r="O89" s="260"/>
      <c r="P89" s="260"/>
      <c r="Q89" s="260"/>
      <c r="R89" s="260"/>
      <c r="S89" s="260"/>
      <c r="T89" s="261"/>
      <c r="AT89" s="262" t="s">
        <v>422</v>
      </c>
      <c r="AU89" s="262" t="s">
        <v>82</v>
      </c>
      <c r="AV89" s="12" t="s">
        <v>82</v>
      </c>
      <c r="AW89" s="12" t="s">
        <v>35</v>
      </c>
      <c r="AX89" s="12" t="s">
        <v>72</v>
      </c>
      <c r="AY89" s="262" t="s">
        <v>215</v>
      </c>
    </row>
    <row r="90" s="12" customFormat="1">
      <c r="B90" s="252"/>
      <c r="C90" s="253"/>
      <c r="D90" s="246" t="s">
        <v>422</v>
      </c>
      <c r="E90" s="254" t="s">
        <v>21</v>
      </c>
      <c r="F90" s="255" t="s">
        <v>5431</v>
      </c>
      <c r="G90" s="253"/>
      <c r="H90" s="256">
        <v>0.11500000000000001</v>
      </c>
      <c r="I90" s="257"/>
      <c r="J90" s="253"/>
      <c r="K90" s="253"/>
      <c r="L90" s="258"/>
      <c r="M90" s="259"/>
      <c r="N90" s="260"/>
      <c r="O90" s="260"/>
      <c r="P90" s="260"/>
      <c r="Q90" s="260"/>
      <c r="R90" s="260"/>
      <c r="S90" s="260"/>
      <c r="T90" s="261"/>
      <c r="AT90" s="262" t="s">
        <v>422</v>
      </c>
      <c r="AU90" s="262" t="s">
        <v>82</v>
      </c>
      <c r="AV90" s="12" t="s">
        <v>82</v>
      </c>
      <c r="AW90" s="12" t="s">
        <v>35</v>
      </c>
      <c r="AX90" s="12" t="s">
        <v>72</v>
      </c>
      <c r="AY90" s="262" t="s">
        <v>215</v>
      </c>
    </row>
    <row r="91" s="12" customFormat="1">
      <c r="B91" s="252"/>
      <c r="C91" s="253"/>
      <c r="D91" s="246" t="s">
        <v>422</v>
      </c>
      <c r="E91" s="254" t="s">
        <v>21</v>
      </c>
      <c r="F91" s="255" t="s">
        <v>5432</v>
      </c>
      <c r="G91" s="253"/>
      <c r="H91" s="256">
        <v>4.8479999999999999</v>
      </c>
      <c r="I91" s="257"/>
      <c r="J91" s="253"/>
      <c r="K91" s="253"/>
      <c r="L91" s="258"/>
      <c r="M91" s="259"/>
      <c r="N91" s="260"/>
      <c r="O91" s="260"/>
      <c r="P91" s="260"/>
      <c r="Q91" s="260"/>
      <c r="R91" s="260"/>
      <c r="S91" s="260"/>
      <c r="T91" s="261"/>
      <c r="AT91" s="262" t="s">
        <v>422</v>
      </c>
      <c r="AU91" s="262" t="s">
        <v>82</v>
      </c>
      <c r="AV91" s="12" t="s">
        <v>82</v>
      </c>
      <c r="AW91" s="12" t="s">
        <v>35</v>
      </c>
      <c r="AX91" s="12" t="s">
        <v>72</v>
      </c>
      <c r="AY91" s="262" t="s">
        <v>215</v>
      </c>
    </row>
    <row r="92" s="12" customFormat="1">
      <c r="B92" s="252"/>
      <c r="C92" s="253"/>
      <c r="D92" s="246" t="s">
        <v>422</v>
      </c>
      <c r="E92" s="254" t="s">
        <v>21</v>
      </c>
      <c r="F92" s="255" t="s">
        <v>5433</v>
      </c>
      <c r="G92" s="253"/>
      <c r="H92" s="256">
        <v>8.0459999999999994</v>
      </c>
      <c r="I92" s="257"/>
      <c r="J92" s="253"/>
      <c r="K92" s="253"/>
      <c r="L92" s="258"/>
      <c r="M92" s="259"/>
      <c r="N92" s="260"/>
      <c r="O92" s="260"/>
      <c r="P92" s="260"/>
      <c r="Q92" s="260"/>
      <c r="R92" s="260"/>
      <c r="S92" s="260"/>
      <c r="T92" s="261"/>
      <c r="AT92" s="262" t="s">
        <v>422</v>
      </c>
      <c r="AU92" s="262" t="s">
        <v>82</v>
      </c>
      <c r="AV92" s="12" t="s">
        <v>82</v>
      </c>
      <c r="AW92" s="12" t="s">
        <v>35</v>
      </c>
      <c r="AX92" s="12" t="s">
        <v>72</v>
      </c>
      <c r="AY92" s="262" t="s">
        <v>215</v>
      </c>
    </row>
    <row r="93" s="12" customFormat="1">
      <c r="B93" s="252"/>
      <c r="C93" s="253"/>
      <c r="D93" s="246" t="s">
        <v>422</v>
      </c>
      <c r="E93" s="254" t="s">
        <v>21</v>
      </c>
      <c r="F93" s="255" t="s">
        <v>5434</v>
      </c>
      <c r="G93" s="253"/>
      <c r="H93" s="256">
        <v>1.488</v>
      </c>
      <c r="I93" s="257"/>
      <c r="J93" s="253"/>
      <c r="K93" s="253"/>
      <c r="L93" s="258"/>
      <c r="M93" s="259"/>
      <c r="N93" s="260"/>
      <c r="O93" s="260"/>
      <c r="P93" s="260"/>
      <c r="Q93" s="260"/>
      <c r="R93" s="260"/>
      <c r="S93" s="260"/>
      <c r="T93" s="261"/>
      <c r="AT93" s="262" t="s">
        <v>422</v>
      </c>
      <c r="AU93" s="262" t="s">
        <v>82</v>
      </c>
      <c r="AV93" s="12" t="s">
        <v>82</v>
      </c>
      <c r="AW93" s="12" t="s">
        <v>35</v>
      </c>
      <c r="AX93" s="12" t="s">
        <v>72</v>
      </c>
      <c r="AY93" s="262" t="s">
        <v>215</v>
      </c>
    </row>
    <row r="94" s="12" customFormat="1">
      <c r="B94" s="252"/>
      <c r="C94" s="253"/>
      <c r="D94" s="246" t="s">
        <v>422</v>
      </c>
      <c r="E94" s="254" t="s">
        <v>21</v>
      </c>
      <c r="F94" s="255" t="s">
        <v>5435</v>
      </c>
      <c r="G94" s="253"/>
      <c r="H94" s="256">
        <v>2.976</v>
      </c>
      <c r="I94" s="257"/>
      <c r="J94" s="253"/>
      <c r="K94" s="253"/>
      <c r="L94" s="258"/>
      <c r="M94" s="259"/>
      <c r="N94" s="260"/>
      <c r="O94" s="260"/>
      <c r="P94" s="260"/>
      <c r="Q94" s="260"/>
      <c r="R94" s="260"/>
      <c r="S94" s="260"/>
      <c r="T94" s="261"/>
      <c r="AT94" s="262" t="s">
        <v>422</v>
      </c>
      <c r="AU94" s="262" t="s">
        <v>82</v>
      </c>
      <c r="AV94" s="12" t="s">
        <v>82</v>
      </c>
      <c r="AW94" s="12" t="s">
        <v>35</v>
      </c>
      <c r="AX94" s="12" t="s">
        <v>72</v>
      </c>
      <c r="AY94" s="262" t="s">
        <v>215</v>
      </c>
    </row>
    <row r="95" s="12" customFormat="1">
      <c r="B95" s="252"/>
      <c r="C95" s="253"/>
      <c r="D95" s="246" t="s">
        <v>422</v>
      </c>
      <c r="E95" s="254" t="s">
        <v>21</v>
      </c>
      <c r="F95" s="255" t="s">
        <v>5436</v>
      </c>
      <c r="G95" s="253"/>
      <c r="H95" s="256">
        <v>2.6600000000000001</v>
      </c>
      <c r="I95" s="257"/>
      <c r="J95" s="253"/>
      <c r="K95" s="253"/>
      <c r="L95" s="258"/>
      <c r="M95" s="259"/>
      <c r="N95" s="260"/>
      <c r="O95" s="260"/>
      <c r="P95" s="260"/>
      <c r="Q95" s="260"/>
      <c r="R95" s="260"/>
      <c r="S95" s="260"/>
      <c r="T95" s="261"/>
      <c r="AT95" s="262" t="s">
        <v>422</v>
      </c>
      <c r="AU95" s="262" t="s">
        <v>82</v>
      </c>
      <c r="AV95" s="12" t="s">
        <v>82</v>
      </c>
      <c r="AW95" s="12" t="s">
        <v>35</v>
      </c>
      <c r="AX95" s="12" t="s">
        <v>72</v>
      </c>
      <c r="AY95" s="262" t="s">
        <v>215</v>
      </c>
    </row>
    <row r="96" s="12" customFormat="1">
      <c r="B96" s="252"/>
      <c r="C96" s="253"/>
      <c r="D96" s="246" t="s">
        <v>422</v>
      </c>
      <c r="E96" s="254" t="s">
        <v>21</v>
      </c>
      <c r="F96" s="255" t="s">
        <v>5437</v>
      </c>
      <c r="G96" s="253"/>
      <c r="H96" s="256">
        <v>6.75</v>
      </c>
      <c r="I96" s="257"/>
      <c r="J96" s="253"/>
      <c r="K96" s="253"/>
      <c r="L96" s="258"/>
      <c r="M96" s="259"/>
      <c r="N96" s="260"/>
      <c r="O96" s="260"/>
      <c r="P96" s="260"/>
      <c r="Q96" s="260"/>
      <c r="R96" s="260"/>
      <c r="S96" s="260"/>
      <c r="T96" s="261"/>
      <c r="AT96" s="262" t="s">
        <v>422</v>
      </c>
      <c r="AU96" s="262" t="s">
        <v>82</v>
      </c>
      <c r="AV96" s="12" t="s">
        <v>82</v>
      </c>
      <c r="AW96" s="12" t="s">
        <v>35</v>
      </c>
      <c r="AX96" s="12" t="s">
        <v>72</v>
      </c>
      <c r="AY96" s="262" t="s">
        <v>215</v>
      </c>
    </row>
    <row r="97" s="13" customFormat="1">
      <c r="B97" s="263"/>
      <c r="C97" s="264"/>
      <c r="D97" s="246" t="s">
        <v>422</v>
      </c>
      <c r="E97" s="265" t="s">
        <v>5418</v>
      </c>
      <c r="F97" s="266" t="s">
        <v>439</v>
      </c>
      <c r="G97" s="264"/>
      <c r="H97" s="267">
        <v>29.994</v>
      </c>
      <c r="I97" s="268"/>
      <c r="J97" s="264"/>
      <c r="K97" s="264"/>
      <c r="L97" s="269"/>
      <c r="M97" s="270"/>
      <c r="N97" s="271"/>
      <c r="O97" s="271"/>
      <c r="P97" s="271"/>
      <c r="Q97" s="271"/>
      <c r="R97" s="271"/>
      <c r="S97" s="271"/>
      <c r="T97" s="272"/>
      <c r="AT97" s="273" t="s">
        <v>422</v>
      </c>
      <c r="AU97" s="273" t="s">
        <v>82</v>
      </c>
      <c r="AV97" s="13" t="s">
        <v>232</v>
      </c>
      <c r="AW97" s="13" t="s">
        <v>35</v>
      </c>
      <c r="AX97" s="13" t="s">
        <v>80</v>
      </c>
      <c r="AY97" s="273" t="s">
        <v>215</v>
      </c>
    </row>
    <row r="98" s="1" customFormat="1" ht="16.5" customHeight="1">
      <c r="B98" s="47"/>
      <c r="C98" s="234" t="s">
        <v>82</v>
      </c>
      <c r="D98" s="234" t="s">
        <v>218</v>
      </c>
      <c r="E98" s="235" t="s">
        <v>1308</v>
      </c>
      <c r="F98" s="236" t="s">
        <v>1309</v>
      </c>
      <c r="G98" s="237" t="s">
        <v>381</v>
      </c>
      <c r="H98" s="238">
        <v>29.994</v>
      </c>
      <c r="I98" s="239"/>
      <c r="J98" s="240">
        <f>ROUND(I98*H98,2)</f>
        <v>0</v>
      </c>
      <c r="K98" s="236" t="s">
        <v>222</v>
      </c>
      <c r="L98" s="73"/>
      <c r="M98" s="241" t="s">
        <v>21</v>
      </c>
      <c r="N98" s="242" t="s">
        <v>43</v>
      </c>
      <c r="O98" s="48"/>
      <c r="P98" s="243">
        <f>O98*H98</f>
        <v>0</v>
      </c>
      <c r="Q98" s="243">
        <v>0</v>
      </c>
      <c r="R98" s="243">
        <f>Q98*H98</f>
        <v>0</v>
      </c>
      <c r="S98" s="243">
        <v>0</v>
      </c>
      <c r="T98" s="244">
        <f>S98*H98</f>
        <v>0</v>
      </c>
      <c r="AR98" s="25" t="s">
        <v>232</v>
      </c>
      <c r="AT98" s="25" t="s">
        <v>218</v>
      </c>
      <c r="AU98" s="25" t="s">
        <v>82</v>
      </c>
      <c r="AY98" s="25" t="s">
        <v>215</v>
      </c>
      <c r="BE98" s="245">
        <f>IF(N98="základní",J98,0)</f>
        <v>0</v>
      </c>
      <c r="BF98" s="245">
        <f>IF(N98="snížená",J98,0)</f>
        <v>0</v>
      </c>
      <c r="BG98" s="245">
        <f>IF(N98="zákl. přenesená",J98,0)</f>
        <v>0</v>
      </c>
      <c r="BH98" s="245">
        <f>IF(N98="sníž. přenesená",J98,0)</f>
        <v>0</v>
      </c>
      <c r="BI98" s="245">
        <f>IF(N98="nulová",J98,0)</f>
        <v>0</v>
      </c>
      <c r="BJ98" s="25" t="s">
        <v>80</v>
      </c>
      <c r="BK98" s="245">
        <f>ROUND(I98*H98,2)</f>
        <v>0</v>
      </c>
      <c r="BL98" s="25" t="s">
        <v>232</v>
      </c>
      <c r="BM98" s="25" t="s">
        <v>5438</v>
      </c>
    </row>
    <row r="99" s="1" customFormat="1">
      <c r="B99" s="47"/>
      <c r="C99" s="75"/>
      <c r="D99" s="246" t="s">
        <v>383</v>
      </c>
      <c r="E99" s="75"/>
      <c r="F99" s="247" t="s">
        <v>5426</v>
      </c>
      <c r="G99" s="75"/>
      <c r="H99" s="75"/>
      <c r="I99" s="204"/>
      <c r="J99" s="75"/>
      <c r="K99" s="75"/>
      <c r="L99" s="73"/>
      <c r="M99" s="248"/>
      <c r="N99" s="48"/>
      <c r="O99" s="48"/>
      <c r="P99" s="48"/>
      <c r="Q99" s="48"/>
      <c r="R99" s="48"/>
      <c r="S99" s="48"/>
      <c r="T99" s="96"/>
      <c r="AT99" s="25" t="s">
        <v>383</v>
      </c>
      <c r="AU99" s="25" t="s">
        <v>82</v>
      </c>
    </row>
    <row r="100" s="12" customFormat="1">
      <c r="B100" s="252"/>
      <c r="C100" s="253"/>
      <c r="D100" s="246" t="s">
        <v>422</v>
      </c>
      <c r="E100" s="254" t="s">
        <v>21</v>
      </c>
      <c r="F100" s="255" t="s">
        <v>5418</v>
      </c>
      <c r="G100" s="253"/>
      <c r="H100" s="256">
        <v>29.994</v>
      </c>
      <c r="I100" s="257"/>
      <c r="J100" s="253"/>
      <c r="K100" s="253"/>
      <c r="L100" s="258"/>
      <c r="M100" s="259"/>
      <c r="N100" s="260"/>
      <c r="O100" s="260"/>
      <c r="P100" s="260"/>
      <c r="Q100" s="260"/>
      <c r="R100" s="260"/>
      <c r="S100" s="260"/>
      <c r="T100" s="261"/>
      <c r="AT100" s="262" t="s">
        <v>422</v>
      </c>
      <c r="AU100" s="262" t="s">
        <v>82</v>
      </c>
      <c r="AV100" s="12" t="s">
        <v>82</v>
      </c>
      <c r="AW100" s="12" t="s">
        <v>35</v>
      </c>
      <c r="AX100" s="12" t="s">
        <v>80</v>
      </c>
      <c r="AY100" s="262" t="s">
        <v>215</v>
      </c>
    </row>
    <row r="101" s="1" customFormat="1" ht="16.5" customHeight="1">
      <c r="B101" s="47"/>
      <c r="C101" s="234" t="s">
        <v>559</v>
      </c>
      <c r="D101" s="234" t="s">
        <v>218</v>
      </c>
      <c r="E101" s="235" t="s">
        <v>516</v>
      </c>
      <c r="F101" s="236" t="s">
        <v>517</v>
      </c>
      <c r="G101" s="237" t="s">
        <v>381</v>
      </c>
      <c r="H101" s="238">
        <v>13.887000000000001</v>
      </c>
      <c r="I101" s="239"/>
      <c r="J101" s="240">
        <f>ROUND(I101*H101,2)</f>
        <v>0</v>
      </c>
      <c r="K101" s="236" t="s">
        <v>222</v>
      </c>
      <c r="L101" s="73"/>
      <c r="M101" s="241" t="s">
        <v>21</v>
      </c>
      <c r="N101" s="242" t="s">
        <v>43</v>
      </c>
      <c r="O101" s="48"/>
      <c r="P101" s="243">
        <f>O101*H101</f>
        <v>0</v>
      </c>
      <c r="Q101" s="243">
        <v>0</v>
      </c>
      <c r="R101" s="243">
        <f>Q101*H101</f>
        <v>0</v>
      </c>
      <c r="S101" s="243">
        <v>0</v>
      </c>
      <c r="T101" s="244">
        <f>S101*H101</f>
        <v>0</v>
      </c>
      <c r="AR101" s="25" t="s">
        <v>232</v>
      </c>
      <c r="AT101" s="25" t="s">
        <v>218</v>
      </c>
      <c r="AU101" s="25" t="s">
        <v>82</v>
      </c>
      <c r="AY101" s="25" t="s">
        <v>215</v>
      </c>
      <c r="BE101" s="245">
        <f>IF(N101="základní",J101,0)</f>
        <v>0</v>
      </c>
      <c r="BF101" s="245">
        <f>IF(N101="snížená",J101,0)</f>
        <v>0</v>
      </c>
      <c r="BG101" s="245">
        <f>IF(N101="zákl. přenesená",J101,0)</f>
        <v>0</v>
      </c>
      <c r="BH101" s="245">
        <f>IF(N101="sníž. přenesená",J101,0)</f>
        <v>0</v>
      </c>
      <c r="BI101" s="245">
        <f>IF(N101="nulová",J101,0)</f>
        <v>0</v>
      </c>
      <c r="BJ101" s="25" t="s">
        <v>80</v>
      </c>
      <c r="BK101" s="245">
        <f>ROUND(I101*H101,2)</f>
        <v>0</v>
      </c>
      <c r="BL101" s="25" t="s">
        <v>232</v>
      </c>
      <c r="BM101" s="25" t="s">
        <v>5439</v>
      </c>
    </row>
    <row r="102" s="12" customFormat="1">
      <c r="B102" s="252"/>
      <c r="C102" s="253"/>
      <c r="D102" s="246" t="s">
        <v>422</v>
      </c>
      <c r="E102" s="254" t="s">
        <v>21</v>
      </c>
      <c r="F102" s="255" t="s">
        <v>5440</v>
      </c>
      <c r="G102" s="253"/>
      <c r="H102" s="256">
        <v>13.887000000000001</v>
      </c>
      <c r="I102" s="257"/>
      <c r="J102" s="253"/>
      <c r="K102" s="253"/>
      <c r="L102" s="258"/>
      <c r="M102" s="259"/>
      <c r="N102" s="260"/>
      <c r="O102" s="260"/>
      <c r="P102" s="260"/>
      <c r="Q102" s="260"/>
      <c r="R102" s="260"/>
      <c r="S102" s="260"/>
      <c r="T102" s="261"/>
      <c r="AT102" s="262" t="s">
        <v>422</v>
      </c>
      <c r="AU102" s="262" t="s">
        <v>82</v>
      </c>
      <c r="AV102" s="12" t="s">
        <v>82</v>
      </c>
      <c r="AW102" s="12" t="s">
        <v>35</v>
      </c>
      <c r="AX102" s="12" t="s">
        <v>80</v>
      </c>
      <c r="AY102" s="262" t="s">
        <v>215</v>
      </c>
    </row>
    <row r="103" s="1" customFormat="1" ht="16.5" customHeight="1">
      <c r="B103" s="47"/>
      <c r="C103" s="234" t="s">
        <v>214</v>
      </c>
      <c r="D103" s="234" t="s">
        <v>218</v>
      </c>
      <c r="E103" s="235" t="s">
        <v>993</v>
      </c>
      <c r="F103" s="236" t="s">
        <v>1341</v>
      </c>
      <c r="G103" s="237" t="s">
        <v>473</v>
      </c>
      <c r="H103" s="238">
        <v>30.550999999999998</v>
      </c>
      <c r="I103" s="239"/>
      <c r="J103" s="240">
        <f>ROUND(I103*H103,2)</f>
        <v>0</v>
      </c>
      <c r="K103" s="236" t="s">
        <v>222</v>
      </c>
      <c r="L103" s="73"/>
      <c r="M103" s="241" t="s">
        <v>21</v>
      </c>
      <c r="N103" s="242" t="s">
        <v>43</v>
      </c>
      <c r="O103" s="48"/>
      <c r="P103" s="243">
        <f>O103*H103</f>
        <v>0</v>
      </c>
      <c r="Q103" s="243">
        <v>0</v>
      </c>
      <c r="R103" s="243">
        <f>Q103*H103</f>
        <v>0</v>
      </c>
      <c r="S103" s="243">
        <v>0</v>
      </c>
      <c r="T103" s="244">
        <f>S103*H103</f>
        <v>0</v>
      </c>
      <c r="AR103" s="25" t="s">
        <v>232</v>
      </c>
      <c r="AT103" s="25" t="s">
        <v>218</v>
      </c>
      <c r="AU103" s="25" t="s">
        <v>82</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5441</v>
      </c>
    </row>
    <row r="104" s="1" customFormat="1">
      <c r="B104" s="47"/>
      <c r="C104" s="75"/>
      <c r="D104" s="246" t="s">
        <v>383</v>
      </c>
      <c r="E104" s="75"/>
      <c r="F104" s="247" t="s">
        <v>2341</v>
      </c>
      <c r="G104" s="75"/>
      <c r="H104" s="75"/>
      <c r="I104" s="204"/>
      <c r="J104" s="75"/>
      <c r="K104" s="75"/>
      <c r="L104" s="73"/>
      <c r="M104" s="248"/>
      <c r="N104" s="48"/>
      <c r="O104" s="48"/>
      <c r="P104" s="48"/>
      <c r="Q104" s="48"/>
      <c r="R104" s="48"/>
      <c r="S104" s="48"/>
      <c r="T104" s="96"/>
      <c r="AT104" s="25" t="s">
        <v>383</v>
      </c>
      <c r="AU104" s="25" t="s">
        <v>82</v>
      </c>
    </row>
    <row r="105" s="1" customFormat="1">
      <c r="B105" s="47"/>
      <c r="C105" s="75"/>
      <c r="D105" s="246" t="s">
        <v>225</v>
      </c>
      <c r="E105" s="75"/>
      <c r="F105" s="247" t="s">
        <v>672</v>
      </c>
      <c r="G105" s="75"/>
      <c r="H105" s="75"/>
      <c r="I105" s="204"/>
      <c r="J105" s="75"/>
      <c r="K105" s="75"/>
      <c r="L105" s="73"/>
      <c r="M105" s="248"/>
      <c r="N105" s="48"/>
      <c r="O105" s="48"/>
      <c r="P105" s="48"/>
      <c r="Q105" s="48"/>
      <c r="R105" s="48"/>
      <c r="S105" s="48"/>
      <c r="T105" s="96"/>
      <c r="AT105" s="25" t="s">
        <v>225</v>
      </c>
      <c r="AU105" s="25" t="s">
        <v>82</v>
      </c>
    </row>
    <row r="106" s="12" customFormat="1">
      <c r="B106" s="252"/>
      <c r="C106" s="253"/>
      <c r="D106" s="246" t="s">
        <v>422</v>
      </c>
      <c r="E106" s="254" t="s">
        <v>21</v>
      </c>
      <c r="F106" s="255" t="s">
        <v>5442</v>
      </c>
      <c r="G106" s="253"/>
      <c r="H106" s="256">
        <v>30.550999999999998</v>
      </c>
      <c r="I106" s="257"/>
      <c r="J106" s="253"/>
      <c r="K106" s="253"/>
      <c r="L106" s="258"/>
      <c r="M106" s="259"/>
      <c r="N106" s="260"/>
      <c r="O106" s="260"/>
      <c r="P106" s="260"/>
      <c r="Q106" s="260"/>
      <c r="R106" s="260"/>
      <c r="S106" s="260"/>
      <c r="T106" s="261"/>
      <c r="AT106" s="262" t="s">
        <v>422</v>
      </c>
      <c r="AU106" s="262" t="s">
        <v>82</v>
      </c>
      <c r="AV106" s="12" t="s">
        <v>82</v>
      </c>
      <c r="AW106" s="12" t="s">
        <v>35</v>
      </c>
      <c r="AX106" s="12" t="s">
        <v>80</v>
      </c>
      <c r="AY106" s="262" t="s">
        <v>215</v>
      </c>
    </row>
    <row r="107" s="1" customFormat="1" ht="16.5" customHeight="1">
      <c r="B107" s="47"/>
      <c r="C107" s="234" t="s">
        <v>241</v>
      </c>
      <c r="D107" s="234" t="s">
        <v>218</v>
      </c>
      <c r="E107" s="235" t="s">
        <v>890</v>
      </c>
      <c r="F107" s="236" t="s">
        <v>891</v>
      </c>
      <c r="G107" s="237" t="s">
        <v>381</v>
      </c>
      <c r="H107" s="238">
        <v>16.106999999999999</v>
      </c>
      <c r="I107" s="239"/>
      <c r="J107" s="240">
        <f>ROUND(I107*H107,2)</f>
        <v>0</v>
      </c>
      <c r="K107" s="236" t="s">
        <v>222</v>
      </c>
      <c r="L107" s="73"/>
      <c r="M107" s="241" t="s">
        <v>21</v>
      </c>
      <c r="N107" s="242" t="s">
        <v>43</v>
      </c>
      <c r="O107" s="48"/>
      <c r="P107" s="243">
        <f>O107*H107</f>
        <v>0</v>
      </c>
      <c r="Q107" s="243">
        <v>0</v>
      </c>
      <c r="R107" s="243">
        <f>Q107*H107</f>
        <v>0</v>
      </c>
      <c r="S107" s="243">
        <v>0</v>
      </c>
      <c r="T107" s="244">
        <f>S107*H107</f>
        <v>0</v>
      </c>
      <c r="AR107" s="25" t="s">
        <v>232</v>
      </c>
      <c r="AT107" s="25" t="s">
        <v>218</v>
      </c>
      <c r="AU107" s="25" t="s">
        <v>82</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5443</v>
      </c>
    </row>
    <row r="108" s="1" customFormat="1">
      <c r="B108" s="47"/>
      <c r="C108" s="75"/>
      <c r="D108" s="246" t="s">
        <v>225</v>
      </c>
      <c r="E108" s="75"/>
      <c r="F108" s="247" t="s">
        <v>5059</v>
      </c>
      <c r="G108" s="75"/>
      <c r="H108" s="75"/>
      <c r="I108" s="204"/>
      <c r="J108" s="75"/>
      <c r="K108" s="75"/>
      <c r="L108" s="73"/>
      <c r="M108" s="248"/>
      <c r="N108" s="48"/>
      <c r="O108" s="48"/>
      <c r="P108" s="48"/>
      <c r="Q108" s="48"/>
      <c r="R108" s="48"/>
      <c r="S108" s="48"/>
      <c r="T108" s="96"/>
      <c r="AT108" s="25" t="s">
        <v>225</v>
      </c>
      <c r="AU108" s="25" t="s">
        <v>82</v>
      </c>
    </row>
    <row r="109" s="12" customFormat="1">
      <c r="B109" s="252"/>
      <c r="C109" s="253"/>
      <c r="D109" s="246" t="s">
        <v>422</v>
      </c>
      <c r="E109" s="254" t="s">
        <v>21</v>
      </c>
      <c r="F109" s="255" t="s">
        <v>5444</v>
      </c>
      <c r="G109" s="253"/>
      <c r="H109" s="256">
        <v>1.28</v>
      </c>
      <c r="I109" s="257"/>
      <c r="J109" s="253"/>
      <c r="K109" s="253"/>
      <c r="L109" s="258"/>
      <c r="M109" s="259"/>
      <c r="N109" s="260"/>
      <c r="O109" s="260"/>
      <c r="P109" s="260"/>
      <c r="Q109" s="260"/>
      <c r="R109" s="260"/>
      <c r="S109" s="260"/>
      <c r="T109" s="261"/>
      <c r="AT109" s="262" t="s">
        <v>422</v>
      </c>
      <c r="AU109" s="262" t="s">
        <v>82</v>
      </c>
      <c r="AV109" s="12" t="s">
        <v>82</v>
      </c>
      <c r="AW109" s="12" t="s">
        <v>35</v>
      </c>
      <c r="AX109" s="12" t="s">
        <v>72</v>
      </c>
      <c r="AY109" s="262" t="s">
        <v>215</v>
      </c>
    </row>
    <row r="110" s="12" customFormat="1">
      <c r="B110" s="252"/>
      <c r="C110" s="253"/>
      <c r="D110" s="246" t="s">
        <v>422</v>
      </c>
      <c r="E110" s="254" t="s">
        <v>21</v>
      </c>
      <c r="F110" s="255" t="s">
        <v>5445</v>
      </c>
      <c r="G110" s="253"/>
      <c r="H110" s="256">
        <v>3.1120000000000001</v>
      </c>
      <c r="I110" s="257"/>
      <c r="J110" s="253"/>
      <c r="K110" s="253"/>
      <c r="L110" s="258"/>
      <c r="M110" s="259"/>
      <c r="N110" s="260"/>
      <c r="O110" s="260"/>
      <c r="P110" s="260"/>
      <c r="Q110" s="260"/>
      <c r="R110" s="260"/>
      <c r="S110" s="260"/>
      <c r="T110" s="261"/>
      <c r="AT110" s="262" t="s">
        <v>422</v>
      </c>
      <c r="AU110" s="262" t="s">
        <v>82</v>
      </c>
      <c r="AV110" s="12" t="s">
        <v>82</v>
      </c>
      <c r="AW110" s="12" t="s">
        <v>35</v>
      </c>
      <c r="AX110" s="12" t="s">
        <v>72</v>
      </c>
      <c r="AY110" s="262" t="s">
        <v>215</v>
      </c>
    </row>
    <row r="111" s="12" customFormat="1">
      <c r="B111" s="252"/>
      <c r="C111" s="253"/>
      <c r="D111" s="246" t="s">
        <v>422</v>
      </c>
      <c r="E111" s="254" t="s">
        <v>21</v>
      </c>
      <c r="F111" s="255" t="s">
        <v>5446</v>
      </c>
      <c r="G111" s="253"/>
      <c r="H111" s="256">
        <v>2.754</v>
      </c>
      <c r="I111" s="257"/>
      <c r="J111" s="253"/>
      <c r="K111" s="253"/>
      <c r="L111" s="258"/>
      <c r="M111" s="259"/>
      <c r="N111" s="260"/>
      <c r="O111" s="260"/>
      <c r="P111" s="260"/>
      <c r="Q111" s="260"/>
      <c r="R111" s="260"/>
      <c r="S111" s="260"/>
      <c r="T111" s="261"/>
      <c r="AT111" s="262" t="s">
        <v>422</v>
      </c>
      <c r="AU111" s="262" t="s">
        <v>82</v>
      </c>
      <c r="AV111" s="12" t="s">
        <v>82</v>
      </c>
      <c r="AW111" s="12" t="s">
        <v>35</v>
      </c>
      <c r="AX111" s="12" t="s">
        <v>72</v>
      </c>
      <c r="AY111" s="262" t="s">
        <v>215</v>
      </c>
    </row>
    <row r="112" s="12" customFormat="1">
      <c r="B112" s="252"/>
      <c r="C112" s="253"/>
      <c r="D112" s="246" t="s">
        <v>422</v>
      </c>
      <c r="E112" s="254" t="s">
        <v>21</v>
      </c>
      <c r="F112" s="255" t="s">
        <v>5447</v>
      </c>
      <c r="G112" s="253"/>
      <c r="H112" s="256">
        <v>0.93799999999999994</v>
      </c>
      <c r="I112" s="257"/>
      <c r="J112" s="253"/>
      <c r="K112" s="253"/>
      <c r="L112" s="258"/>
      <c r="M112" s="259"/>
      <c r="N112" s="260"/>
      <c r="O112" s="260"/>
      <c r="P112" s="260"/>
      <c r="Q112" s="260"/>
      <c r="R112" s="260"/>
      <c r="S112" s="260"/>
      <c r="T112" s="261"/>
      <c r="AT112" s="262" t="s">
        <v>422</v>
      </c>
      <c r="AU112" s="262" t="s">
        <v>82</v>
      </c>
      <c r="AV112" s="12" t="s">
        <v>82</v>
      </c>
      <c r="AW112" s="12" t="s">
        <v>35</v>
      </c>
      <c r="AX112" s="12" t="s">
        <v>72</v>
      </c>
      <c r="AY112" s="262" t="s">
        <v>215</v>
      </c>
    </row>
    <row r="113" s="12" customFormat="1">
      <c r="B113" s="252"/>
      <c r="C113" s="253"/>
      <c r="D113" s="246" t="s">
        <v>422</v>
      </c>
      <c r="E113" s="254" t="s">
        <v>21</v>
      </c>
      <c r="F113" s="255" t="s">
        <v>5448</v>
      </c>
      <c r="G113" s="253"/>
      <c r="H113" s="256">
        <v>1.8759999999999999</v>
      </c>
      <c r="I113" s="257"/>
      <c r="J113" s="253"/>
      <c r="K113" s="253"/>
      <c r="L113" s="258"/>
      <c r="M113" s="259"/>
      <c r="N113" s="260"/>
      <c r="O113" s="260"/>
      <c r="P113" s="260"/>
      <c r="Q113" s="260"/>
      <c r="R113" s="260"/>
      <c r="S113" s="260"/>
      <c r="T113" s="261"/>
      <c r="AT113" s="262" t="s">
        <v>422</v>
      </c>
      <c r="AU113" s="262" t="s">
        <v>82</v>
      </c>
      <c r="AV113" s="12" t="s">
        <v>82</v>
      </c>
      <c r="AW113" s="12" t="s">
        <v>35</v>
      </c>
      <c r="AX113" s="12" t="s">
        <v>72</v>
      </c>
      <c r="AY113" s="262" t="s">
        <v>215</v>
      </c>
    </row>
    <row r="114" s="12" customFormat="1">
      <c r="B114" s="252"/>
      <c r="C114" s="253"/>
      <c r="D114" s="246" t="s">
        <v>422</v>
      </c>
      <c r="E114" s="254" t="s">
        <v>21</v>
      </c>
      <c r="F114" s="255" t="s">
        <v>5449</v>
      </c>
      <c r="G114" s="253"/>
      <c r="H114" s="256">
        <v>1.8720000000000001</v>
      </c>
      <c r="I114" s="257"/>
      <c r="J114" s="253"/>
      <c r="K114" s="253"/>
      <c r="L114" s="258"/>
      <c r="M114" s="259"/>
      <c r="N114" s="260"/>
      <c r="O114" s="260"/>
      <c r="P114" s="260"/>
      <c r="Q114" s="260"/>
      <c r="R114" s="260"/>
      <c r="S114" s="260"/>
      <c r="T114" s="261"/>
      <c r="AT114" s="262" t="s">
        <v>422</v>
      </c>
      <c r="AU114" s="262" t="s">
        <v>82</v>
      </c>
      <c r="AV114" s="12" t="s">
        <v>82</v>
      </c>
      <c r="AW114" s="12" t="s">
        <v>35</v>
      </c>
      <c r="AX114" s="12" t="s">
        <v>72</v>
      </c>
      <c r="AY114" s="262" t="s">
        <v>215</v>
      </c>
    </row>
    <row r="115" s="12" customFormat="1">
      <c r="B115" s="252"/>
      <c r="C115" s="253"/>
      <c r="D115" s="246" t="s">
        <v>422</v>
      </c>
      <c r="E115" s="254" t="s">
        <v>21</v>
      </c>
      <c r="F115" s="255" t="s">
        <v>5450</v>
      </c>
      <c r="G115" s="253"/>
      <c r="H115" s="256">
        <v>4.2750000000000004</v>
      </c>
      <c r="I115" s="257"/>
      <c r="J115" s="253"/>
      <c r="K115" s="253"/>
      <c r="L115" s="258"/>
      <c r="M115" s="259"/>
      <c r="N115" s="260"/>
      <c r="O115" s="260"/>
      <c r="P115" s="260"/>
      <c r="Q115" s="260"/>
      <c r="R115" s="260"/>
      <c r="S115" s="260"/>
      <c r="T115" s="261"/>
      <c r="AT115" s="262" t="s">
        <v>422</v>
      </c>
      <c r="AU115" s="262" t="s">
        <v>82</v>
      </c>
      <c r="AV115" s="12" t="s">
        <v>82</v>
      </c>
      <c r="AW115" s="12" t="s">
        <v>35</v>
      </c>
      <c r="AX115" s="12" t="s">
        <v>72</v>
      </c>
      <c r="AY115" s="262" t="s">
        <v>215</v>
      </c>
    </row>
    <row r="116" s="13" customFormat="1">
      <c r="B116" s="263"/>
      <c r="C116" s="264"/>
      <c r="D116" s="246" t="s">
        <v>422</v>
      </c>
      <c r="E116" s="265" t="s">
        <v>5421</v>
      </c>
      <c r="F116" s="266" t="s">
        <v>439</v>
      </c>
      <c r="G116" s="264"/>
      <c r="H116" s="267">
        <v>16.106999999999999</v>
      </c>
      <c r="I116" s="268"/>
      <c r="J116" s="264"/>
      <c r="K116" s="264"/>
      <c r="L116" s="269"/>
      <c r="M116" s="270"/>
      <c r="N116" s="271"/>
      <c r="O116" s="271"/>
      <c r="P116" s="271"/>
      <c r="Q116" s="271"/>
      <c r="R116" s="271"/>
      <c r="S116" s="271"/>
      <c r="T116" s="272"/>
      <c r="AT116" s="273" t="s">
        <v>422</v>
      </c>
      <c r="AU116" s="273" t="s">
        <v>82</v>
      </c>
      <c r="AV116" s="13" t="s">
        <v>232</v>
      </c>
      <c r="AW116" s="13" t="s">
        <v>35</v>
      </c>
      <c r="AX116" s="13" t="s">
        <v>80</v>
      </c>
      <c r="AY116" s="273" t="s">
        <v>215</v>
      </c>
    </row>
    <row r="117" s="11" customFormat="1" ht="29.88" customHeight="1">
      <c r="B117" s="218"/>
      <c r="C117" s="219"/>
      <c r="D117" s="220" t="s">
        <v>71</v>
      </c>
      <c r="E117" s="232" t="s">
        <v>82</v>
      </c>
      <c r="F117" s="232" t="s">
        <v>547</v>
      </c>
      <c r="G117" s="219"/>
      <c r="H117" s="219"/>
      <c r="I117" s="222"/>
      <c r="J117" s="233">
        <f>BK117</f>
        <v>0</v>
      </c>
      <c r="K117" s="219"/>
      <c r="L117" s="224"/>
      <c r="M117" s="225"/>
      <c r="N117" s="226"/>
      <c r="O117" s="226"/>
      <c r="P117" s="227">
        <f>SUM(P118:P162)</f>
        <v>0</v>
      </c>
      <c r="Q117" s="226"/>
      <c r="R117" s="227">
        <f>SUM(R118:R162)</f>
        <v>7.6505273599999999</v>
      </c>
      <c r="S117" s="226"/>
      <c r="T117" s="228">
        <f>SUM(T118:T162)</f>
        <v>0</v>
      </c>
      <c r="AR117" s="229" t="s">
        <v>80</v>
      </c>
      <c r="AT117" s="230" t="s">
        <v>71</v>
      </c>
      <c r="AU117" s="230" t="s">
        <v>80</v>
      </c>
      <c r="AY117" s="229" t="s">
        <v>215</v>
      </c>
      <c r="BK117" s="231">
        <f>SUM(BK118:BK162)</f>
        <v>0</v>
      </c>
    </row>
    <row r="118" s="1" customFormat="1" ht="25.5" customHeight="1">
      <c r="B118" s="47"/>
      <c r="C118" s="234" t="s">
        <v>246</v>
      </c>
      <c r="D118" s="234" t="s">
        <v>218</v>
      </c>
      <c r="E118" s="235" t="s">
        <v>5061</v>
      </c>
      <c r="F118" s="236" t="s">
        <v>5062</v>
      </c>
      <c r="G118" s="237" t="s">
        <v>381</v>
      </c>
      <c r="H118" s="238">
        <v>3.8279999999999998</v>
      </c>
      <c r="I118" s="239"/>
      <c r="J118" s="240">
        <f>ROUND(I118*H118,2)</f>
        <v>0</v>
      </c>
      <c r="K118" s="236" t="s">
        <v>222</v>
      </c>
      <c r="L118" s="73"/>
      <c r="M118" s="241" t="s">
        <v>21</v>
      </c>
      <c r="N118" s="242" t="s">
        <v>43</v>
      </c>
      <c r="O118" s="48"/>
      <c r="P118" s="243">
        <f>O118*H118</f>
        <v>0</v>
      </c>
      <c r="Q118" s="243">
        <v>1.98</v>
      </c>
      <c r="R118" s="243">
        <f>Q118*H118</f>
        <v>7.57944</v>
      </c>
      <c r="S118" s="243">
        <v>0</v>
      </c>
      <c r="T118" s="244">
        <f>S118*H118</f>
        <v>0</v>
      </c>
      <c r="AR118" s="25" t="s">
        <v>232</v>
      </c>
      <c r="AT118" s="25" t="s">
        <v>218</v>
      </c>
      <c r="AU118" s="25" t="s">
        <v>82</v>
      </c>
      <c r="AY118" s="25" t="s">
        <v>215</v>
      </c>
      <c r="BE118" s="245">
        <f>IF(N118="základní",J118,0)</f>
        <v>0</v>
      </c>
      <c r="BF118" s="245">
        <f>IF(N118="snížená",J118,0)</f>
        <v>0</v>
      </c>
      <c r="BG118" s="245">
        <f>IF(N118="zákl. přenesená",J118,0)</f>
        <v>0</v>
      </c>
      <c r="BH118" s="245">
        <f>IF(N118="sníž. přenesená",J118,0)</f>
        <v>0</v>
      </c>
      <c r="BI118" s="245">
        <f>IF(N118="nulová",J118,0)</f>
        <v>0</v>
      </c>
      <c r="BJ118" s="25" t="s">
        <v>80</v>
      </c>
      <c r="BK118" s="245">
        <f>ROUND(I118*H118,2)</f>
        <v>0</v>
      </c>
      <c r="BL118" s="25" t="s">
        <v>232</v>
      </c>
      <c r="BM118" s="25" t="s">
        <v>5451</v>
      </c>
    </row>
    <row r="119" s="1" customFormat="1">
      <c r="B119" s="47"/>
      <c r="C119" s="75"/>
      <c r="D119" s="246" t="s">
        <v>225</v>
      </c>
      <c r="E119" s="75"/>
      <c r="F119" s="247" t="s">
        <v>5064</v>
      </c>
      <c r="G119" s="75"/>
      <c r="H119" s="75"/>
      <c r="I119" s="204"/>
      <c r="J119" s="75"/>
      <c r="K119" s="75"/>
      <c r="L119" s="73"/>
      <c r="M119" s="248"/>
      <c r="N119" s="48"/>
      <c r="O119" s="48"/>
      <c r="P119" s="48"/>
      <c r="Q119" s="48"/>
      <c r="R119" s="48"/>
      <c r="S119" s="48"/>
      <c r="T119" s="96"/>
      <c r="AT119" s="25" t="s">
        <v>225</v>
      </c>
      <c r="AU119" s="25" t="s">
        <v>82</v>
      </c>
    </row>
    <row r="120" s="12" customFormat="1">
      <c r="B120" s="252"/>
      <c r="C120" s="253"/>
      <c r="D120" s="246" t="s">
        <v>422</v>
      </c>
      <c r="E120" s="254" t="s">
        <v>21</v>
      </c>
      <c r="F120" s="255" t="s">
        <v>5452</v>
      </c>
      <c r="G120" s="253"/>
      <c r="H120" s="256">
        <v>0.109</v>
      </c>
      <c r="I120" s="257"/>
      <c r="J120" s="253"/>
      <c r="K120" s="253"/>
      <c r="L120" s="258"/>
      <c r="M120" s="259"/>
      <c r="N120" s="260"/>
      <c r="O120" s="260"/>
      <c r="P120" s="260"/>
      <c r="Q120" s="260"/>
      <c r="R120" s="260"/>
      <c r="S120" s="260"/>
      <c r="T120" s="261"/>
      <c r="AT120" s="262" t="s">
        <v>422</v>
      </c>
      <c r="AU120" s="262" t="s">
        <v>82</v>
      </c>
      <c r="AV120" s="12" t="s">
        <v>82</v>
      </c>
      <c r="AW120" s="12" t="s">
        <v>35</v>
      </c>
      <c r="AX120" s="12" t="s">
        <v>72</v>
      </c>
      <c r="AY120" s="262" t="s">
        <v>215</v>
      </c>
    </row>
    <row r="121" s="12" customFormat="1">
      <c r="B121" s="252"/>
      <c r="C121" s="253"/>
      <c r="D121" s="246" t="s">
        <v>422</v>
      </c>
      <c r="E121" s="254" t="s">
        <v>21</v>
      </c>
      <c r="F121" s="255" t="s">
        <v>5453</v>
      </c>
      <c r="G121" s="253"/>
      <c r="H121" s="256">
        <v>0.253</v>
      </c>
      <c r="I121" s="257"/>
      <c r="J121" s="253"/>
      <c r="K121" s="253"/>
      <c r="L121" s="258"/>
      <c r="M121" s="259"/>
      <c r="N121" s="260"/>
      <c r="O121" s="260"/>
      <c r="P121" s="260"/>
      <c r="Q121" s="260"/>
      <c r="R121" s="260"/>
      <c r="S121" s="260"/>
      <c r="T121" s="261"/>
      <c r="AT121" s="262" t="s">
        <v>422</v>
      </c>
      <c r="AU121" s="262" t="s">
        <v>82</v>
      </c>
      <c r="AV121" s="12" t="s">
        <v>82</v>
      </c>
      <c r="AW121" s="12" t="s">
        <v>35</v>
      </c>
      <c r="AX121" s="12" t="s">
        <v>72</v>
      </c>
      <c r="AY121" s="262" t="s">
        <v>215</v>
      </c>
    </row>
    <row r="122" s="12" customFormat="1">
      <c r="B122" s="252"/>
      <c r="C122" s="253"/>
      <c r="D122" s="246" t="s">
        <v>422</v>
      </c>
      <c r="E122" s="254" t="s">
        <v>21</v>
      </c>
      <c r="F122" s="255" t="s">
        <v>5454</v>
      </c>
      <c r="G122" s="253"/>
      <c r="H122" s="256">
        <v>0.067000000000000004</v>
      </c>
      <c r="I122" s="257"/>
      <c r="J122" s="253"/>
      <c r="K122" s="253"/>
      <c r="L122" s="258"/>
      <c r="M122" s="259"/>
      <c r="N122" s="260"/>
      <c r="O122" s="260"/>
      <c r="P122" s="260"/>
      <c r="Q122" s="260"/>
      <c r="R122" s="260"/>
      <c r="S122" s="260"/>
      <c r="T122" s="261"/>
      <c r="AT122" s="262" t="s">
        <v>422</v>
      </c>
      <c r="AU122" s="262" t="s">
        <v>82</v>
      </c>
      <c r="AV122" s="12" t="s">
        <v>82</v>
      </c>
      <c r="AW122" s="12" t="s">
        <v>35</v>
      </c>
      <c r="AX122" s="12" t="s">
        <v>72</v>
      </c>
      <c r="AY122" s="262" t="s">
        <v>215</v>
      </c>
    </row>
    <row r="123" s="12" customFormat="1">
      <c r="B123" s="252"/>
      <c r="C123" s="253"/>
      <c r="D123" s="246" t="s">
        <v>422</v>
      </c>
      <c r="E123" s="254" t="s">
        <v>21</v>
      </c>
      <c r="F123" s="255" t="s">
        <v>5455</v>
      </c>
      <c r="G123" s="253"/>
      <c r="H123" s="256">
        <v>0.119</v>
      </c>
      <c r="I123" s="257"/>
      <c r="J123" s="253"/>
      <c r="K123" s="253"/>
      <c r="L123" s="258"/>
      <c r="M123" s="259"/>
      <c r="N123" s="260"/>
      <c r="O123" s="260"/>
      <c r="P123" s="260"/>
      <c r="Q123" s="260"/>
      <c r="R123" s="260"/>
      <c r="S123" s="260"/>
      <c r="T123" s="261"/>
      <c r="AT123" s="262" t="s">
        <v>422</v>
      </c>
      <c r="AU123" s="262" t="s">
        <v>82</v>
      </c>
      <c r="AV123" s="12" t="s">
        <v>82</v>
      </c>
      <c r="AW123" s="12" t="s">
        <v>35</v>
      </c>
      <c r="AX123" s="12" t="s">
        <v>72</v>
      </c>
      <c r="AY123" s="262" t="s">
        <v>215</v>
      </c>
    </row>
    <row r="124" s="12" customFormat="1">
      <c r="B124" s="252"/>
      <c r="C124" s="253"/>
      <c r="D124" s="246" t="s">
        <v>422</v>
      </c>
      <c r="E124" s="254" t="s">
        <v>21</v>
      </c>
      <c r="F124" s="255" t="s">
        <v>5456</v>
      </c>
      <c r="G124" s="253"/>
      <c r="H124" s="256">
        <v>0.029000000000000001</v>
      </c>
      <c r="I124" s="257"/>
      <c r="J124" s="253"/>
      <c r="K124" s="253"/>
      <c r="L124" s="258"/>
      <c r="M124" s="259"/>
      <c r="N124" s="260"/>
      <c r="O124" s="260"/>
      <c r="P124" s="260"/>
      <c r="Q124" s="260"/>
      <c r="R124" s="260"/>
      <c r="S124" s="260"/>
      <c r="T124" s="261"/>
      <c r="AT124" s="262" t="s">
        <v>422</v>
      </c>
      <c r="AU124" s="262" t="s">
        <v>82</v>
      </c>
      <c r="AV124" s="12" t="s">
        <v>82</v>
      </c>
      <c r="AW124" s="12" t="s">
        <v>35</v>
      </c>
      <c r="AX124" s="12" t="s">
        <v>72</v>
      </c>
      <c r="AY124" s="262" t="s">
        <v>215</v>
      </c>
    </row>
    <row r="125" s="12" customFormat="1">
      <c r="B125" s="252"/>
      <c r="C125" s="253"/>
      <c r="D125" s="246" t="s">
        <v>422</v>
      </c>
      <c r="E125" s="254" t="s">
        <v>21</v>
      </c>
      <c r="F125" s="255" t="s">
        <v>5457</v>
      </c>
      <c r="G125" s="253"/>
      <c r="H125" s="256">
        <v>0.57899999999999996</v>
      </c>
      <c r="I125" s="257"/>
      <c r="J125" s="253"/>
      <c r="K125" s="253"/>
      <c r="L125" s="258"/>
      <c r="M125" s="259"/>
      <c r="N125" s="260"/>
      <c r="O125" s="260"/>
      <c r="P125" s="260"/>
      <c r="Q125" s="260"/>
      <c r="R125" s="260"/>
      <c r="S125" s="260"/>
      <c r="T125" s="261"/>
      <c r="AT125" s="262" t="s">
        <v>422</v>
      </c>
      <c r="AU125" s="262" t="s">
        <v>82</v>
      </c>
      <c r="AV125" s="12" t="s">
        <v>82</v>
      </c>
      <c r="AW125" s="12" t="s">
        <v>35</v>
      </c>
      <c r="AX125" s="12" t="s">
        <v>72</v>
      </c>
      <c r="AY125" s="262" t="s">
        <v>215</v>
      </c>
    </row>
    <row r="126" s="12" customFormat="1">
      <c r="B126" s="252"/>
      <c r="C126" s="253"/>
      <c r="D126" s="246" t="s">
        <v>422</v>
      </c>
      <c r="E126" s="254" t="s">
        <v>21</v>
      </c>
      <c r="F126" s="255" t="s">
        <v>5458</v>
      </c>
      <c r="G126" s="253"/>
      <c r="H126" s="256">
        <v>1.764</v>
      </c>
      <c r="I126" s="257"/>
      <c r="J126" s="253"/>
      <c r="K126" s="253"/>
      <c r="L126" s="258"/>
      <c r="M126" s="259"/>
      <c r="N126" s="260"/>
      <c r="O126" s="260"/>
      <c r="P126" s="260"/>
      <c r="Q126" s="260"/>
      <c r="R126" s="260"/>
      <c r="S126" s="260"/>
      <c r="T126" s="261"/>
      <c r="AT126" s="262" t="s">
        <v>422</v>
      </c>
      <c r="AU126" s="262" t="s">
        <v>82</v>
      </c>
      <c r="AV126" s="12" t="s">
        <v>82</v>
      </c>
      <c r="AW126" s="12" t="s">
        <v>35</v>
      </c>
      <c r="AX126" s="12" t="s">
        <v>72</v>
      </c>
      <c r="AY126" s="262" t="s">
        <v>215</v>
      </c>
    </row>
    <row r="127" s="12" customFormat="1">
      <c r="B127" s="252"/>
      <c r="C127" s="253"/>
      <c r="D127" s="246" t="s">
        <v>422</v>
      </c>
      <c r="E127" s="254" t="s">
        <v>21</v>
      </c>
      <c r="F127" s="255" t="s">
        <v>5459</v>
      </c>
      <c r="G127" s="253"/>
      <c r="H127" s="256">
        <v>0.10000000000000001</v>
      </c>
      <c r="I127" s="257"/>
      <c r="J127" s="253"/>
      <c r="K127" s="253"/>
      <c r="L127" s="258"/>
      <c r="M127" s="259"/>
      <c r="N127" s="260"/>
      <c r="O127" s="260"/>
      <c r="P127" s="260"/>
      <c r="Q127" s="260"/>
      <c r="R127" s="260"/>
      <c r="S127" s="260"/>
      <c r="T127" s="261"/>
      <c r="AT127" s="262" t="s">
        <v>422</v>
      </c>
      <c r="AU127" s="262" t="s">
        <v>82</v>
      </c>
      <c r="AV127" s="12" t="s">
        <v>82</v>
      </c>
      <c r="AW127" s="12" t="s">
        <v>35</v>
      </c>
      <c r="AX127" s="12" t="s">
        <v>72</v>
      </c>
      <c r="AY127" s="262" t="s">
        <v>215</v>
      </c>
    </row>
    <row r="128" s="12" customFormat="1">
      <c r="B128" s="252"/>
      <c r="C128" s="253"/>
      <c r="D128" s="246" t="s">
        <v>422</v>
      </c>
      <c r="E128" s="254" t="s">
        <v>21</v>
      </c>
      <c r="F128" s="255" t="s">
        <v>5460</v>
      </c>
      <c r="G128" s="253"/>
      <c r="H128" s="256">
        <v>0.20000000000000001</v>
      </c>
      <c r="I128" s="257"/>
      <c r="J128" s="253"/>
      <c r="K128" s="253"/>
      <c r="L128" s="258"/>
      <c r="M128" s="259"/>
      <c r="N128" s="260"/>
      <c r="O128" s="260"/>
      <c r="P128" s="260"/>
      <c r="Q128" s="260"/>
      <c r="R128" s="260"/>
      <c r="S128" s="260"/>
      <c r="T128" s="261"/>
      <c r="AT128" s="262" t="s">
        <v>422</v>
      </c>
      <c r="AU128" s="262" t="s">
        <v>82</v>
      </c>
      <c r="AV128" s="12" t="s">
        <v>82</v>
      </c>
      <c r="AW128" s="12" t="s">
        <v>35</v>
      </c>
      <c r="AX128" s="12" t="s">
        <v>72</v>
      </c>
      <c r="AY128" s="262" t="s">
        <v>215</v>
      </c>
    </row>
    <row r="129" s="12" customFormat="1">
      <c r="B129" s="252"/>
      <c r="C129" s="253"/>
      <c r="D129" s="246" t="s">
        <v>422</v>
      </c>
      <c r="E129" s="254" t="s">
        <v>21</v>
      </c>
      <c r="F129" s="255" t="s">
        <v>5461</v>
      </c>
      <c r="G129" s="253"/>
      <c r="H129" s="256">
        <v>0.113</v>
      </c>
      <c r="I129" s="257"/>
      <c r="J129" s="253"/>
      <c r="K129" s="253"/>
      <c r="L129" s="258"/>
      <c r="M129" s="259"/>
      <c r="N129" s="260"/>
      <c r="O129" s="260"/>
      <c r="P129" s="260"/>
      <c r="Q129" s="260"/>
      <c r="R129" s="260"/>
      <c r="S129" s="260"/>
      <c r="T129" s="261"/>
      <c r="AT129" s="262" t="s">
        <v>422</v>
      </c>
      <c r="AU129" s="262" t="s">
        <v>82</v>
      </c>
      <c r="AV129" s="12" t="s">
        <v>82</v>
      </c>
      <c r="AW129" s="12" t="s">
        <v>35</v>
      </c>
      <c r="AX129" s="12" t="s">
        <v>72</v>
      </c>
      <c r="AY129" s="262" t="s">
        <v>215</v>
      </c>
    </row>
    <row r="130" s="12" customFormat="1">
      <c r="B130" s="252"/>
      <c r="C130" s="253"/>
      <c r="D130" s="246" t="s">
        <v>422</v>
      </c>
      <c r="E130" s="254" t="s">
        <v>21</v>
      </c>
      <c r="F130" s="255" t="s">
        <v>5462</v>
      </c>
      <c r="G130" s="253"/>
      <c r="H130" s="256">
        <v>0.495</v>
      </c>
      <c r="I130" s="257"/>
      <c r="J130" s="253"/>
      <c r="K130" s="253"/>
      <c r="L130" s="258"/>
      <c r="M130" s="259"/>
      <c r="N130" s="260"/>
      <c r="O130" s="260"/>
      <c r="P130" s="260"/>
      <c r="Q130" s="260"/>
      <c r="R130" s="260"/>
      <c r="S130" s="260"/>
      <c r="T130" s="261"/>
      <c r="AT130" s="262" t="s">
        <v>422</v>
      </c>
      <c r="AU130" s="262" t="s">
        <v>82</v>
      </c>
      <c r="AV130" s="12" t="s">
        <v>82</v>
      </c>
      <c r="AW130" s="12" t="s">
        <v>35</v>
      </c>
      <c r="AX130" s="12" t="s">
        <v>72</v>
      </c>
      <c r="AY130" s="262" t="s">
        <v>215</v>
      </c>
    </row>
    <row r="131" s="13" customFormat="1">
      <c r="B131" s="263"/>
      <c r="C131" s="264"/>
      <c r="D131" s="246" t="s">
        <v>422</v>
      </c>
      <c r="E131" s="265" t="s">
        <v>21</v>
      </c>
      <c r="F131" s="266" t="s">
        <v>439</v>
      </c>
      <c r="G131" s="264"/>
      <c r="H131" s="267">
        <v>3.8279999999999998</v>
      </c>
      <c r="I131" s="268"/>
      <c r="J131" s="264"/>
      <c r="K131" s="264"/>
      <c r="L131" s="269"/>
      <c r="M131" s="270"/>
      <c r="N131" s="271"/>
      <c r="O131" s="271"/>
      <c r="P131" s="271"/>
      <c r="Q131" s="271"/>
      <c r="R131" s="271"/>
      <c r="S131" s="271"/>
      <c r="T131" s="272"/>
      <c r="AT131" s="273" t="s">
        <v>422</v>
      </c>
      <c r="AU131" s="273" t="s">
        <v>82</v>
      </c>
      <c r="AV131" s="13" t="s">
        <v>232</v>
      </c>
      <c r="AW131" s="13" t="s">
        <v>35</v>
      </c>
      <c r="AX131" s="13" t="s">
        <v>80</v>
      </c>
      <c r="AY131" s="273" t="s">
        <v>215</v>
      </c>
    </row>
    <row r="132" s="1" customFormat="1" ht="16.5" customHeight="1">
      <c r="B132" s="47"/>
      <c r="C132" s="234" t="s">
        <v>405</v>
      </c>
      <c r="D132" s="234" t="s">
        <v>218</v>
      </c>
      <c r="E132" s="235" t="s">
        <v>5066</v>
      </c>
      <c r="F132" s="236" t="s">
        <v>5067</v>
      </c>
      <c r="G132" s="237" t="s">
        <v>381</v>
      </c>
      <c r="H132" s="238">
        <v>10.058999999999999</v>
      </c>
      <c r="I132" s="239"/>
      <c r="J132" s="240">
        <f>ROUND(I132*H132,2)</f>
        <v>0</v>
      </c>
      <c r="K132" s="236" t="s">
        <v>222</v>
      </c>
      <c r="L132" s="73"/>
      <c r="M132" s="241" t="s">
        <v>21</v>
      </c>
      <c r="N132" s="242" t="s">
        <v>43</v>
      </c>
      <c r="O132" s="48"/>
      <c r="P132" s="243">
        <f>O132*H132</f>
        <v>0</v>
      </c>
      <c r="Q132" s="243">
        <v>0</v>
      </c>
      <c r="R132" s="243">
        <f>Q132*H132</f>
        <v>0</v>
      </c>
      <c r="S132" s="243">
        <v>0</v>
      </c>
      <c r="T132" s="244">
        <f>S132*H132</f>
        <v>0</v>
      </c>
      <c r="AR132" s="25" t="s">
        <v>232</v>
      </c>
      <c r="AT132" s="25" t="s">
        <v>218</v>
      </c>
      <c r="AU132" s="25" t="s">
        <v>82</v>
      </c>
      <c r="AY132" s="25" t="s">
        <v>215</v>
      </c>
      <c r="BE132" s="245">
        <f>IF(N132="základní",J132,0)</f>
        <v>0</v>
      </c>
      <c r="BF132" s="245">
        <f>IF(N132="snížená",J132,0)</f>
        <v>0</v>
      </c>
      <c r="BG132" s="245">
        <f>IF(N132="zákl. přenesená",J132,0)</f>
        <v>0</v>
      </c>
      <c r="BH132" s="245">
        <f>IF(N132="sníž. přenesená",J132,0)</f>
        <v>0</v>
      </c>
      <c r="BI132" s="245">
        <f>IF(N132="nulová",J132,0)</f>
        <v>0</v>
      </c>
      <c r="BJ132" s="25" t="s">
        <v>80</v>
      </c>
      <c r="BK132" s="245">
        <f>ROUND(I132*H132,2)</f>
        <v>0</v>
      </c>
      <c r="BL132" s="25" t="s">
        <v>232</v>
      </c>
      <c r="BM132" s="25" t="s">
        <v>5463</v>
      </c>
    </row>
    <row r="133" s="12" customFormat="1">
      <c r="B133" s="252"/>
      <c r="C133" s="253"/>
      <c r="D133" s="246" t="s">
        <v>422</v>
      </c>
      <c r="E133" s="254" t="s">
        <v>21</v>
      </c>
      <c r="F133" s="255" t="s">
        <v>5464</v>
      </c>
      <c r="G133" s="253"/>
      <c r="H133" s="256">
        <v>0.217</v>
      </c>
      <c r="I133" s="257"/>
      <c r="J133" s="253"/>
      <c r="K133" s="253"/>
      <c r="L133" s="258"/>
      <c r="M133" s="259"/>
      <c r="N133" s="260"/>
      <c r="O133" s="260"/>
      <c r="P133" s="260"/>
      <c r="Q133" s="260"/>
      <c r="R133" s="260"/>
      <c r="S133" s="260"/>
      <c r="T133" s="261"/>
      <c r="AT133" s="262" t="s">
        <v>422</v>
      </c>
      <c r="AU133" s="262" t="s">
        <v>82</v>
      </c>
      <c r="AV133" s="12" t="s">
        <v>82</v>
      </c>
      <c r="AW133" s="12" t="s">
        <v>35</v>
      </c>
      <c r="AX133" s="12" t="s">
        <v>72</v>
      </c>
      <c r="AY133" s="262" t="s">
        <v>215</v>
      </c>
    </row>
    <row r="134" s="12" customFormat="1">
      <c r="B134" s="252"/>
      <c r="C134" s="253"/>
      <c r="D134" s="246" t="s">
        <v>422</v>
      </c>
      <c r="E134" s="254" t="s">
        <v>21</v>
      </c>
      <c r="F134" s="255" t="s">
        <v>5465</v>
      </c>
      <c r="G134" s="253"/>
      <c r="H134" s="256">
        <v>0.50600000000000001</v>
      </c>
      <c r="I134" s="257"/>
      <c r="J134" s="253"/>
      <c r="K134" s="253"/>
      <c r="L134" s="258"/>
      <c r="M134" s="259"/>
      <c r="N134" s="260"/>
      <c r="O134" s="260"/>
      <c r="P134" s="260"/>
      <c r="Q134" s="260"/>
      <c r="R134" s="260"/>
      <c r="S134" s="260"/>
      <c r="T134" s="261"/>
      <c r="AT134" s="262" t="s">
        <v>422</v>
      </c>
      <c r="AU134" s="262" t="s">
        <v>82</v>
      </c>
      <c r="AV134" s="12" t="s">
        <v>82</v>
      </c>
      <c r="AW134" s="12" t="s">
        <v>35</v>
      </c>
      <c r="AX134" s="12" t="s">
        <v>72</v>
      </c>
      <c r="AY134" s="262" t="s">
        <v>215</v>
      </c>
    </row>
    <row r="135" s="12" customFormat="1">
      <c r="B135" s="252"/>
      <c r="C135" s="253"/>
      <c r="D135" s="246" t="s">
        <v>422</v>
      </c>
      <c r="E135" s="254" t="s">
        <v>21</v>
      </c>
      <c r="F135" s="255" t="s">
        <v>5466</v>
      </c>
      <c r="G135" s="253"/>
      <c r="H135" s="256">
        <v>0.20200000000000001</v>
      </c>
      <c r="I135" s="257"/>
      <c r="J135" s="253"/>
      <c r="K135" s="253"/>
      <c r="L135" s="258"/>
      <c r="M135" s="259"/>
      <c r="N135" s="260"/>
      <c r="O135" s="260"/>
      <c r="P135" s="260"/>
      <c r="Q135" s="260"/>
      <c r="R135" s="260"/>
      <c r="S135" s="260"/>
      <c r="T135" s="261"/>
      <c r="AT135" s="262" t="s">
        <v>422</v>
      </c>
      <c r="AU135" s="262" t="s">
        <v>82</v>
      </c>
      <c r="AV135" s="12" t="s">
        <v>82</v>
      </c>
      <c r="AW135" s="12" t="s">
        <v>35</v>
      </c>
      <c r="AX135" s="12" t="s">
        <v>72</v>
      </c>
      <c r="AY135" s="262" t="s">
        <v>215</v>
      </c>
    </row>
    <row r="136" s="12" customFormat="1">
      <c r="B136" s="252"/>
      <c r="C136" s="253"/>
      <c r="D136" s="246" t="s">
        <v>422</v>
      </c>
      <c r="E136" s="254" t="s">
        <v>21</v>
      </c>
      <c r="F136" s="255" t="s">
        <v>5467</v>
      </c>
      <c r="G136" s="253"/>
      <c r="H136" s="256">
        <v>0.35699999999999998</v>
      </c>
      <c r="I136" s="257"/>
      <c r="J136" s="253"/>
      <c r="K136" s="253"/>
      <c r="L136" s="258"/>
      <c r="M136" s="259"/>
      <c r="N136" s="260"/>
      <c r="O136" s="260"/>
      <c r="P136" s="260"/>
      <c r="Q136" s="260"/>
      <c r="R136" s="260"/>
      <c r="S136" s="260"/>
      <c r="T136" s="261"/>
      <c r="AT136" s="262" t="s">
        <v>422</v>
      </c>
      <c r="AU136" s="262" t="s">
        <v>82</v>
      </c>
      <c r="AV136" s="12" t="s">
        <v>82</v>
      </c>
      <c r="AW136" s="12" t="s">
        <v>35</v>
      </c>
      <c r="AX136" s="12" t="s">
        <v>72</v>
      </c>
      <c r="AY136" s="262" t="s">
        <v>215</v>
      </c>
    </row>
    <row r="137" s="12" customFormat="1">
      <c r="B137" s="252"/>
      <c r="C137" s="253"/>
      <c r="D137" s="246" t="s">
        <v>422</v>
      </c>
      <c r="E137" s="254" t="s">
        <v>21</v>
      </c>
      <c r="F137" s="255" t="s">
        <v>5468</v>
      </c>
      <c r="G137" s="253"/>
      <c r="H137" s="256">
        <v>0.086999999999999994</v>
      </c>
      <c r="I137" s="257"/>
      <c r="J137" s="253"/>
      <c r="K137" s="253"/>
      <c r="L137" s="258"/>
      <c r="M137" s="259"/>
      <c r="N137" s="260"/>
      <c r="O137" s="260"/>
      <c r="P137" s="260"/>
      <c r="Q137" s="260"/>
      <c r="R137" s="260"/>
      <c r="S137" s="260"/>
      <c r="T137" s="261"/>
      <c r="AT137" s="262" t="s">
        <v>422</v>
      </c>
      <c r="AU137" s="262" t="s">
        <v>82</v>
      </c>
      <c r="AV137" s="12" t="s">
        <v>82</v>
      </c>
      <c r="AW137" s="12" t="s">
        <v>35</v>
      </c>
      <c r="AX137" s="12" t="s">
        <v>72</v>
      </c>
      <c r="AY137" s="262" t="s">
        <v>215</v>
      </c>
    </row>
    <row r="138" s="12" customFormat="1">
      <c r="B138" s="252"/>
      <c r="C138" s="253"/>
      <c r="D138" s="246" t="s">
        <v>422</v>
      </c>
      <c r="E138" s="254" t="s">
        <v>21</v>
      </c>
      <c r="F138" s="255" t="s">
        <v>5469</v>
      </c>
      <c r="G138" s="253"/>
      <c r="H138" s="256">
        <v>1.157</v>
      </c>
      <c r="I138" s="257"/>
      <c r="J138" s="253"/>
      <c r="K138" s="253"/>
      <c r="L138" s="258"/>
      <c r="M138" s="259"/>
      <c r="N138" s="260"/>
      <c r="O138" s="260"/>
      <c r="P138" s="260"/>
      <c r="Q138" s="260"/>
      <c r="R138" s="260"/>
      <c r="S138" s="260"/>
      <c r="T138" s="261"/>
      <c r="AT138" s="262" t="s">
        <v>422</v>
      </c>
      <c r="AU138" s="262" t="s">
        <v>82</v>
      </c>
      <c r="AV138" s="12" t="s">
        <v>82</v>
      </c>
      <c r="AW138" s="12" t="s">
        <v>35</v>
      </c>
      <c r="AX138" s="12" t="s">
        <v>72</v>
      </c>
      <c r="AY138" s="262" t="s">
        <v>215</v>
      </c>
    </row>
    <row r="139" s="12" customFormat="1">
      <c r="B139" s="252"/>
      <c r="C139" s="253"/>
      <c r="D139" s="246" t="s">
        <v>422</v>
      </c>
      <c r="E139" s="254" t="s">
        <v>21</v>
      </c>
      <c r="F139" s="255" t="s">
        <v>5470</v>
      </c>
      <c r="G139" s="253"/>
      <c r="H139" s="256">
        <v>3.528</v>
      </c>
      <c r="I139" s="257"/>
      <c r="J139" s="253"/>
      <c r="K139" s="253"/>
      <c r="L139" s="258"/>
      <c r="M139" s="259"/>
      <c r="N139" s="260"/>
      <c r="O139" s="260"/>
      <c r="P139" s="260"/>
      <c r="Q139" s="260"/>
      <c r="R139" s="260"/>
      <c r="S139" s="260"/>
      <c r="T139" s="261"/>
      <c r="AT139" s="262" t="s">
        <v>422</v>
      </c>
      <c r="AU139" s="262" t="s">
        <v>82</v>
      </c>
      <c r="AV139" s="12" t="s">
        <v>82</v>
      </c>
      <c r="AW139" s="12" t="s">
        <v>35</v>
      </c>
      <c r="AX139" s="12" t="s">
        <v>72</v>
      </c>
      <c r="AY139" s="262" t="s">
        <v>215</v>
      </c>
    </row>
    <row r="140" s="12" customFormat="1">
      <c r="B140" s="252"/>
      <c r="C140" s="253"/>
      <c r="D140" s="246" t="s">
        <v>422</v>
      </c>
      <c r="E140" s="254" t="s">
        <v>21</v>
      </c>
      <c r="F140" s="255" t="s">
        <v>5471</v>
      </c>
      <c r="G140" s="253"/>
      <c r="H140" s="256">
        <v>0.45000000000000001</v>
      </c>
      <c r="I140" s="257"/>
      <c r="J140" s="253"/>
      <c r="K140" s="253"/>
      <c r="L140" s="258"/>
      <c r="M140" s="259"/>
      <c r="N140" s="260"/>
      <c r="O140" s="260"/>
      <c r="P140" s="260"/>
      <c r="Q140" s="260"/>
      <c r="R140" s="260"/>
      <c r="S140" s="260"/>
      <c r="T140" s="261"/>
      <c r="AT140" s="262" t="s">
        <v>422</v>
      </c>
      <c r="AU140" s="262" t="s">
        <v>82</v>
      </c>
      <c r="AV140" s="12" t="s">
        <v>82</v>
      </c>
      <c r="AW140" s="12" t="s">
        <v>35</v>
      </c>
      <c r="AX140" s="12" t="s">
        <v>72</v>
      </c>
      <c r="AY140" s="262" t="s">
        <v>215</v>
      </c>
    </row>
    <row r="141" s="12" customFormat="1">
      <c r="B141" s="252"/>
      <c r="C141" s="253"/>
      <c r="D141" s="246" t="s">
        <v>422</v>
      </c>
      <c r="E141" s="254" t="s">
        <v>21</v>
      </c>
      <c r="F141" s="255" t="s">
        <v>5472</v>
      </c>
      <c r="G141" s="253"/>
      <c r="H141" s="256">
        <v>0.90000000000000002</v>
      </c>
      <c r="I141" s="257"/>
      <c r="J141" s="253"/>
      <c r="K141" s="253"/>
      <c r="L141" s="258"/>
      <c r="M141" s="259"/>
      <c r="N141" s="260"/>
      <c r="O141" s="260"/>
      <c r="P141" s="260"/>
      <c r="Q141" s="260"/>
      <c r="R141" s="260"/>
      <c r="S141" s="260"/>
      <c r="T141" s="261"/>
      <c r="AT141" s="262" t="s">
        <v>422</v>
      </c>
      <c r="AU141" s="262" t="s">
        <v>82</v>
      </c>
      <c r="AV141" s="12" t="s">
        <v>82</v>
      </c>
      <c r="AW141" s="12" t="s">
        <v>35</v>
      </c>
      <c r="AX141" s="12" t="s">
        <v>72</v>
      </c>
      <c r="AY141" s="262" t="s">
        <v>215</v>
      </c>
    </row>
    <row r="142" s="12" customFormat="1">
      <c r="B142" s="252"/>
      <c r="C142" s="253"/>
      <c r="D142" s="246" t="s">
        <v>422</v>
      </c>
      <c r="E142" s="254" t="s">
        <v>21</v>
      </c>
      <c r="F142" s="255" t="s">
        <v>5473</v>
      </c>
      <c r="G142" s="253"/>
      <c r="H142" s="256">
        <v>0.67500000000000004</v>
      </c>
      <c r="I142" s="257"/>
      <c r="J142" s="253"/>
      <c r="K142" s="253"/>
      <c r="L142" s="258"/>
      <c r="M142" s="259"/>
      <c r="N142" s="260"/>
      <c r="O142" s="260"/>
      <c r="P142" s="260"/>
      <c r="Q142" s="260"/>
      <c r="R142" s="260"/>
      <c r="S142" s="260"/>
      <c r="T142" s="261"/>
      <c r="AT142" s="262" t="s">
        <v>422</v>
      </c>
      <c r="AU142" s="262" t="s">
        <v>82</v>
      </c>
      <c r="AV142" s="12" t="s">
        <v>82</v>
      </c>
      <c r="AW142" s="12" t="s">
        <v>35</v>
      </c>
      <c r="AX142" s="12" t="s">
        <v>72</v>
      </c>
      <c r="AY142" s="262" t="s">
        <v>215</v>
      </c>
    </row>
    <row r="143" s="12" customFormat="1">
      <c r="B143" s="252"/>
      <c r="C143" s="253"/>
      <c r="D143" s="246" t="s">
        <v>422</v>
      </c>
      <c r="E143" s="254" t="s">
        <v>21</v>
      </c>
      <c r="F143" s="255" t="s">
        <v>5474</v>
      </c>
      <c r="G143" s="253"/>
      <c r="H143" s="256">
        <v>1.98</v>
      </c>
      <c r="I143" s="257"/>
      <c r="J143" s="253"/>
      <c r="K143" s="253"/>
      <c r="L143" s="258"/>
      <c r="M143" s="259"/>
      <c r="N143" s="260"/>
      <c r="O143" s="260"/>
      <c r="P143" s="260"/>
      <c r="Q143" s="260"/>
      <c r="R143" s="260"/>
      <c r="S143" s="260"/>
      <c r="T143" s="261"/>
      <c r="AT143" s="262" t="s">
        <v>422</v>
      </c>
      <c r="AU143" s="262" t="s">
        <v>82</v>
      </c>
      <c r="AV143" s="12" t="s">
        <v>82</v>
      </c>
      <c r="AW143" s="12" t="s">
        <v>35</v>
      </c>
      <c r="AX143" s="12" t="s">
        <v>72</v>
      </c>
      <c r="AY143" s="262" t="s">
        <v>215</v>
      </c>
    </row>
    <row r="144" s="13" customFormat="1">
      <c r="B144" s="263"/>
      <c r="C144" s="264"/>
      <c r="D144" s="246" t="s">
        <v>422</v>
      </c>
      <c r="E144" s="265" t="s">
        <v>21</v>
      </c>
      <c r="F144" s="266" t="s">
        <v>439</v>
      </c>
      <c r="G144" s="264"/>
      <c r="H144" s="267">
        <v>10.058999999999999</v>
      </c>
      <c r="I144" s="268"/>
      <c r="J144" s="264"/>
      <c r="K144" s="264"/>
      <c r="L144" s="269"/>
      <c r="M144" s="270"/>
      <c r="N144" s="271"/>
      <c r="O144" s="271"/>
      <c r="P144" s="271"/>
      <c r="Q144" s="271"/>
      <c r="R144" s="271"/>
      <c r="S144" s="271"/>
      <c r="T144" s="272"/>
      <c r="AT144" s="273" t="s">
        <v>422</v>
      </c>
      <c r="AU144" s="273" t="s">
        <v>82</v>
      </c>
      <c r="AV144" s="13" t="s">
        <v>232</v>
      </c>
      <c r="AW144" s="13" t="s">
        <v>35</v>
      </c>
      <c r="AX144" s="13" t="s">
        <v>80</v>
      </c>
      <c r="AY144" s="273" t="s">
        <v>215</v>
      </c>
    </row>
    <row r="145" s="1" customFormat="1" ht="16.5" customHeight="1">
      <c r="B145" s="47"/>
      <c r="C145" s="234" t="s">
        <v>251</v>
      </c>
      <c r="D145" s="234" t="s">
        <v>218</v>
      </c>
      <c r="E145" s="235" t="s">
        <v>5070</v>
      </c>
      <c r="F145" s="236" t="s">
        <v>5071</v>
      </c>
      <c r="G145" s="237" t="s">
        <v>376</v>
      </c>
      <c r="H145" s="238">
        <v>48.031999999999996</v>
      </c>
      <c r="I145" s="239"/>
      <c r="J145" s="240">
        <f>ROUND(I145*H145,2)</f>
        <v>0</v>
      </c>
      <c r="K145" s="236" t="s">
        <v>222</v>
      </c>
      <c r="L145" s="73"/>
      <c r="M145" s="241" t="s">
        <v>21</v>
      </c>
      <c r="N145" s="242" t="s">
        <v>43</v>
      </c>
      <c r="O145" s="48"/>
      <c r="P145" s="243">
        <f>O145*H145</f>
        <v>0</v>
      </c>
      <c r="Q145" s="243">
        <v>0.0014400000000000001</v>
      </c>
      <c r="R145" s="243">
        <f>Q145*H145</f>
        <v>0.069166080000000005</v>
      </c>
      <c r="S145" s="243">
        <v>0</v>
      </c>
      <c r="T145" s="244">
        <f>S145*H145</f>
        <v>0</v>
      </c>
      <c r="AR145" s="25" t="s">
        <v>232</v>
      </c>
      <c r="AT145" s="25" t="s">
        <v>218</v>
      </c>
      <c r="AU145" s="25" t="s">
        <v>82</v>
      </c>
      <c r="AY145" s="25" t="s">
        <v>215</v>
      </c>
      <c r="BE145" s="245">
        <f>IF(N145="základní",J145,0)</f>
        <v>0</v>
      </c>
      <c r="BF145" s="245">
        <f>IF(N145="snížená",J145,0)</f>
        <v>0</v>
      </c>
      <c r="BG145" s="245">
        <f>IF(N145="zákl. přenesená",J145,0)</f>
        <v>0</v>
      </c>
      <c r="BH145" s="245">
        <f>IF(N145="sníž. přenesená",J145,0)</f>
        <v>0</v>
      </c>
      <c r="BI145" s="245">
        <f>IF(N145="nulová",J145,0)</f>
        <v>0</v>
      </c>
      <c r="BJ145" s="25" t="s">
        <v>80</v>
      </c>
      <c r="BK145" s="245">
        <f>ROUND(I145*H145,2)</f>
        <v>0</v>
      </c>
      <c r="BL145" s="25" t="s">
        <v>232</v>
      </c>
      <c r="BM145" s="25" t="s">
        <v>5475</v>
      </c>
    </row>
    <row r="146" s="12" customFormat="1">
      <c r="B146" s="252"/>
      <c r="C146" s="253"/>
      <c r="D146" s="246" t="s">
        <v>422</v>
      </c>
      <c r="E146" s="254" t="s">
        <v>21</v>
      </c>
      <c r="F146" s="255" t="s">
        <v>5476</v>
      </c>
      <c r="G146" s="253"/>
      <c r="H146" s="256">
        <v>2.8799999999999999</v>
      </c>
      <c r="I146" s="257"/>
      <c r="J146" s="253"/>
      <c r="K146" s="253"/>
      <c r="L146" s="258"/>
      <c r="M146" s="259"/>
      <c r="N146" s="260"/>
      <c r="O146" s="260"/>
      <c r="P146" s="260"/>
      <c r="Q146" s="260"/>
      <c r="R146" s="260"/>
      <c r="S146" s="260"/>
      <c r="T146" s="261"/>
      <c r="AT146" s="262" t="s">
        <v>422</v>
      </c>
      <c r="AU146" s="262" t="s">
        <v>82</v>
      </c>
      <c r="AV146" s="12" t="s">
        <v>82</v>
      </c>
      <c r="AW146" s="12" t="s">
        <v>35</v>
      </c>
      <c r="AX146" s="12" t="s">
        <v>72</v>
      </c>
      <c r="AY146" s="262" t="s">
        <v>215</v>
      </c>
    </row>
    <row r="147" s="12" customFormat="1">
      <c r="B147" s="252"/>
      <c r="C147" s="253"/>
      <c r="D147" s="246" t="s">
        <v>422</v>
      </c>
      <c r="E147" s="254" t="s">
        <v>21</v>
      </c>
      <c r="F147" s="255" t="s">
        <v>5477</v>
      </c>
      <c r="G147" s="253"/>
      <c r="H147" s="256">
        <v>9.2720000000000002</v>
      </c>
      <c r="I147" s="257"/>
      <c r="J147" s="253"/>
      <c r="K147" s="253"/>
      <c r="L147" s="258"/>
      <c r="M147" s="259"/>
      <c r="N147" s="260"/>
      <c r="O147" s="260"/>
      <c r="P147" s="260"/>
      <c r="Q147" s="260"/>
      <c r="R147" s="260"/>
      <c r="S147" s="260"/>
      <c r="T147" s="261"/>
      <c r="AT147" s="262" t="s">
        <v>422</v>
      </c>
      <c r="AU147" s="262" t="s">
        <v>82</v>
      </c>
      <c r="AV147" s="12" t="s">
        <v>82</v>
      </c>
      <c r="AW147" s="12" t="s">
        <v>35</v>
      </c>
      <c r="AX147" s="12" t="s">
        <v>72</v>
      </c>
      <c r="AY147" s="262" t="s">
        <v>215</v>
      </c>
    </row>
    <row r="148" s="12" customFormat="1">
      <c r="B148" s="252"/>
      <c r="C148" s="253"/>
      <c r="D148" s="246" t="s">
        <v>422</v>
      </c>
      <c r="E148" s="254" t="s">
        <v>21</v>
      </c>
      <c r="F148" s="255" t="s">
        <v>5478</v>
      </c>
      <c r="G148" s="253"/>
      <c r="H148" s="256">
        <v>18</v>
      </c>
      <c r="I148" s="257"/>
      <c r="J148" s="253"/>
      <c r="K148" s="253"/>
      <c r="L148" s="258"/>
      <c r="M148" s="259"/>
      <c r="N148" s="260"/>
      <c r="O148" s="260"/>
      <c r="P148" s="260"/>
      <c r="Q148" s="260"/>
      <c r="R148" s="260"/>
      <c r="S148" s="260"/>
      <c r="T148" s="261"/>
      <c r="AT148" s="262" t="s">
        <v>422</v>
      </c>
      <c r="AU148" s="262" t="s">
        <v>82</v>
      </c>
      <c r="AV148" s="12" t="s">
        <v>82</v>
      </c>
      <c r="AW148" s="12" t="s">
        <v>35</v>
      </c>
      <c r="AX148" s="12" t="s">
        <v>72</v>
      </c>
      <c r="AY148" s="262" t="s">
        <v>215</v>
      </c>
    </row>
    <row r="149" s="12" customFormat="1">
      <c r="B149" s="252"/>
      <c r="C149" s="253"/>
      <c r="D149" s="246" t="s">
        <v>422</v>
      </c>
      <c r="E149" s="254" t="s">
        <v>21</v>
      </c>
      <c r="F149" s="255" t="s">
        <v>5479</v>
      </c>
      <c r="G149" s="253"/>
      <c r="H149" s="256">
        <v>1.8</v>
      </c>
      <c r="I149" s="257"/>
      <c r="J149" s="253"/>
      <c r="K149" s="253"/>
      <c r="L149" s="258"/>
      <c r="M149" s="259"/>
      <c r="N149" s="260"/>
      <c r="O149" s="260"/>
      <c r="P149" s="260"/>
      <c r="Q149" s="260"/>
      <c r="R149" s="260"/>
      <c r="S149" s="260"/>
      <c r="T149" s="261"/>
      <c r="AT149" s="262" t="s">
        <v>422</v>
      </c>
      <c r="AU149" s="262" t="s">
        <v>82</v>
      </c>
      <c r="AV149" s="12" t="s">
        <v>82</v>
      </c>
      <c r="AW149" s="12" t="s">
        <v>35</v>
      </c>
      <c r="AX149" s="12" t="s">
        <v>72</v>
      </c>
      <c r="AY149" s="262" t="s">
        <v>215</v>
      </c>
    </row>
    <row r="150" s="12" customFormat="1">
      <c r="B150" s="252"/>
      <c r="C150" s="253"/>
      <c r="D150" s="246" t="s">
        <v>422</v>
      </c>
      <c r="E150" s="254" t="s">
        <v>21</v>
      </c>
      <c r="F150" s="255" t="s">
        <v>5480</v>
      </c>
      <c r="G150" s="253"/>
      <c r="H150" s="256">
        <v>3.6000000000000001</v>
      </c>
      <c r="I150" s="257"/>
      <c r="J150" s="253"/>
      <c r="K150" s="253"/>
      <c r="L150" s="258"/>
      <c r="M150" s="259"/>
      <c r="N150" s="260"/>
      <c r="O150" s="260"/>
      <c r="P150" s="260"/>
      <c r="Q150" s="260"/>
      <c r="R150" s="260"/>
      <c r="S150" s="260"/>
      <c r="T150" s="261"/>
      <c r="AT150" s="262" t="s">
        <v>422</v>
      </c>
      <c r="AU150" s="262" t="s">
        <v>82</v>
      </c>
      <c r="AV150" s="12" t="s">
        <v>82</v>
      </c>
      <c r="AW150" s="12" t="s">
        <v>35</v>
      </c>
      <c r="AX150" s="12" t="s">
        <v>72</v>
      </c>
      <c r="AY150" s="262" t="s">
        <v>215</v>
      </c>
    </row>
    <row r="151" s="12" customFormat="1">
      <c r="B151" s="252"/>
      <c r="C151" s="253"/>
      <c r="D151" s="246" t="s">
        <v>422</v>
      </c>
      <c r="E151" s="254" t="s">
        <v>21</v>
      </c>
      <c r="F151" s="255" t="s">
        <v>5481</v>
      </c>
      <c r="G151" s="253"/>
      <c r="H151" s="256">
        <v>3.6000000000000001</v>
      </c>
      <c r="I151" s="257"/>
      <c r="J151" s="253"/>
      <c r="K151" s="253"/>
      <c r="L151" s="258"/>
      <c r="M151" s="259"/>
      <c r="N151" s="260"/>
      <c r="O151" s="260"/>
      <c r="P151" s="260"/>
      <c r="Q151" s="260"/>
      <c r="R151" s="260"/>
      <c r="S151" s="260"/>
      <c r="T151" s="261"/>
      <c r="AT151" s="262" t="s">
        <v>422</v>
      </c>
      <c r="AU151" s="262" t="s">
        <v>82</v>
      </c>
      <c r="AV151" s="12" t="s">
        <v>82</v>
      </c>
      <c r="AW151" s="12" t="s">
        <v>35</v>
      </c>
      <c r="AX151" s="12" t="s">
        <v>72</v>
      </c>
      <c r="AY151" s="262" t="s">
        <v>215</v>
      </c>
    </row>
    <row r="152" s="12" customFormat="1">
      <c r="B152" s="252"/>
      <c r="C152" s="253"/>
      <c r="D152" s="246" t="s">
        <v>422</v>
      </c>
      <c r="E152" s="254" t="s">
        <v>21</v>
      </c>
      <c r="F152" s="255" t="s">
        <v>5482</v>
      </c>
      <c r="G152" s="253"/>
      <c r="H152" s="256">
        <v>8.8800000000000008</v>
      </c>
      <c r="I152" s="257"/>
      <c r="J152" s="253"/>
      <c r="K152" s="253"/>
      <c r="L152" s="258"/>
      <c r="M152" s="259"/>
      <c r="N152" s="260"/>
      <c r="O152" s="260"/>
      <c r="P152" s="260"/>
      <c r="Q152" s="260"/>
      <c r="R152" s="260"/>
      <c r="S152" s="260"/>
      <c r="T152" s="261"/>
      <c r="AT152" s="262" t="s">
        <v>422</v>
      </c>
      <c r="AU152" s="262" t="s">
        <v>82</v>
      </c>
      <c r="AV152" s="12" t="s">
        <v>82</v>
      </c>
      <c r="AW152" s="12" t="s">
        <v>35</v>
      </c>
      <c r="AX152" s="12" t="s">
        <v>72</v>
      </c>
      <c r="AY152" s="262" t="s">
        <v>215</v>
      </c>
    </row>
    <row r="153" s="13" customFormat="1">
      <c r="B153" s="263"/>
      <c r="C153" s="264"/>
      <c r="D153" s="246" t="s">
        <v>422</v>
      </c>
      <c r="E153" s="265" t="s">
        <v>21</v>
      </c>
      <c r="F153" s="266" t="s">
        <v>439</v>
      </c>
      <c r="G153" s="264"/>
      <c r="H153" s="267">
        <v>48.031999999999996</v>
      </c>
      <c r="I153" s="268"/>
      <c r="J153" s="264"/>
      <c r="K153" s="264"/>
      <c r="L153" s="269"/>
      <c r="M153" s="270"/>
      <c r="N153" s="271"/>
      <c r="O153" s="271"/>
      <c r="P153" s="271"/>
      <c r="Q153" s="271"/>
      <c r="R153" s="271"/>
      <c r="S153" s="271"/>
      <c r="T153" s="272"/>
      <c r="AT153" s="273" t="s">
        <v>422</v>
      </c>
      <c r="AU153" s="273" t="s">
        <v>82</v>
      </c>
      <c r="AV153" s="13" t="s">
        <v>232</v>
      </c>
      <c r="AW153" s="13" t="s">
        <v>35</v>
      </c>
      <c r="AX153" s="13" t="s">
        <v>80</v>
      </c>
      <c r="AY153" s="273" t="s">
        <v>215</v>
      </c>
    </row>
    <row r="154" s="1" customFormat="1" ht="16.5" customHeight="1">
      <c r="B154" s="47"/>
      <c r="C154" s="234" t="s">
        <v>256</v>
      </c>
      <c r="D154" s="234" t="s">
        <v>218</v>
      </c>
      <c r="E154" s="235" t="s">
        <v>5074</v>
      </c>
      <c r="F154" s="236" t="s">
        <v>5075</v>
      </c>
      <c r="G154" s="237" t="s">
        <v>376</v>
      </c>
      <c r="H154" s="238">
        <v>48.031999999999996</v>
      </c>
      <c r="I154" s="239"/>
      <c r="J154" s="240">
        <f>ROUND(I154*H154,2)</f>
        <v>0</v>
      </c>
      <c r="K154" s="236" t="s">
        <v>222</v>
      </c>
      <c r="L154" s="73"/>
      <c r="M154" s="241" t="s">
        <v>21</v>
      </c>
      <c r="N154" s="242" t="s">
        <v>43</v>
      </c>
      <c r="O154" s="48"/>
      <c r="P154" s="243">
        <f>O154*H154</f>
        <v>0</v>
      </c>
      <c r="Q154" s="243">
        <v>4.0000000000000003E-05</v>
      </c>
      <c r="R154" s="243">
        <f>Q154*H154</f>
        <v>0.00192128</v>
      </c>
      <c r="S154" s="243">
        <v>0</v>
      </c>
      <c r="T154" s="244">
        <f>S154*H154</f>
        <v>0</v>
      </c>
      <c r="AR154" s="25" t="s">
        <v>232</v>
      </c>
      <c r="AT154" s="25" t="s">
        <v>218</v>
      </c>
      <c r="AU154" s="25" t="s">
        <v>82</v>
      </c>
      <c r="AY154" s="25" t="s">
        <v>215</v>
      </c>
      <c r="BE154" s="245">
        <f>IF(N154="základní",J154,0)</f>
        <v>0</v>
      </c>
      <c r="BF154" s="245">
        <f>IF(N154="snížená",J154,0)</f>
        <v>0</v>
      </c>
      <c r="BG154" s="245">
        <f>IF(N154="zákl. přenesená",J154,0)</f>
        <v>0</v>
      </c>
      <c r="BH154" s="245">
        <f>IF(N154="sníž. přenesená",J154,0)</f>
        <v>0</v>
      </c>
      <c r="BI154" s="245">
        <f>IF(N154="nulová",J154,0)</f>
        <v>0</v>
      </c>
      <c r="BJ154" s="25" t="s">
        <v>80</v>
      </c>
      <c r="BK154" s="245">
        <f>ROUND(I154*H154,2)</f>
        <v>0</v>
      </c>
      <c r="BL154" s="25" t="s">
        <v>232</v>
      </c>
      <c r="BM154" s="25" t="s">
        <v>5483</v>
      </c>
    </row>
    <row r="155" s="12" customFormat="1">
      <c r="B155" s="252"/>
      <c r="C155" s="253"/>
      <c r="D155" s="246" t="s">
        <v>422</v>
      </c>
      <c r="E155" s="254" t="s">
        <v>21</v>
      </c>
      <c r="F155" s="255" t="s">
        <v>5476</v>
      </c>
      <c r="G155" s="253"/>
      <c r="H155" s="256">
        <v>2.8799999999999999</v>
      </c>
      <c r="I155" s="257"/>
      <c r="J155" s="253"/>
      <c r="K155" s="253"/>
      <c r="L155" s="258"/>
      <c r="M155" s="259"/>
      <c r="N155" s="260"/>
      <c r="O155" s="260"/>
      <c r="P155" s="260"/>
      <c r="Q155" s="260"/>
      <c r="R155" s="260"/>
      <c r="S155" s="260"/>
      <c r="T155" s="261"/>
      <c r="AT155" s="262" t="s">
        <v>422</v>
      </c>
      <c r="AU155" s="262" t="s">
        <v>82</v>
      </c>
      <c r="AV155" s="12" t="s">
        <v>82</v>
      </c>
      <c r="AW155" s="12" t="s">
        <v>35</v>
      </c>
      <c r="AX155" s="12" t="s">
        <v>72</v>
      </c>
      <c r="AY155" s="262" t="s">
        <v>215</v>
      </c>
    </row>
    <row r="156" s="12" customFormat="1">
      <c r="B156" s="252"/>
      <c r="C156" s="253"/>
      <c r="D156" s="246" t="s">
        <v>422</v>
      </c>
      <c r="E156" s="254" t="s">
        <v>21</v>
      </c>
      <c r="F156" s="255" t="s">
        <v>5477</v>
      </c>
      <c r="G156" s="253"/>
      <c r="H156" s="256">
        <v>9.2720000000000002</v>
      </c>
      <c r="I156" s="257"/>
      <c r="J156" s="253"/>
      <c r="K156" s="253"/>
      <c r="L156" s="258"/>
      <c r="M156" s="259"/>
      <c r="N156" s="260"/>
      <c r="O156" s="260"/>
      <c r="P156" s="260"/>
      <c r="Q156" s="260"/>
      <c r="R156" s="260"/>
      <c r="S156" s="260"/>
      <c r="T156" s="261"/>
      <c r="AT156" s="262" t="s">
        <v>422</v>
      </c>
      <c r="AU156" s="262" t="s">
        <v>82</v>
      </c>
      <c r="AV156" s="12" t="s">
        <v>82</v>
      </c>
      <c r="AW156" s="12" t="s">
        <v>35</v>
      </c>
      <c r="AX156" s="12" t="s">
        <v>72</v>
      </c>
      <c r="AY156" s="262" t="s">
        <v>215</v>
      </c>
    </row>
    <row r="157" s="12" customFormat="1">
      <c r="B157" s="252"/>
      <c r="C157" s="253"/>
      <c r="D157" s="246" t="s">
        <v>422</v>
      </c>
      <c r="E157" s="254" t="s">
        <v>21</v>
      </c>
      <c r="F157" s="255" t="s">
        <v>5478</v>
      </c>
      <c r="G157" s="253"/>
      <c r="H157" s="256">
        <v>18</v>
      </c>
      <c r="I157" s="257"/>
      <c r="J157" s="253"/>
      <c r="K157" s="253"/>
      <c r="L157" s="258"/>
      <c r="M157" s="259"/>
      <c r="N157" s="260"/>
      <c r="O157" s="260"/>
      <c r="P157" s="260"/>
      <c r="Q157" s="260"/>
      <c r="R157" s="260"/>
      <c r="S157" s="260"/>
      <c r="T157" s="261"/>
      <c r="AT157" s="262" t="s">
        <v>422</v>
      </c>
      <c r="AU157" s="262" t="s">
        <v>82</v>
      </c>
      <c r="AV157" s="12" t="s">
        <v>82</v>
      </c>
      <c r="AW157" s="12" t="s">
        <v>35</v>
      </c>
      <c r="AX157" s="12" t="s">
        <v>72</v>
      </c>
      <c r="AY157" s="262" t="s">
        <v>215</v>
      </c>
    </row>
    <row r="158" s="12" customFormat="1">
      <c r="B158" s="252"/>
      <c r="C158" s="253"/>
      <c r="D158" s="246" t="s">
        <v>422</v>
      </c>
      <c r="E158" s="254" t="s">
        <v>21</v>
      </c>
      <c r="F158" s="255" t="s">
        <v>5479</v>
      </c>
      <c r="G158" s="253"/>
      <c r="H158" s="256">
        <v>1.8</v>
      </c>
      <c r="I158" s="257"/>
      <c r="J158" s="253"/>
      <c r="K158" s="253"/>
      <c r="L158" s="258"/>
      <c r="M158" s="259"/>
      <c r="N158" s="260"/>
      <c r="O158" s="260"/>
      <c r="P158" s="260"/>
      <c r="Q158" s="260"/>
      <c r="R158" s="260"/>
      <c r="S158" s="260"/>
      <c r="T158" s="261"/>
      <c r="AT158" s="262" t="s">
        <v>422</v>
      </c>
      <c r="AU158" s="262" t="s">
        <v>82</v>
      </c>
      <c r="AV158" s="12" t="s">
        <v>82</v>
      </c>
      <c r="AW158" s="12" t="s">
        <v>35</v>
      </c>
      <c r="AX158" s="12" t="s">
        <v>72</v>
      </c>
      <c r="AY158" s="262" t="s">
        <v>215</v>
      </c>
    </row>
    <row r="159" s="12" customFormat="1">
      <c r="B159" s="252"/>
      <c r="C159" s="253"/>
      <c r="D159" s="246" t="s">
        <v>422</v>
      </c>
      <c r="E159" s="254" t="s">
        <v>21</v>
      </c>
      <c r="F159" s="255" t="s">
        <v>5480</v>
      </c>
      <c r="G159" s="253"/>
      <c r="H159" s="256">
        <v>3.6000000000000001</v>
      </c>
      <c r="I159" s="257"/>
      <c r="J159" s="253"/>
      <c r="K159" s="253"/>
      <c r="L159" s="258"/>
      <c r="M159" s="259"/>
      <c r="N159" s="260"/>
      <c r="O159" s="260"/>
      <c r="P159" s="260"/>
      <c r="Q159" s="260"/>
      <c r="R159" s="260"/>
      <c r="S159" s="260"/>
      <c r="T159" s="261"/>
      <c r="AT159" s="262" t="s">
        <v>422</v>
      </c>
      <c r="AU159" s="262" t="s">
        <v>82</v>
      </c>
      <c r="AV159" s="12" t="s">
        <v>82</v>
      </c>
      <c r="AW159" s="12" t="s">
        <v>35</v>
      </c>
      <c r="AX159" s="12" t="s">
        <v>72</v>
      </c>
      <c r="AY159" s="262" t="s">
        <v>215</v>
      </c>
    </row>
    <row r="160" s="12" customFormat="1">
      <c r="B160" s="252"/>
      <c r="C160" s="253"/>
      <c r="D160" s="246" t="s">
        <v>422</v>
      </c>
      <c r="E160" s="254" t="s">
        <v>21</v>
      </c>
      <c r="F160" s="255" t="s">
        <v>5481</v>
      </c>
      <c r="G160" s="253"/>
      <c r="H160" s="256">
        <v>3.6000000000000001</v>
      </c>
      <c r="I160" s="257"/>
      <c r="J160" s="253"/>
      <c r="K160" s="253"/>
      <c r="L160" s="258"/>
      <c r="M160" s="259"/>
      <c r="N160" s="260"/>
      <c r="O160" s="260"/>
      <c r="P160" s="260"/>
      <c r="Q160" s="260"/>
      <c r="R160" s="260"/>
      <c r="S160" s="260"/>
      <c r="T160" s="261"/>
      <c r="AT160" s="262" t="s">
        <v>422</v>
      </c>
      <c r="AU160" s="262" t="s">
        <v>82</v>
      </c>
      <c r="AV160" s="12" t="s">
        <v>82</v>
      </c>
      <c r="AW160" s="12" t="s">
        <v>35</v>
      </c>
      <c r="AX160" s="12" t="s">
        <v>72</v>
      </c>
      <c r="AY160" s="262" t="s">
        <v>215</v>
      </c>
    </row>
    <row r="161" s="12" customFormat="1">
      <c r="B161" s="252"/>
      <c r="C161" s="253"/>
      <c r="D161" s="246" t="s">
        <v>422</v>
      </c>
      <c r="E161" s="254" t="s">
        <v>21</v>
      </c>
      <c r="F161" s="255" t="s">
        <v>5482</v>
      </c>
      <c r="G161" s="253"/>
      <c r="H161" s="256">
        <v>8.8800000000000008</v>
      </c>
      <c r="I161" s="257"/>
      <c r="J161" s="253"/>
      <c r="K161" s="253"/>
      <c r="L161" s="258"/>
      <c r="M161" s="259"/>
      <c r="N161" s="260"/>
      <c r="O161" s="260"/>
      <c r="P161" s="260"/>
      <c r="Q161" s="260"/>
      <c r="R161" s="260"/>
      <c r="S161" s="260"/>
      <c r="T161" s="261"/>
      <c r="AT161" s="262" t="s">
        <v>422</v>
      </c>
      <c r="AU161" s="262" t="s">
        <v>82</v>
      </c>
      <c r="AV161" s="12" t="s">
        <v>82</v>
      </c>
      <c r="AW161" s="12" t="s">
        <v>35</v>
      </c>
      <c r="AX161" s="12" t="s">
        <v>72</v>
      </c>
      <c r="AY161" s="262" t="s">
        <v>215</v>
      </c>
    </row>
    <row r="162" s="13" customFormat="1">
      <c r="B162" s="263"/>
      <c r="C162" s="264"/>
      <c r="D162" s="246" t="s">
        <v>422</v>
      </c>
      <c r="E162" s="265" t="s">
        <v>21</v>
      </c>
      <c r="F162" s="266" t="s">
        <v>439</v>
      </c>
      <c r="G162" s="264"/>
      <c r="H162" s="267">
        <v>48.031999999999996</v>
      </c>
      <c r="I162" s="268"/>
      <c r="J162" s="264"/>
      <c r="K162" s="264"/>
      <c r="L162" s="269"/>
      <c r="M162" s="270"/>
      <c r="N162" s="271"/>
      <c r="O162" s="271"/>
      <c r="P162" s="271"/>
      <c r="Q162" s="271"/>
      <c r="R162" s="271"/>
      <c r="S162" s="271"/>
      <c r="T162" s="272"/>
      <c r="AT162" s="273" t="s">
        <v>422</v>
      </c>
      <c r="AU162" s="273" t="s">
        <v>82</v>
      </c>
      <c r="AV162" s="13" t="s">
        <v>232</v>
      </c>
      <c r="AW162" s="13" t="s">
        <v>35</v>
      </c>
      <c r="AX162" s="13" t="s">
        <v>80</v>
      </c>
      <c r="AY162" s="273" t="s">
        <v>215</v>
      </c>
    </row>
    <row r="163" s="11" customFormat="1" ht="29.88" customHeight="1">
      <c r="B163" s="218"/>
      <c r="C163" s="219"/>
      <c r="D163" s="220" t="s">
        <v>71</v>
      </c>
      <c r="E163" s="232" t="s">
        <v>251</v>
      </c>
      <c r="F163" s="232" t="s">
        <v>568</v>
      </c>
      <c r="G163" s="219"/>
      <c r="H163" s="219"/>
      <c r="I163" s="222"/>
      <c r="J163" s="233">
        <f>BK163</f>
        <v>0</v>
      </c>
      <c r="K163" s="219"/>
      <c r="L163" s="224"/>
      <c r="M163" s="225"/>
      <c r="N163" s="226"/>
      <c r="O163" s="226"/>
      <c r="P163" s="227">
        <f>SUM(P164:P203)</f>
        <v>0</v>
      </c>
      <c r="Q163" s="226"/>
      <c r="R163" s="227">
        <f>SUM(R164:R203)</f>
        <v>26.255038000000006</v>
      </c>
      <c r="S163" s="226"/>
      <c r="T163" s="228">
        <f>SUM(T164:T203)</f>
        <v>0</v>
      </c>
      <c r="AR163" s="229" t="s">
        <v>80</v>
      </c>
      <c r="AT163" s="230" t="s">
        <v>71</v>
      </c>
      <c r="AU163" s="230" t="s">
        <v>80</v>
      </c>
      <c r="AY163" s="229" t="s">
        <v>215</v>
      </c>
      <c r="BK163" s="231">
        <f>SUM(BK164:BK203)</f>
        <v>0</v>
      </c>
    </row>
    <row r="164" s="1" customFormat="1" ht="16.5" customHeight="1">
      <c r="B164" s="47"/>
      <c r="C164" s="234" t="s">
        <v>260</v>
      </c>
      <c r="D164" s="234" t="s">
        <v>218</v>
      </c>
      <c r="E164" s="235" t="s">
        <v>5484</v>
      </c>
      <c r="F164" s="236" t="s">
        <v>5485</v>
      </c>
      <c r="G164" s="237" t="s">
        <v>298</v>
      </c>
      <c r="H164" s="238">
        <v>3</v>
      </c>
      <c r="I164" s="239"/>
      <c r="J164" s="240">
        <f>ROUND(I164*H164,2)</f>
        <v>0</v>
      </c>
      <c r="K164" s="236" t="s">
        <v>21</v>
      </c>
      <c r="L164" s="73"/>
      <c r="M164" s="241" t="s">
        <v>21</v>
      </c>
      <c r="N164" s="242" t="s">
        <v>43</v>
      </c>
      <c r="O164" s="48"/>
      <c r="P164" s="243">
        <f>O164*H164</f>
        <v>0</v>
      </c>
      <c r="Q164" s="243">
        <v>0.11241</v>
      </c>
      <c r="R164" s="243">
        <f>Q164*H164</f>
        <v>0.33722999999999997</v>
      </c>
      <c r="S164" s="243">
        <v>0</v>
      </c>
      <c r="T164" s="244">
        <f>S164*H164</f>
        <v>0</v>
      </c>
      <c r="AR164" s="25" t="s">
        <v>232</v>
      </c>
      <c r="AT164" s="25" t="s">
        <v>218</v>
      </c>
      <c r="AU164" s="25" t="s">
        <v>82</v>
      </c>
      <c r="AY164" s="25" t="s">
        <v>215</v>
      </c>
      <c r="BE164" s="245">
        <f>IF(N164="základní",J164,0)</f>
        <v>0</v>
      </c>
      <c r="BF164" s="245">
        <f>IF(N164="snížená",J164,0)</f>
        <v>0</v>
      </c>
      <c r="BG164" s="245">
        <f>IF(N164="zákl. přenesená",J164,0)</f>
        <v>0</v>
      </c>
      <c r="BH164" s="245">
        <f>IF(N164="sníž. přenesená",J164,0)</f>
        <v>0</v>
      </c>
      <c r="BI164" s="245">
        <f>IF(N164="nulová",J164,0)</f>
        <v>0</v>
      </c>
      <c r="BJ164" s="25" t="s">
        <v>80</v>
      </c>
      <c r="BK164" s="245">
        <f>ROUND(I164*H164,2)</f>
        <v>0</v>
      </c>
      <c r="BL164" s="25" t="s">
        <v>232</v>
      </c>
      <c r="BM164" s="25" t="s">
        <v>5486</v>
      </c>
    </row>
    <row r="165" s="1" customFormat="1">
      <c r="B165" s="47"/>
      <c r="C165" s="75"/>
      <c r="D165" s="246" t="s">
        <v>225</v>
      </c>
      <c r="E165" s="75"/>
      <c r="F165" s="247" t="s">
        <v>5487</v>
      </c>
      <c r="G165" s="75"/>
      <c r="H165" s="75"/>
      <c r="I165" s="204"/>
      <c r="J165" s="75"/>
      <c r="K165" s="75"/>
      <c r="L165" s="73"/>
      <c r="M165" s="248"/>
      <c r="N165" s="48"/>
      <c r="O165" s="48"/>
      <c r="P165" s="48"/>
      <c r="Q165" s="48"/>
      <c r="R165" s="48"/>
      <c r="S165" s="48"/>
      <c r="T165" s="96"/>
      <c r="AT165" s="25" t="s">
        <v>225</v>
      </c>
      <c r="AU165" s="25" t="s">
        <v>82</v>
      </c>
    </row>
    <row r="166" s="1" customFormat="1" ht="16.5" customHeight="1">
      <c r="B166" s="47"/>
      <c r="C166" s="274" t="s">
        <v>267</v>
      </c>
      <c r="D166" s="274" t="s">
        <v>470</v>
      </c>
      <c r="E166" s="275" t="s">
        <v>5488</v>
      </c>
      <c r="F166" s="276" t="s">
        <v>5489</v>
      </c>
      <c r="G166" s="277" t="s">
        <v>298</v>
      </c>
      <c r="H166" s="278">
        <v>3</v>
      </c>
      <c r="I166" s="279"/>
      <c r="J166" s="280">
        <f>ROUND(I166*H166,2)</f>
        <v>0</v>
      </c>
      <c r="K166" s="276" t="s">
        <v>21</v>
      </c>
      <c r="L166" s="281"/>
      <c r="M166" s="282" t="s">
        <v>21</v>
      </c>
      <c r="N166" s="283" t="s">
        <v>43</v>
      </c>
      <c r="O166" s="48"/>
      <c r="P166" s="243">
        <f>O166*H166</f>
        <v>0</v>
      </c>
      <c r="Q166" s="243">
        <v>0.0025000000000000001</v>
      </c>
      <c r="R166" s="243">
        <f>Q166*H166</f>
        <v>0.0074999999999999997</v>
      </c>
      <c r="S166" s="243">
        <v>0</v>
      </c>
      <c r="T166" s="244">
        <f>S166*H166</f>
        <v>0</v>
      </c>
      <c r="AR166" s="25" t="s">
        <v>405</v>
      </c>
      <c r="AT166" s="25" t="s">
        <v>470</v>
      </c>
      <c r="AU166" s="25" t="s">
        <v>82</v>
      </c>
      <c r="AY166" s="25" t="s">
        <v>215</v>
      </c>
      <c r="BE166" s="245">
        <f>IF(N166="základní",J166,0)</f>
        <v>0</v>
      </c>
      <c r="BF166" s="245">
        <f>IF(N166="snížená",J166,0)</f>
        <v>0</v>
      </c>
      <c r="BG166" s="245">
        <f>IF(N166="zákl. přenesená",J166,0)</f>
        <v>0</v>
      </c>
      <c r="BH166" s="245">
        <f>IF(N166="sníž. přenesená",J166,0)</f>
        <v>0</v>
      </c>
      <c r="BI166" s="245">
        <f>IF(N166="nulová",J166,0)</f>
        <v>0</v>
      </c>
      <c r="BJ166" s="25" t="s">
        <v>80</v>
      </c>
      <c r="BK166" s="245">
        <f>ROUND(I166*H166,2)</f>
        <v>0</v>
      </c>
      <c r="BL166" s="25" t="s">
        <v>232</v>
      </c>
      <c r="BM166" s="25" t="s">
        <v>5490</v>
      </c>
    </row>
    <row r="167" s="1" customFormat="1" ht="16.5" customHeight="1">
      <c r="B167" s="47"/>
      <c r="C167" s="274" t="s">
        <v>272</v>
      </c>
      <c r="D167" s="274" t="s">
        <v>470</v>
      </c>
      <c r="E167" s="275" t="s">
        <v>5491</v>
      </c>
      <c r="F167" s="276" t="s">
        <v>5492</v>
      </c>
      <c r="G167" s="277" t="s">
        <v>298</v>
      </c>
      <c r="H167" s="278">
        <v>25</v>
      </c>
      <c r="I167" s="279"/>
      <c r="J167" s="280">
        <f>ROUND(I167*H167,2)</f>
        <v>0</v>
      </c>
      <c r="K167" s="276" t="s">
        <v>21</v>
      </c>
      <c r="L167" s="281"/>
      <c r="M167" s="282" t="s">
        <v>21</v>
      </c>
      <c r="N167" s="283" t="s">
        <v>43</v>
      </c>
      <c r="O167" s="48"/>
      <c r="P167" s="243">
        <f>O167*H167</f>
        <v>0</v>
      </c>
      <c r="Q167" s="243">
        <v>0.0020999999999999999</v>
      </c>
      <c r="R167" s="243">
        <f>Q167*H167</f>
        <v>0.052499999999999998</v>
      </c>
      <c r="S167" s="243">
        <v>0</v>
      </c>
      <c r="T167" s="244">
        <f>S167*H167</f>
        <v>0</v>
      </c>
      <c r="AR167" s="25" t="s">
        <v>405</v>
      </c>
      <c r="AT167" s="25" t="s">
        <v>470</v>
      </c>
      <c r="AU167" s="25" t="s">
        <v>82</v>
      </c>
      <c r="AY167" s="25" t="s">
        <v>215</v>
      </c>
      <c r="BE167" s="245">
        <f>IF(N167="základní",J167,0)</f>
        <v>0</v>
      </c>
      <c r="BF167" s="245">
        <f>IF(N167="snížená",J167,0)</f>
        <v>0</v>
      </c>
      <c r="BG167" s="245">
        <f>IF(N167="zákl. přenesená",J167,0)</f>
        <v>0</v>
      </c>
      <c r="BH167" s="245">
        <f>IF(N167="sníž. přenesená",J167,0)</f>
        <v>0</v>
      </c>
      <c r="BI167" s="245">
        <f>IF(N167="nulová",J167,0)</f>
        <v>0</v>
      </c>
      <c r="BJ167" s="25" t="s">
        <v>80</v>
      </c>
      <c r="BK167" s="245">
        <f>ROUND(I167*H167,2)</f>
        <v>0</v>
      </c>
      <c r="BL167" s="25" t="s">
        <v>232</v>
      </c>
      <c r="BM167" s="25" t="s">
        <v>5493</v>
      </c>
    </row>
    <row r="168" s="1" customFormat="1" ht="25.5" customHeight="1">
      <c r="B168" s="47"/>
      <c r="C168" s="234" t="s">
        <v>277</v>
      </c>
      <c r="D168" s="234" t="s">
        <v>218</v>
      </c>
      <c r="E168" s="235" t="s">
        <v>5494</v>
      </c>
      <c r="F168" s="236" t="s">
        <v>5495</v>
      </c>
      <c r="G168" s="237" t="s">
        <v>298</v>
      </c>
      <c r="H168" s="238">
        <v>9</v>
      </c>
      <c r="I168" s="239"/>
      <c r="J168" s="240">
        <f>ROUND(I168*H168,2)</f>
        <v>0</v>
      </c>
      <c r="K168" s="236" t="s">
        <v>222</v>
      </c>
      <c r="L168" s="73"/>
      <c r="M168" s="241" t="s">
        <v>21</v>
      </c>
      <c r="N168" s="242" t="s">
        <v>43</v>
      </c>
      <c r="O168" s="48"/>
      <c r="P168" s="243">
        <f>O168*H168</f>
        <v>0</v>
      </c>
      <c r="Q168" s="243">
        <v>0.097159999999999996</v>
      </c>
      <c r="R168" s="243">
        <f>Q168*H168</f>
        <v>0.87444</v>
      </c>
      <c r="S168" s="243">
        <v>0</v>
      </c>
      <c r="T168" s="244">
        <f>S168*H168</f>
        <v>0</v>
      </c>
      <c r="AR168" s="25" t="s">
        <v>232</v>
      </c>
      <c r="AT168" s="25" t="s">
        <v>218</v>
      </c>
      <c r="AU168" s="25" t="s">
        <v>82</v>
      </c>
      <c r="AY168" s="25" t="s">
        <v>215</v>
      </c>
      <c r="BE168" s="245">
        <f>IF(N168="základní",J168,0)</f>
        <v>0</v>
      </c>
      <c r="BF168" s="245">
        <f>IF(N168="snížená",J168,0)</f>
        <v>0</v>
      </c>
      <c r="BG168" s="245">
        <f>IF(N168="zákl. přenesená",J168,0)</f>
        <v>0</v>
      </c>
      <c r="BH168" s="245">
        <f>IF(N168="sníž. přenesená",J168,0)</f>
        <v>0</v>
      </c>
      <c r="BI168" s="245">
        <f>IF(N168="nulová",J168,0)</f>
        <v>0</v>
      </c>
      <c r="BJ168" s="25" t="s">
        <v>80</v>
      </c>
      <c r="BK168" s="245">
        <f>ROUND(I168*H168,2)</f>
        <v>0</v>
      </c>
      <c r="BL168" s="25" t="s">
        <v>232</v>
      </c>
      <c r="BM168" s="25" t="s">
        <v>5496</v>
      </c>
    </row>
    <row r="169" s="1" customFormat="1">
      <c r="B169" s="47"/>
      <c r="C169" s="75"/>
      <c r="D169" s="246" t="s">
        <v>383</v>
      </c>
      <c r="E169" s="75"/>
      <c r="F169" s="247" t="s">
        <v>5497</v>
      </c>
      <c r="G169" s="75"/>
      <c r="H169" s="75"/>
      <c r="I169" s="204"/>
      <c r="J169" s="75"/>
      <c r="K169" s="75"/>
      <c r="L169" s="73"/>
      <c r="M169" s="248"/>
      <c r="N169" s="48"/>
      <c r="O169" s="48"/>
      <c r="P169" s="48"/>
      <c r="Q169" s="48"/>
      <c r="R169" s="48"/>
      <c r="S169" s="48"/>
      <c r="T169" s="96"/>
      <c r="AT169" s="25" t="s">
        <v>383</v>
      </c>
      <c r="AU169" s="25" t="s">
        <v>82</v>
      </c>
    </row>
    <row r="170" s="1" customFormat="1">
      <c r="B170" s="47"/>
      <c r="C170" s="75"/>
      <c r="D170" s="246" t="s">
        <v>225</v>
      </c>
      <c r="E170" s="75"/>
      <c r="F170" s="247" t="s">
        <v>5498</v>
      </c>
      <c r="G170" s="75"/>
      <c r="H170" s="75"/>
      <c r="I170" s="204"/>
      <c r="J170" s="75"/>
      <c r="K170" s="75"/>
      <c r="L170" s="73"/>
      <c r="M170" s="248"/>
      <c r="N170" s="48"/>
      <c r="O170" s="48"/>
      <c r="P170" s="48"/>
      <c r="Q170" s="48"/>
      <c r="R170" s="48"/>
      <c r="S170" s="48"/>
      <c r="T170" s="96"/>
      <c r="AT170" s="25" t="s">
        <v>225</v>
      </c>
      <c r="AU170" s="25" t="s">
        <v>82</v>
      </c>
    </row>
    <row r="171" s="1" customFormat="1" ht="16.5" customHeight="1">
      <c r="B171" s="47"/>
      <c r="C171" s="274" t="s">
        <v>10</v>
      </c>
      <c r="D171" s="274" t="s">
        <v>470</v>
      </c>
      <c r="E171" s="275" t="s">
        <v>5499</v>
      </c>
      <c r="F171" s="276" t="s">
        <v>5500</v>
      </c>
      <c r="G171" s="277" t="s">
        <v>298</v>
      </c>
      <c r="H171" s="278">
        <v>9</v>
      </c>
      <c r="I171" s="279"/>
      <c r="J171" s="280">
        <f>ROUND(I171*H171,2)</f>
        <v>0</v>
      </c>
      <c r="K171" s="276" t="s">
        <v>21</v>
      </c>
      <c r="L171" s="281"/>
      <c r="M171" s="282" t="s">
        <v>21</v>
      </c>
      <c r="N171" s="283" t="s">
        <v>43</v>
      </c>
      <c r="O171" s="48"/>
      <c r="P171" s="243">
        <f>O171*H171</f>
        <v>0</v>
      </c>
      <c r="Q171" s="243">
        <v>0.11600000000000001</v>
      </c>
      <c r="R171" s="243">
        <f>Q171*H171</f>
        <v>1.044</v>
      </c>
      <c r="S171" s="243">
        <v>0</v>
      </c>
      <c r="T171" s="244">
        <f>S171*H171</f>
        <v>0</v>
      </c>
      <c r="AR171" s="25" t="s">
        <v>405</v>
      </c>
      <c r="AT171" s="25" t="s">
        <v>470</v>
      </c>
      <c r="AU171" s="25" t="s">
        <v>82</v>
      </c>
      <c r="AY171" s="25" t="s">
        <v>215</v>
      </c>
      <c r="BE171" s="245">
        <f>IF(N171="základní",J171,0)</f>
        <v>0</v>
      </c>
      <c r="BF171" s="245">
        <f>IF(N171="snížená",J171,0)</f>
        <v>0</v>
      </c>
      <c r="BG171" s="245">
        <f>IF(N171="zákl. přenesená",J171,0)</f>
        <v>0</v>
      </c>
      <c r="BH171" s="245">
        <f>IF(N171="sníž. přenesená",J171,0)</f>
        <v>0</v>
      </c>
      <c r="BI171" s="245">
        <f>IF(N171="nulová",J171,0)</f>
        <v>0</v>
      </c>
      <c r="BJ171" s="25" t="s">
        <v>80</v>
      </c>
      <c r="BK171" s="245">
        <f>ROUND(I171*H171,2)</f>
        <v>0</v>
      </c>
      <c r="BL171" s="25" t="s">
        <v>232</v>
      </c>
      <c r="BM171" s="25" t="s">
        <v>5501</v>
      </c>
    </row>
    <row r="172" s="1" customFormat="1" ht="16.5" customHeight="1">
      <c r="B172" s="47"/>
      <c r="C172" s="234" t="s">
        <v>286</v>
      </c>
      <c r="D172" s="234" t="s">
        <v>218</v>
      </c>
      <c r="E172" s="235" t="s">
        <v>5502</v>
      </c>
      <c r="F172" s="236" t="s">
        <v>5503</v>
      </c>
      <c r="G172" s="237" t="s">
        <v>298</v>
      </c>
      <c r="H172" s="238">
        <v>41</v>
      </c>
      <c r="I172" s="239"/>
      <c r="J172" s="240">
        <f>ROUND(I172*H172,2)</f>
        <v>0</v>
      </c>
      <c r="K172" s="236" t="s">
        <v>222</v>
      </c>
      <c r="L172" s="73"/>
      <c r="M172" s="241" t="s">
        <v>21</v>
      </c>
      <c r="N172" s="242" t="s">
        <v>43</v>
      </c>
      <c r="O172" s="48"/>
      <c r="P172" s="243">
        <f>O172*H172</f>
        <v>0</v>
      </c>
      <c r="Q172" s="243">
        <v>0</v>
      </c>
      <c r="R172" s="243">
        <f>Q172*H172</f>
        <v>0</v>
      </c>
      <c r="S172" s="243">
        <v>0</v>
      </c>
      <c r="T172" s="244">
        <f>S172*H172</f>
        <v>0</v>
      </c>
      <c r="AR172" s="25" t="s">
        <v>232</v>
      </c>
      <c r="AT172" s="25" t="s">
        <v>218</v>
      </c>
      <c r="AU172" s="25" t="s">
        <v>82</v>
      </c>
      <c r="AY172" s="25" t="s">
        <v>215</v>
      </c>
      <c r="BE172" s="245">
        <f>IF(N172="základní",J172,0)</f>
        <v>0</v>
      </c>
      <c r="BF172" s="245">
        <f>IF(N172="snížená",J172,0)</f>
        <v>0</v>
      </c>
      <c r="BG172" s="245">
        <f>IF(N172="zákl. přenesená",J172,0)</f>
        <v>0</v>
      </c>
      <c r="BH172" s="245">
        <f>IF(N172="sníž. přenesená",J172,0)</f>
        <v>0</v>
      </c>
      <c r="BI172" s="245">
        <f>IF(N172="nulová",J172,0)</f>
        <v>0</v>
      </c>
      <c r="BJ172" s="25" t="s">
        <v>80</v>
      </c>
      <c r="BK172" s="245">
        <f>ROUND(I172*H172,2)</f>
        <v>0</v>
      </c>
      <c r="BL172" s="25" t="s">
        <v>232</v>
      </c>
      <c r="BM172" s="25" t="s">
        <v>5504</v>
      </c>
    </row>
    <row r="173" s="1" customFormat="1">
      <c r="B173" s="47"/>
      <c r="C173" s="75"/>
      <c r="D173" s="246" t="s">
        <v>383</v>
      </c>
      <c r="E173" s="75"/>
      <c r="F173" s="247" t="s">
        <v>5505</v>
      </c>
      <c r="G173" s="75"/>
      <c r="H173" s="75"/>
      <c r="I173" s="204"/>
      <c r="J173" s="75"/>
      <c r="K173" s="75"/>
      <c r="L173" s="73"/>
      <c r="M173" s="248"/>
      <c r="N173" s="48"/>
      <c r="O173" s="48"/>
      <c r="P173" s="48"/>
      <c r="Q173" s="48"/>
      <c r="R173" s="48"/>
      <c r="S173" s="48"/>
      <c r="T173" s="96"/>
      <c r="AT173" s="25" t="s">
        <v>383</v>
      </c>
      <c r="AU173" s="25" t="s">
        <v>82</v>
      </c>
    </row>
    <row r="174" s="1" customFormat="1">
      <c r="B174" s="47"/>
      <c r="C174" s="75"/>
      <c r="D174" s="246" t="s">
        <v>225</v>
      </c>
      <c r="E174" s="75"/>
      <c r="F174" s="247" t="s">
        <v>5487</v>
      </c>
      <c r="G174" s="75"/>
      <c r="H174" s="75"/>
      <c r="I174" s="204"/>
      <c r="J174" s="75"/>
      <c r="K174" s="75"/>
      <c r="L174" s="73"/>
      <c r="M174" s="248"/>
      <c r="N174" s="48"/>
      <c r="O174" s="48"/>
      <c r="P174" s="48"/>
      <c r="Q174" s="48"/>
      <c r="R174" s="48"/>
      <c r="S174" s="48"/>
      <c r="T174" s="96"/>
      <c r="AT174" s="25" t="s">
        <v>225</v>
      </c>
      <c r="AU174" s="25" t="s">
        <v>82</v>
      </c>
    </row>
    <row r="175" s="1" customFormat="1" ht="16.5" customHeight="1">
      <c r="B175" s="47"/>
      <c r="C175" s="274" t="s">
        <v>290</v>
      </c>
      <c r="D175" s="274" t="s">
        <v>470</v>
      </c>
      <c r="E175" s="275" t="s">
        <v>5506</v>
      </c>
      <c r="F175" s="276" t="s">
        <v>5507</v>
      </c>
      <c r="G175" s="277" t="s">
        <v>298</v>
      </c>
      <c r="H175" s="278">
        <v>14</v>
      </c>
      <c r="I175" s="279"/>
      <c r="J175" s="280">
        <f>ROUND(I175*H175,2)</f>
        <v>0</v>
      </c>
      <c r="K175" s="276" t="s">
        <v>21</v>
      </c>
      <c r="L175" s="281"/>
      <c r="M175" s="282" t="s">
        <v>21</v>
      </c>
      <c r="N175" s="283" t="s">
        <v>43</v>
      </c>
      <c r="O175" s="48"/>
      <c r="P175" s="243">
        <f>O175*H175</f>
        <v>0</v>
      </c>
      <c r="Q175" s="243">
        <v>0.47599999999999998</v>
      </c>
      <c r="R175" s="243">
        <f>Q175*H175</f>
        <v>6.6639999999999997</v>
      </c>
      <c r="S175" s="243">
        <v>0</v>
      </c>
      <c r="T175" s="244">
        <f>S175*H175</f>
        <v>0</v>
      </c>
      <c r="AR175" s="25" t="s">
        <v>405</v>
      </c>
      <c r="AT175" s="25" t="s">
        <v>470</v>
      </c>
      <c r="AU175" s="25" t="s">
        <v>82</v>
      </c>
      <c r="AY175" s="25" t="s">
        <v>215</v>
      </c>
      <c r="BE175" s="245">
        <f>IF(N175="základní",J175,0)</f>
        <v>0</v>
      </c>
      <c r="BF175" s="245">
        <f>IF(N175="snížená",J175,0)</f>
        <v>0</v>
      </c>
      <c r="BG175" s="245">
        <f>IF(N175="zákl. přenesená",J175,0)</f>
        <v>0</v>
      </c>
      <c r="BH175" s="245">
        <f>IF(N175="sníž. přenesená",J175,0)</f>
        <v>0</v>
      </c>
      <c r="BI175" s="245">
        <f>IF(N175="nulová",J175,0)</f>
        <v>0</v>
      </c>
      <c r="BJ175" s="25" t="s">
        <v>80</v>
      </c>
      <c r="BK175" s="245">
        <f>ROUND(I175*H175,2)</f>
        <v>0</v>
      </c>
      <c r="BL175" s="25" t="s">
        <v>232</v>
      </c>
      <c r="BM175" s="25" t="s">
        <v>5508</v>
      </c>
    </row>
    <row r="176" s="12" customFormat="1">
      <c r="B176" s="252"/>
      <c r="C176" s="253"/>
      <c r="D176" s="246" t="s">
        <v>422</v>
      </c>
      <c r="E176" s="254" t="s">
        <v>21</v>
      </c>
      <c r="F176" s="255" t="s">
        <v>5509</v>
      </c>
      <c r="G176" s="253"/>
      <c r="H176" s="256">
        <v>14</v>
      </c>
      <c r="I176" s="257"/>
      <c r="J176" s="253"/>
      <c r="K176" s="253"/>
      <c r="L176" s="258"/>
      <c r="M176" s="259"/>
      <c r="N176" s="260"/>
      <c r="O176" s="260"/>
      <c r="P176" s="260"/>
      <c r="Q176" s="260"/>
      <c r="R176" s="260"/>
      <c r="S176" s="260"/>
      <c r="T176" s="261"/>
      <c r="AT176" s="262" t="s">
        <v>422</v>
      </c>
      <c r="AU176" s="262" t="s">
        <v>82</v>
      </c>
      <c r="AV176" s="12" t="s">
        <v>82</v>
      </c>
      <c r="AW176" s="12" t="s">
        <v>35</v>
      </c>
      <c r="AX176" s="12" t="s">
        <v>80</v>
      </c>
      <c r="AY176" s="262" t="s">
        <v>215</v>
      </c>
    </row>
    <row r="177" s="1" customFormat="1" ht="16.5" customHeight="1">
      <c r="B177" s="47"/>
      <c r="C177" s="274" t="s">
        <v>548</v>
      </c>
      <c r="D177" s="274" t="s">
        <v>470</v>
      </c>
      <c r="E177" s="275" t="s">
        <v>5510</v>
      </c>
      <c r="F177" s="276" t="s">
        <v>5507</v>
      </c>
      <c r="G177" s="277" t="s">
        <v>298</v>
      </c>
      <c r="H177" s="278">
        <v>23</v>
      </c>
      <c r="I177" s="279"/>
      <c r="J177" s="280">
        <f>ROUND(I177*H177,2)</f>
        <v>0</v>
      </c>
      <c r="K177" s="276" t="s">
        <v>21</v>
      </c>
      <c r="L177" s="281"/>
      <c r="M177" s="282" t="s">
        <v>21</v>
      </c>
      <c r="N177" s="283" t="s">
        <v>43</v>
      </c>
      <c r="O177" s="48"/>
      <c r="P177" s="243">
        <f>O177*H177</f>
        <v>0</v>
      </c>
      <c r="Q177" s="243">
        <v>0.47599999999999998</v>
      </c>
      <c r="R177" s="243">
        <f>Q177*H177</f>
        <v>10.948</v>
      </c>
      <c r="S177" s="243">
        <v>0</v>
      </c>
      <c r="T177" s="244">
        <f>S177*H177</f>
        <v>0</v>
      </c>
      <c r="AR177" s="25" t="s">
        <v>405</v>
      </c>
      <c r="AT177" s="25" t="s">
        <v>470</v>
      </c>
      <c r="AU177" s="25" t="s">
        <v>82</v>
      </c>
      <c r="AY177" s="25" t="s">
        <v>215</v>
      </c>
      <c r="BE177" s="245">
        <f>IF(N177="základní",J177,0)</f>
        <v>0</v>
      </c>
      <c r="BF177" s="245">
        <f>IF(N177="snížená",J177,0)</f>
        <v>0</v>
      </c>
      <c r="BG177" s="245">
        <f>IF(N177="zákl. přenesená",J177,0)</f>
        <v>0</v>
      </c>
      <c r="BH177" s="245">
        <f>IF(N177="sníž. přenesená",J177,0)</f>
        <v>0</v>
      </c>
      <c r="BI177" s="245">
        <f>IF(N177="nulová",J177,0)</f>
        <v>0</v>
      </c>
      <c r="BJ177" s="25" t="s">
        <v>80</v>
      </c>
      <c r="BK177" s="245">
        <f>ROUND(I177*H177,2)</f>
        <v>0</v>
      </c>
      <c r="BL177" s="25" t="s">
        <v>232</v>
      </c>
      <c r="BM177" s="25" t="s">
        <v>5511</v>
      </c>
    </row>
    <row r="178" s="12" customFormat="1">
      <c r="B178" s="252"/>
      <c r="C178" s="253"/>
      <c r="D178" s="246" t="s">
        <v>422</v>
      </c>
      <c r="E178" s="254" t="s">
        <v>21</v>
      </c>
      <c r="F178" s="255" t="s">
        <v>5512</v>
      </c>
      <c r="G178" s="253"/>
      <c r="H178" s="256">
        <v>23</v>
      </c>
      <c r="I178" s="257"/>
      <c r="J178" s="253"/>
      <c r="K178" s="253"/>
      <c r="L178" s="258"/>
      <c r="M178" s="259"/>
      <c r="N178" s="260"/>
      <c r="O178" s="260"/>
      <c r="P178" s="260"/>
      <c r="Q178" s="260"/>
      <c r="R178" s="260"/>
      <c r="S178" s="260"/>
      <c r="T178" s="261"/>
      <c r="AT178" s="262" t="s">
        <v>422</v>
      </c>
      <c r="AU178" s="262" t="s">
        <v>82</v>
      </c>
      <c r="AV178" s="12" t="s">
        <v>82</v>
      </c>
      <c r="AW178" s="12" t="s">
        <v>35</v>
      </c>
      <c r="AX178" s="12" t="s">
        <v>80</v>
      </c>
      <c r="AY178" s="262" t="s">
        <v>215</v>
      </c>
    </row>
    <row r="179" s="1" customFormat="1" ht="25.5" customHeight="1">
      <c r="B179" s="47"/>
      <c r="C179" s="274" t="s">
        <v>554</v>
      </c>
      <c r="D179" s="274" t="s">
        <v>470</v>
      </c>
      <c r="E179" s="275" t="s">
        <v>5513</v>
      </c>
      <c r="F179" s="276" t="s">
        <v>5514</v>
      </c>
      <c r="G179" s="277" t="s">
        <v>298</v>
      </c>
      <c r="H179" s="278">
        <v>4</v>
      </c>
      <c r="I179" s="279"/>
      <c r="J179" s="280">
        <f>ROUND(I179*H179,2)</f>
        <v>0</v>
      </c>
      <c r="K179" s="276" t="s">
        <v>21</v>
      </c>
      <c r="L179" s="281"/>
      <c r="M179" s="282" t="s">
        <v>21</v>
      </c>
      <c r="N179" s="283" t="s">
        <v>43</v>
      </c>
      <c r="O179" s="48"/>
      <c r="P179" s="243">
        <f>O179*H179</f>
        <v>0</v>
      </c>
      <c r="Q179" s="243">
        <v>0.47599999999999998</v>
      </c>
      <c r="R179" s="243">
        <f>Q179*H179</f>
        <v>1.9039999999999999</v>
      </c>
      <c r="S179" s="243">
        <v>0</v>
      </c>
      <c r="T179" s="244">
        <f>S179*H179</f>
        <v>0</v>
      </c>
      <c r="AR179" s="25" t="s">
        <v>405</v>
      </c>
      <c r="AT179" s="25" t="s">
        <v>470</v>
      </c>
      <c r="AU179" s="25" t="s">
        <v>82</v>
      </c>
      <c r="AY179" s="25" t="s">
        <v>215</v>
      </c>
      <c r="BE179" s="245">
        <f>IF(N179="základní",J179,0)</f>
        <v>0</v>
      </c>
      <c r="BF179" s="245">
        <f>IF(N179="snížená",J179,0)</f>
        <v>0</v>
      </c>
      <c r="BG179" s="245">
        <f>IF(N179="zákl. přenesená",J179,0)</f>
        <v>0</v>
      </c>
      <c r="BH179" s="245">
        <f>IF(N179="sníž. přenesená",J179,0)</f>
        <v>0</v>
      </c>
      <c r="BI179" s="245">
        <f>IF(N179="nulová",J179,0)</f>
        <v>0</v>
      </c>
      <c r="BJ179" s="25" t="s">
        <v>80</v>
      </c>
      <c r="BK179" s="245">
        <f>ROUND(I179*H179,2)</f>
        <v>0</v>
      </c>
      <c r="BL179" s="25" t="s">
        <v>232</v>
      </c>
      <c r="BM179" s="25" t="s">
        <v>5515</v>
      </c>
    </row>
    <row r="180" s="12" customFormat="1">
      <c r="B180" s="252"/>
      <c r="C180" s="253"/>
      <c r="D180" s="246" t="s">
        <v>422</v>
      </c>
      <c r="E180" s="254" t="s">
        <v>21</v>
      </c>
      <c r="F180" s="255" t="s">
        <v>5516</v>
      </c>
      <c r="G180" s="253"/>
      <c r="H180" s="256">
        <v>4</v>
      </c>
      <c r="I180" s="257"/>
      <c r="J180" s="253"/>
      <c r="K180" s="253"/>
      <c r="L180" s="258"/>
      <c r="M180" s="259"/>
      <c r="N180" s="260"/>
      <c r="O180" s="260"/>
      <c r="P180" s="260"/>
      <c r="Q180" s="260"/>
      <c r="R180" s="260"/>
      <c r="S180" s="260"/>
      <c r="T180" s="261"/>
      <c r="AT180" s="262" t="s">
        <v>422</v>
      </c>
      <c r="AU180" s="262" t="s">
        <v>82</v>
      </c>
      <c r="AV180" s="12" t="s">
        <v>82</v>
      </c>
      <c r="AW180" s="12" t="s">
        <v>35</v>
      </c>
      <c r="AX180" s="12" t="s">
        <v>80</v>
      </c>
      <c r="AY180" s="262" t="s">
        <v>215</v>
      </c>
    </row>
    <row r="181" s="1" customFormat="1" ht="16.5" customHeight="1">
      <c r="B181" s="47"/>
      <c r="C181" s="234" t="s">
        <v>305</v>
      </c>
      <c r="D181" s="234" t="s">
        <v>218</v>
      </c>
      <c r="E181" s="235" t="s">
        <v>5517</v>
      </c>
      <c r="F181" s="236" t="s">
        <v>5518</v>
      </c>
      <c r="G181" s="237" t="s">
        <v>298</v>
      </c>
      <c r="H181" s="238">
        <v>14</v>
      </c>
      <c r="I181" s="239"/>
      <c r="J181" s="240">
        <f>ROUND(I181*H181,2)</f>
        <v>0</v>
      </c>
      <c r="K181" s="236" t="s">
        <v>222</v>
      </c>
      <c r="L181" s="73"/>
      <c r="M181" s="241" t="s">
        <v>21</v>
      </c>
      <c r="N181" s="242" t="s">
        <v>43</v>
      </c>
      <c r="O181" s="48"/>
      <c r="P181" s="243">
        <f>O181*H181</f>
        <v>0</v>
      </c>
      <c r="Q181" s="243">
        <v>0.0011199999999999999</v>
      </c>
      <c r="R181" s="243">
        <f>Q181*H181</f>
        <v>0.015679999999999999</v>
      </c>
      <c r="S181" s="243">
        <v>0</v>
      </c>
      <c r="T181" s="244">
        <f>S181*H181</f>
        <v>0</v>
      </c>
      <c r="AR181" s="25" t="s">
        <v>232</v>
      </c>
      <c r="AT181" s="25" t="s">
        <v>218</v>
      </c>
      <c r="AU181" s="25" t="s">
        <v>82</v>
      </c>
      <c r="AY181" s="25" t="s">
        <v>215</v>
      </c>
      <c r="BE181" s="245">
        <f>IF(N181="základní",J181,0)</f>
        <v>0</v>
      </c>
      <c r="BF181" s="245">
        <f>IF(N181="snížená",J181,0)</f>
        <v>0</v>
      </c>
      <c r="BG181" s="245">
        <f>IF(N181="zákl. přenesená",J181,0)</f>
        <v>0</v>
      </c>
      <c r="BH181" s="245">
        <f>IF(N181="sníž. přenesená",J181,0)</f>
        <v>0</v>
      </c>
      <c r="BI181" s="245">
        <f>IF(N181="nulová",J181,0)</f>
        <v>0</v>
      </c>
      <c r="BJ181" s="25" t="s">
        <v>80</v>
      </c>
      <c r="BK181" s="245">
        <f>ROUND(I181*H181,2)</f>
        <v>0</v>
      </c>
      <c r="BL181" s="25" t="s">
        <v>232</v>
      </c>
      <c r="BM181" s="25" t="s">
        <v>5519</v>
      </c>
    </row>
    <row r="182" s="1" customFormat="1">
      <c r="B182" s="47"/>
      <c r="C182" s="75"/>
      <c r="D182" s="246" t="s">
        <v>383</v>
      </c>
      <c r="E182" s="75"/>
      <c r="F182" s="247" t="s">
        <v>5520</v>
      </c>
      <c r="G182" s="75"/>
      <c r="H182" s="75"/>
      <c r="I182" s="204"/>
      <c r="J182" s="75"/>
      <c r="K182" s="75"/>
      <c r="L182" s="73"/>
      <c r="M182" s="248"/>
      <c r="N182" s="48"/>
      <c r="O182" s="48"/>
      <c r="P182" s="48"/>
      <c r="Q182" s="48"/>
      <c r="R182" s="48"/>
      <c r="S182" s="48"/>
      <c r="T182" s="96"/>
      <c r="AT182" s="25" t="s">
        <v>383</v>
      </c>
      <c r="AU182" s="25" t="s">
        <v>82</v>
      </c>
    </row>
    <row r="183" s="1" customFormat="1">
      <c r="B183" s="47"/>
      <c r="C183" s="75"/>
      <c r="D183" s="246" t="s">
        <v>225</v>
      </c>
      <c r="E183" s="75"/>
      <c r="F183" s="247" t="s">
        <v>5487</v>
      </c>
      <c r="G183" s="75"/>
      <c r="H183" s="75"/>
      <c r="I183" s="204"/>
      <c r="J183" s="75"/>
      <c r="K183" s="75"/>
      <c r="L183" s="73"/>
      <c r="M183" s="248"/>
      <c r="N183" s="48"/>
      <c r="O183" s="48"/>
      <c r="P183" s="48"/>
      <c r="Q183" s="48"/>
      <c r="R183" s="48"/>
      <c r="S183" s="48"/>
      <c r="T183" s="96"/>
      <c r="AT183" s="25" t="s">
        <v>225</v>
      </c>
      <c r="AU183" s="25" t="s">
        <v>82</v>
      </c>
    </row>
    <row r="184" s="1" customFormat="1" ht="16.5" customHeight="1">
      <c r="B184" s="47"/>
      <c r="C184" s="274" t="s">
        <v>9</v>
      </c>
      <c r="D184" s="274" t="s">
        <v>470</v>
      </c>
      <c r="E184" s="275" t="s">
        <v>5521</v>
      </c>
      <c r="F184" s="276" t="s">
        <v>5522</v>
      </c>
      <c r="G184" s="277" t="s">
        <v>298</v>
      </c>
      <c r="H184" s="278">
        <v>7</v>
      </c>
      <c r="I184" s="279"/>
      <c r="J184" s="280">
        <f>ROUND(I184*H184,2)</f>
        <v>0</v>
      </c>
      <c r="K184" s="276" t="s">
        <v>21</v>
      </c>
      <c r="L184" s="281"/>
      <c r="M184" s="282" t="s">
        <v>21</v>
      </c>
      <c r="N184" s="283" t="s">
        <v>43</v>
      </c>
      <c r="O184" s="48"/>
      <c r="P184" s="243">
        <f>O184*H184</f>
        <v>0</v>
      </c>
      <c r="Q184" s="243">
        <v>0.014500000000000001</v>
      </c>
      <c r="R184" s="243">
        <f>Q184*H184</f>
        <v>0.10150000000000001</v>
      </c>
      <c r="S184" s="243">
        <v>0</v>
      </c>
      <c r="T184" s="244">
        <f>S184*H184</f>
        <v>0</v>
      </c>
      <c r="AR184" s="25" t="s">
        <v>405</v>
      </c>
      <c r="AT184" s="25" t="s">
        <v>470</v>
      </c>
      <c r="AU184" s="25" t="s">
        <v>82</v>
      </c>
      <c r="AY184" s="25" t="s">
        <v>215</v>
      </c>
      <c r="BE184" s="245">
        <f>IF(N184="základní",J184,0)</f>
        <v>0</v>
      </c>
      <c r="BF184" s="245">
        <f>IF(N184="snížená",J184,0)</f>
        <v>0</v>
      </c>
      <c r="BG184" s="245">
        <f>IF(N184="zákl. přenesená",J184,0)</f>
        <v>0</v>
      </c>
      <c r="BH184" s="245">
        <f>IF(N184="sníž. přenesená",J184,0)</f>
        <v>0</v>
      </c>
      <c r="BI184" s="245">
        <f>IF(N184="nulová",J184,0)</f>
        <v>0</v>
      </c>
      <c r="BJ184" s="25" t="s">
        <v>80</v>
      </c>
      <c r="BK184" s="245">
        <f>ROUND(I184*H184,2)</f>
        <v>0</v>
      </c>
      <c r="BL184" s="25" t="s">
        <v>232</v>
      </c>
      <c r="BM184" s="25" t="s">
        <v>5523</v>
      </c>
    </row>
    <row r="185" s="1" customFormat="1" ht="16.5" customHeight="1">
      <c r="B185" s="47"/>
      <c r="C185" s="274" t="s">
        <v>316</v>
      </c>
      <c r="D185" s="274" t="s">
        <v>470</v>
      </c>
      <c r="E185" s="275" t="s">
        <v>5524</v>
      </c>
      <c r="F185" s="276" t="s">
        <v>5525</v>
      </c>
      <c r="G185" s="277" t="s">
        <v>298</v>
      </c>
      <c r="H185" s="278">
        <v>4</v>
      </c>
      <c r="I185" s="279"/>
      <c r="J185" s="280">
        <f>ROUND(I185*H185,2)</f>
        <v>0</v>
      </c>
      <c r="K185" s="276" t="s">
        <v>21</v>
      </c>
      <c r="L185" s="281"/>
      <c r="M185" s="282" t="s">
        <v>21</v>
      </c>
      <c r="N185" s="283" t="s">
        <v>43</v>
      </c>
      <c r="O185" s="48"/>
      <c r="P185" s="243">
        <f>O185*H185</f>
        <v>0</v>
      </c>
      <c r="Q185" s="243">
        <v>0.014500000000000001</v>
      </c>
      <c r="R185" s="243">
        <f>Q185*H185</f>
        <v>0.058000000000000003</v>
      </c>
      <c r="S185" s="243">
        <v>0</v>
      </c>
      <c r="T185" s="244">
        <f>S185*H185</f>
        <v>0</v>
      </c>
      <c r="AR185" s="25" t="s">
        <v>405</v>
      </c>
      <c r="AT185" s="25" t="s">
        <v>470</v>
      </c>
      <c r="AU185" s="25" t="s">
        <v>82</v>
      </c>
      <c r="AY185" s="25" t="s">
        <v>215</v>
      </c>
      <c r="BE185" s="245">
        <f>IF(N185="základní",J185,0)</f>
        <v>0</v>
      </c>
      <c r="BF185" s="245">
        <f>IF(N185="snížená",J185,0)</f>
        <v>0</v>
      </c>
      <c r="BG185" s="245">
        <f>IF(N185="zákl. přenesená",J185,0)</f>
        <v>0</v>
      </c>
      <c r="BH185" s="245">
        <f>IF(N185="sníž. přenesená",J185,0)</f>
        <v>0</v>
      </c>
      <c r="BI185" s="245">
        <f>IF(N185="nulová",J185,0)</f>
        <v>0</v>
      </c>
      <c r="BJ185" s="25" t="s">
        <v>80</v>
      </c>
      <c r="BK185" s="245">
        <f>ROUND(I185*H185,2)</f>
        <v>0</v>
      </c>
      <c r="BL185" s="25" t="s">
        <v>232</v>
      </c>
      <c r="BM185" s="25" t="s">
        <v>5526</v>
      </c>
    </row>
    <row r="186" s="1" customFormat="1" ht="16.5" customHeight="1">
      <c r="B186" s="47"/>
      <c r="C186" s="274" t="s">
        <v>321</v>
      </c>
      <c r="D186" s="274" t="s">
        <v>470</v>
      </c>
      <c r="E186" s="275" t="s">
        <v>5527</v>
      </c>
      <c r="F186" s="276" t="s">
        <v>5528</v>
      </c>
      <c r="G186" s="277" t="s">
        <v>298</v>
      </c>
      <c r="H186" s="278">
        <v>3</v>
      </c>
      <c r="I186" s="279"/>
      <c r="J186" s="280">
        <f>ROUND(I186*H186,2)</f>
        <v>0</v>
      </c>
      <c r="K186" s="276" t="s">
        <v>21</v>
      </c>
      <c r="L186" s="281"/>
      <c r="M186" s="282" t="s">
        <v>21</v>
      </c>
      <c r="N186" s="283" t="s">
        <v>43</v>
      </c>
      <c r="O186" s="48"/>
      <c r="P186" s="243">
        <f>O186*H186</f>
        <v>0</v>
      </c>
      <c r="Q186" s="243">
        <v>0.0141</v>
      </c>
      <c r="R186" s="243">
        <f>Q186*H186</f>
        <v>0.042299999999999997</v>
      </c>
      <c r="S186" s="243">
        <v>0</v>
      </c>
      <c r="T186" s="244">
        <f>S186*H186</f>
        <v>0</v>
      </c>
      <c r="AR186" s="25" t="s">
        <v>405</v>
      </c>
      <c r="AT186" s="25" t="s">
        <v>470</v>
      </c>
      <c r="AU186" s="25" t="s">
        <v>82</v>
      </c>
      <c r="AY186" s="25" t="s">
        <v>215</v>
      </c>
      <c r="BE186" s="245">
        <f>IF(N186="základní",J186,0)</f>
        <v>0</v>
      </c>
      <c r="BF186" s="245">
        <f>IF(N186="snížená",J186,0)</f>
        <v>0</v>
      </c>
      <c r="BG186" s="245">
        <f>IF(N186="zákl. přenesená",J186,0)</f>
        <v>0</v>
      </c>
      <c r="BH186" s="245">
        <f>IF(N186="sníž. přenesená",J186,0)</f>
        <v>0</v>
      </c>
      <c r="BI186" s="245">
        <f>IF(N186="nulová",J186,0)</f>
        <v>0</v>
      </c>
      <c r="BJ186" s="25" t="s">
        <v>80</v>
      </c>
      <c r="BK186" s="245">
        <f>ROUND(I186*H186,2)</f>
        <v>0</v>
      </c>
      <c r="BL186" s="25" t="s">
        <v>232</v>
      </c>
      <c r="BM186" s="25" t="s">
        <v>5529</v>
      </c>
    </row>
    <row r="187" s="1" customFormat="1" ht="16.5" customHeight="1">
      <c r="B187" s="47"/>
      <c r="C187" s="234" t="s">
        <v>326</v>
      </c>
      <c r="D187" s="234" t="s">
        <v>218</v>
      </c>
      <c r="E187" s="235" t="s">
        <v>5530</v>
      </c>
      <c r="F187" s="236" t="s">
        <v>5531</v>
      </c>
      <c r="G187" s="237" t="s">
        <v>298</v>
      </c>
      <c r="H187" s="238">
        <v>20</v>
      </c>
      <c r="I187" s="239"/>
      <c r="J187" s="240">
        <f>ROUND(I187*H187,2)</f>
        <v>0</v>
      </c>
      <c r="K187" s="236" t="s">
        <v>21</v>
      </c>
      <c r="L187" s="73"/>
      <c r="M187" s="241" t="s">
        <v>21</v>
      </c>
      <c r="N187" s="242" t="s">
        <v>43</v>
      </c>
      <c r="O187" s="48"/>
      <c r="P187" s="243">
        <f>O187*H187</f>
        <v>0</v>
      </c>
      <c r="Q187" s="243">
        <v>0.00116</v>
      </c>
      <c r="R187" s="243">
        <f>Q187*H187</f>
        <v>0.023199999999999998</v>
      </c>
      <c r="S187" s="243">
        <v>0</v>
      </c>
      <c r="T187" s="244">
        <f>S187*H187</f>
        <v>0</v>
      </c>
      <c r="AR187" s="25" t="s">
        <v>232</v>
      </c>
      <c r="AT187" s="25" t="s">
        <v>218</v>
      </c>
      <c r="AU187" s="25" t="s">
        <v>82</v>
      </c>
      <c r="AY187" s="25" t="s">
        <v>215</v>
      </c>
      <c r="BE187" s="245">
        <f>IF(N187="základní",J187,0)</f>
        <v>0</v>
      </c>
      <c r="BF187" s="245">
        <f>IF(N187="snížená",J187,0)</f>
        <v>0</v>
      </c>
      <c r="BG187" s="245">
        <f>IF(N187="zákl. přenesená",J187,0)</f>
        <v>0</v>
      </c>
      <c r="BH187" s="245">
        <f>IF(N187="sníž. přenesená",J187,0)</f>
        <v>0</v>
      </c>
      <c r="BI187" s="245">
        <f>IF(N187="nulová",J187,0)</f>
        <v>0</v>
      </c>
      <c r="BJ187" s="25" t="s">
        <v>80</v>
      </c>
      <c r="BK187" s="245">
        <f>ROUND(I187*H187,2)</f>
        <v>0</v>
      </c>
      <c r="BL187" s="25" t="s">
        <v>232</v>
      </c>
      <c r="BM187" s="25" t="s">
        <v>5532</v>
      </c>
    </row>
    <row r="188" s="1" customFormat="1">
      <c r="B188" s="47"/>
      <c r="C188" s="75"/>
      <c r="D188" s="246" t="s">
        <v>225</v>
      </c>
      <c r="E188" s="75"/>
      <c r="F188" s="247" t="s">
        <v>5487</v>
      </c>
      <c r="G188" s="75"/>
      <c r="H188" s="75"/>
      <c r="I188" s="204"/>
      <c r="J188" s="75"/>
      <c r="K188" s="75"/>
      <c r="L188" s="73"/>
      <c r="M188" s="248"/>
      <c r="N188" s="48"/>
      <c r="O188" s="48"/>
      <c r="P188" s="48"/>
      <c r="Q188" s="48"/>
      <c r="R188" s="48"/>
      <c r="S188" s="48"/>
      <c r="T188" s="96"/>
      <c r="AT188" s="25" t="s">
        <v>225</v>
      </c>
      <c r="AU188" s="25" t="s">
        <v>82</v>
      </c>
    </row>
    <row r="189" s="1" customFormat="1" ht="25.5" customHeight="1">
      <c r="B189" s="47"/>
      <c r="C189" s="274" t="s">
        <v>331</v>
      </c>
      <c r="D189" s="274" t="s">
        <v>470</v>
      </c>
      <c r="E189" s="275" t="s">
        <v>5533</v>
      </c>
      <c r="F189" s="276" t="s">
        <v>5534</v>
      </c>
      <c r="G189" s="277" t="s">
        <v>298</v>
      </c>
      <c r="H189" s="278">
        <v>6</v>
      </c>
      <c r="I189" s="279"/>
      <c r="J189" s="280">
        <f>ROUND(I189*H189,2)</f>
        <v>0</v>
      </c>
      <c r="K189" s="276" t="s">
        <v>21</v>
      </c>
      <c r="L189" s="281"/>
      <c r="M189" s="282" t="s">
        <v>21</v>
      </c>
      <c r="N189" s="283" t="s">
        <v>43</v>
      </c>
      <c r="O189" s="48"/>
      <c r="P189" s="243">
        <f>O189*H189</f>
        <v>0</v>
      </c>
      <c r="Q189" s="243">
        <v>0.070000000000000007</v>
      </c>
      <c r="R189" s="243">
        <f>Q189*H189</f>
        <v>0.42000000000000004</v>
      </c>
      <c r="S189" s="243">
        <v>0</v>
      </c>
      <c r="T189" s="244">
        <f>S189*H189</f>
        <v>0</v>
      </c>
      <c r="AR189" s="25" t="s">
        <v>405</v>
      </c>
      <c r="AT189" s="25" t="s">
        <v>470</v>
      </c>
      <c r="AU189" s="25" t="s">
        <v>82</v>
      </c>
      <c r="AY189" s="25" t="s">
        <v>215</v>
      </c>
      <c r="BE189" s="245">
        <f>IF(N189="základní",J189,0)</f>
        <v>0</v>
      </c>
      <c r="BF189" s="245">
        <f>IF(N189="snížená",J189,0)</f>
        <v>0</v>
      </c>
      <c r="BG189" s="245">
        <f>IF(N189="zákl. přenesená",J189,0)</f>
        <v>0</v>
      </c>
      <c r="BH189" s="245">
        <f>IF(N189="sníž. přenesená",J189,0)</f>
        <v>0</v>
      </c>
      <c r="BI189" s="245">
        <f>IF(N189="nulová",J189,0)</f>
        <v>0</v>
      </c>
      <c r="BJ189" s="25" t="s">
        <v>80</v>
      </c>
      <c r="BK189" s="245">
        <f>ROUND(I189*H189,2)</f>
        <v>0</v>
      </c>
      <c r="BL189" s="25" t="s">
        <v>232</v>
      </c>
      <c r="BM189" s="25" t="s">
        <v>5535</v>
      </c>
    </row>
    <row r="190" s="1" customFormat="1" ht="25.5" customHeight="1">
      <c r="B190" s="47"/>
      <c r="C190" s="274" t="s">
        <v>499</v>
      </c>
      <c r="D190" s="274" t="s">
        <v>470</v>
      </c>
      <c r="E190" s="275" t="s">
        <v>5536</v>
      </c>
      <c r="F190" s="276" t="s">
        <v>5537</v>
      </c>
      <c r="G190" s="277" t="s">
        <v>298</v>
      </c>
      <c r="H190" s="278">
        <v>14</v>
      </c>
      <c r="I190" s="279"/>
      <c r="J190" s="280">
        <f>ROUND(I190*H190,2)</f>
        <v>0</v>
      </c>
      <c r="K190" s="276" t="s">
        <v>21</v>
      </c>
      <c r="L190" s="281"/>
      <c r="M190" s="282" t="s">
        <v>21</v>
      </c>
      <c r="N190" s="283" t="s">
        <v>43</v>
      </c>
      <c r="O190" s="48"/>
      <c r="P190" s="243">
        <f>O190*H190</f>
        <v>0</v>
      </c>
      <c r="Q190" s="243">
        <v>0.070000000000000007</v>
      </c>
      <c r="R190" s="243">
        <f>Q190*H190</f>
        <v>0.98000000000000009</v>
      </c>
      <c r="S190" s="243">
        <v>0</v>
      </c>
      <c r="T190" s="244">
        <f>S190*H190</f>
        <v>0</v>
      </c>
      <c r="AR190" s="25" t="s">
        <v>405</v>
      </c>
      <c r="AT190" s="25" t="s">
        <v>470</v>
      </c>
      <c r="AU190" s="25" t="s">
        <v>82</v>
      </c>
      <c r="AY190" s="25" t="s">
        <v>215</v>
      </c>
      <c r="BE190" s="245">
        <f>IF(N190="základní",J190,0)</f>
        <v>0</v>
      </c>
      <c r="BF190" s="245">
        <f>IF(N190="snížená",J190,0)</f>
        <v>0</v>
      </c>
      <c r="BG190" s="245">
        <f>IF(N190="zákl. přenesená",J190,0)</f>
        <v>0</v>
      </c>
      <c r="BH190" s="245">
        <f>IF(N190="sníž. přenesená",J190,0)</f>
        <v>0</v>
      </c>
      <c r="BI190" s="245">
        <f>IF(N190="nulová",J190,0)</f>
        <v>0</v>
      </c>
      <c r="BJ190" s="25" t="s">
        <v>80</v>
      </c>
      <c r="BK190" s="245">
        <f>ROUND(I190*H190,2)</f>
        <v>0</v>
      </c>
      <c r="BL190" s="25" t="s">
        <v>232</v>
      </c>
      <c r="BM190" s="25" t="s">
        <v>5538</v>
      </c>
    </row>
    <row r="191" s="1" customFormat="1" ht="16.5" customHeight="1">
      <c r="B191" s="47"/>
      <c r="C191" s="234" t="s">
        <v>503</v>
      </c>
      <c r="D191" s="234" t="s">
        <v>218</v>
      </c>
      <c r="E191" s="235" t="s">
        <v>5539</v>
      </c>
      <c r="F191" s="236" t="s">
        <v>5540</v>
      </c>
      <c r="G191" s="237" t="s">
        <v>298</v>
      </c>
      <c r="H191" s="238">
        <v>19</v>
      </c>
      <c r="I191" s="239"/>
      <c r="J191" s="240">
        <f>ROUND(I191*H191,2)</f>
        <v>0</v>
      </c>
      <c r="K191" s="236" t="s">
        <v>21</v>
      </c>
      <c r="L191" s="73"/>
      <c r="M191" s="241" t="s">
        <v>21</v>
      </c>
      <c r="N191" s="242" t="s">
        <v>43</v>
      </c>
      <c r="O191" s="48"/>
      <c r="P191" s="243">
        <f>O191*H191</f>
        <v>0</v>
      </c>
      <c r="Q191" s="243">
        <v>0.0018</v>
      </c>
      <c r="R191" s="243">
        <f>Q191*H191</f>
        <v>0.034200000000000001</v>
      </c>
      <c r="S191" s="243">
        <v>0</v>
      </c>
      <c r="T191" s="244">
        <f>S191*H191</f>
        <v>0</v>
      </c>
      <c r="AR191" s="25" t="s">
        <v>232</v>
      </c>
      <c r="AT191" s="25" t="s">
        <v>218</v>
      </c>
      <c r="AU191" s="25" t="s">
        <v>82</v>
      </c>
      <c r="AY191" s="25" t="s">
        <v>215</v>
      </c>
      <c r="BE191" s="245">
        <f>IF(N191="základní",J191,0)</f>
        <v>0</v>
      </c>
      <c r="BF191" s="245">
        <f>IF(N191="snížená",J191,0)</f>
        <v>0</v>
      </c>
      <c r="BG191" s="245">
        <f>IF(N191="zákl. přenesená",J191,0)</f>
        <v>0</v>
      </c>
      <c r="BH191" s="245">
        <f>IF(N191="sníž. přenesená",J191,0)</f>
        <v>0</v>
      </c>
      <c r="BI191" s="245">
        <f>IF(N191="nulová",J191,0)</f>
        <v>0</v>
      </c>
      <c r="BJ191" s="25" t="s">
        <v>80</v>
      </c>
      <c r="BK191" s="245">
        <f>ROUND(I191*H191,2)</f>
        <v>0</v>
      </c>
      <c r="BL191" s="25" t="s">
        <v>232</v>
      </c>
      <c r="BM191" s="25" t="s">
        <v>5541</v>
      </c>
    </row>
    <row r="192" s="1" customFormat="1">
      <c r="B192" s="47"/>
      <c r="C192" s="75"/>
      <c r="D192" s="246" t="s">
        <v>383</v>
      </c>
      <c r="E192" s="75"/>
      <c r="F192" s="247" t="s">
        <v>5542</v>
      </c>
      <c r="G192" s="75"/>
      <c r="H192" s="75"/>
      <c r="I192" s="204"/>
      <c r="J192" s="75"/>
      <c r="K192" s="75"/>
      <c r="L192" s="73"/>
      <c r="M192" s="248"/>
      <c r="N192" s="48"/>
      <c r="O192" s="48"/>
      <c r="P192" s="48"/>
      <c r="Q192" s="48"/>
      <c r="R192" s="48"/>
      <c r="S192" s="48"/>
      <c r="T192" s="96"/>
      <c r="AT192" s="25" t="s">
        <v>383</v>
      </c>
      <c r="AU192" s="25" t="s">
        <v>82</v>
      </c>
    </row>
    <row r="193" s="1" customFormat="1">
      <c r="B193" s="47"/>
      <c r="C193" s="75"/>
      <c r="D193" s="246" t="s">
        <v>225</v>
      </c>
      <c r="E193" s="75"/>
      <c r="F193" s="247" t="s">
        <v>5487</v>
      </c>
      <c r="G193" s="75"/>
      <c r="H193" s="75"/>
      <c r="I193" s="204"/>
      <c r="J193" s="75"/>
      <c r="K193" s="75"/>
      <c r="L193" s="73"/>
      <c r="M193" s="248"/>
      <c r="N193" s="48"/>
      <c r="O193" s="48"/>
      <c r="P193" s="48"/>
      <c r="Q193" s="48"/>
      <c r="R193" s="48"/>
      <c r="S193" s="48"/>
      <c r="T193" s="96"/>
      <c r="AT193" s="25" t="s">
        <v>225</v>
      </c>
      <c r="AU193" s="25" t="s">
        <v>82</v>
      </c>
    </row>
    <row r="194" s="1" customFormat="1" ht="16.5" customHeight="1">
      <c r="B194" s="47"/>
      <c r="C194" s="274" t="s">
        <v>338</v>
      </c>
      <c r="D194" s="274" t="s">
        <v>470</v>
      </c>
      <c r="E194" s="275" t="s">
        <v>5543</v>
      </c>
      <c r="F194" s="276" t="s">
        <v>5544</v>
      </c>
      <c r="G194" s="277" t="s">
        <v>298</v>
      </c>
      <c r="H194" s="278">
        <v>19</v>
      </c>
      <c r="I194" s="279"/>
      <c r="J194" s="280">
        <f>ROUND(I194*H194,2)</f>
        <v>0</v>
      </c>
      <c r="K194" s="276" t="s">
        <v>21</v>
      </c>
      <c r="L194" s="281"/>
      <c r="M194" s="282" t="s">
        <v>21</v>
      </c>
      <c r="N194" s="283" t="s">
        <v>43</v>
      </c>
      <c r="O194" s="48"/>
      <c r="P194" s="243">
        <f>O194*H194</f>
        <v>0</v>
      </c>
      <c r="Q194" s="243">
        <v>0.015299999999999999</v>
      </c>
      <c r="R194" s="243">
        <f>Q194*H194</f>
        <v>0.29070000000000001</v>
      </c>
      <c r="S194" s="243">
        <v>0</v>
      </c>
      <c r="T194" s="244">
        <f>S194*H194</f>
        <v>0</v>
      </c>
      <c r="AR194" s="25" t="s">
        <v>405</v>
      </c>
      <c r="AT194" s="25" t="s">
        <v>470</v>
      </c>
      <c r="AU194" s="25" t="s">
        <v>82</v>
      </c>
      <c r="AY194" s="25" t="s">
        <v>215</v>
      </c>
      <c r="BE194" s="245">
        <f>IF(N194="základní",J194,0)</f>
        <v>0</v>
      </c>
      <c r="BF194" s="245">
        <f>IF(N194="snížená",J194,0)</f>
        <v>0</v>
      </c>
      <c r="BG194" s="245">
        <f>IF(N194="zákl. přenesená",J194,0)</f>
        <v>0</v>
      </c>
      <c r="BH194" s="245">
        <f>IF(N194="sníž. přenesená",J194,0)</f>
        <v>0</v>
      </c>
      <c r="BI194" s="245">
        <f>IF(N194="nulová",J194,0)</f>
        <v>0</v>
      </c>
      <c r="BJ194" s="25" t="s">
        <v>80</v>
      </c>
      <c r="BK194" s="245">
        <f>ROUND(I194*H194,2)</f>
        <v>0</v>
      </c>
      <c r="BL194" s="25" t="s">
        <v>232</v>
      </c>
      <c r="BM194" s="25" t="s">
        <v>5545</v>
      </c>
    </row>
    <row r="195" s="1" customFormat="1" ht="16.5" customHeight="1">
      <c r="B195" s="47"/>
      <c r="C195" s="234" t="s">
        <v>343</v>
      </c>
      <c r="D195" s="234" t="s">
        <v>218</v>
      </c>
      <c r="E195" s="235" t="s">
        <v>5546</v>
      </c>
      <c r="F195" s="236" t="s">
        <v>5547</v>
      </c>
      <c r="G195" s="237" t="s">
        <v>298</v>
      </c>
      <c r="H195" s="238">
        <v>9</v>
      </c>
      <c r="I195" s="239"/>
      <c r="J195" s="240">
        <f>ROUND(I195*H195,2)</f>
        <v>0</v>
      </c>
      <c r="K195" s="236" t="s">
        <v>21</v>
      </c>
      <c r="L195" s="73"/>
      <c r="M195" s="241" t="s">
        <v>21</v>
      </c>
      <c r="N195" s="242" t="s">
        <v>43</v>
      </c>
      <c r="O195" s="48"/>
      <c r="P195" s="243">
        <f>O195*H195</f>
        <v>0</v>
      </c>
      <c r="Q195" s="243">
        <v>0.0018</v>
      </c>
      <c r="R195" s="243">
        <f>Q195*H195</f>
        <v>0.016199999999999999</v>
      </c>
      <c r="S195" s="243">
        <v>0</v>
      </c>
      <c r="T195" s="244">
        <f>S195*H195</f>
        <v>0</v>
      </c>
      <c r="AR195" s="25" t="s">
        <v>232</v>
      </c>
      <c r="AT195" s="25" t="s">
        <v>218</v>
      </c>
      <c r="AU195" s="25" t="s">
        <v>82</v>
      </c>
      <c r="AY195" s="25" t="s">
        <v>215</v>
      </c>
      <c r="BE195" s="245">
        <f>IF(N195="základní",J195,0)</f>
        <v>0</v>
      </c>
      <c r="BF195" s="245">
        <f>IF(N195="snížená",J195,0)</f>
        <v>0</v>
      </c>
      <c r="BG195" s="245">
        <f>IF(N195="zákl. přenesená",J195,0)</f>
        <v>0</v>
      </c>
      <c r="BH195" s="245">
        <f>IF(N195="sníž. přenesená",J195,0)</f>
        <v>0</v>
      </c>
      <c r="BI195" s="245">
        <f>IF(N195="nulová",J195,0)</f>
        <v>0</v>
      </c>
      <c r="BJ195" s="25" t="s">
        <v>80</v>
      </c>
      <c r="BK195" s="245">
        <f>ROUND(I195*H195,2)</f>
        <v>0</v>
      </c>
      <c r="BL195" s="25" t="s">
        <v>232</v>
      </c>
      <c r="BM195" s="25" t="s">
        <v>5548</v>
      </c>
    </row>
    <row r="196" s="1" customFormat="1">
      <c r="B196" s="47"/>
      <c r="C196" s="75"/>
      <c r="D196" s="246" t="s">
        <v>383</v>
      </c>
      <c r="E196" s="75"/>
      <c r="F196" s="247" t="s">
        <v>5542</v>
      </c>
      <c r="G196" s="75"/>
      <c r="H196" s="75"/>
      <c r="I196" s="204"/>
      <c r="J196" s="75"/>
      <c r="K196" s="75"/>
      <c r="L196" s="73"/>
      <c r="M196" s="248"/>
      <c r="N196" s="48"/>
      <c r="O196" s="48"/>
      <c r="P196" s="48"/>
      <c r="Q196" s="48"/>
      <c r="R196" s="48"/>
      <c r="S196" s="48"/>
      <c r="T196" s="96"/>
      <c r="AT196" s="25" t="s">
        <v>383</v>
      </c>
      <c r="AU196" s="25" t="s">
        <v>82</v>
      </c>
    </row>
    <row r="197" s="1" customFormat="1">
      <c r="B197" s="47"/>
      <c r="C197" s="75"/>
      <c r="D197" s="246" t="s">
        <v>225</v>
      </c>
      <c r="E197" s="75"/>
      <c r="F197" s="247" t="s">
        <v>5487</v>
      </c>
      <c r="G197" s="75"/>
      <c r="H197" s="75"/>
      <c r="I197" s="204"/>
      <c r="J197" s="75"/>
      <c r="K197" s="75"/>
      <c r="L197" s="73"/>
      <c r="M197" s="248"/>
      <c r="N197" s="48"/>
      <c r="O197" s="48"/>
      <c r="P197" s="48"/>
      <c r="Q197" s="48"/>
      <c r="R197" s="48"/>
      <c r="S197" s="48"/>
      <c r="T197" s="96"/>
      <c r="AT197" s="25" t="s">
        <v>225</v>
      </c>
      <c r="AU197" s="25" t="s">
        <v>82</v>
      </c>
    </row>
    <row r="198" s="1" customFormat="1" ht="16.5" customHeight="1">
      <c r="B198" s="47"/>
      <c r="C198" s="274" t="s">
        <v>348</v>
      </c>
      <c r="D198" s="274" t="s">
        <v>470</v>
      </c>
      <c r="E198" s="275" t="s">
        <v>5549</v>
      </c>
      <c r="F198" s="276" t="s">
        <v>5550</v>
      </c>
      <c r="G198" s="277" t="s">
        <v>298</v>
      </c>
      <c r="H198" s="278">
        <v>6</v>
      </c>
      <c r="I198" s="279"/>
      <c r="J198" s="280">
        <f>ROUND(I198*H198,2)</f>
        <v>0</v>
      </c>
      <c r="K198" s="276" t="s">
        <v>222</v>
      </c>
      <c r="L198" s="281"/>
      <c r="M198" s="282" t="s">
        <v>21</v>
      </c>
      <c r="N198" s="283" t="s">
        <v>43</v>
      </c>
      <c r="O198" s="48"/>
      <c r="P198" s="243">
        <f>O198*H198</f>
        <v>0</v>
      </c>
      <c r="Q198" s="243">
        <v>0.17499999999999999</v>
      </c>
      <c r="R198" s="243">
        <f>Q198*H198</f>
        <v>1.0499999999999998</v>
      </c>
      <c r="S198" s="243">
        <v>0</v>
      </c>
      <c r="T198" s="244">
        <f>S198*H198</f>
        <v>0</v>
      </c>
      <c r="AR198" s="25" t="s">
        <v>405</v>
      </c>
      <c r="AT198" s="25" t="s">
        <v>470</v>
      </c>
      <c r="AU198" s="25" t="s">
        <v>82</v>
      </c>
      <c r="AY198" s="25" t="s">
        <v>215</v>
      </c>
      <c r="BE198" s="245">
        <f>IF(N198="základní",J198,0)</f>
        <v>0</v>
      </c>
      <c r="BF198" s="245">
        <f>IF(N198="snížená",J198,0)</f>
        <v>0</v>
      </c>
      <c r="BG198" s="245">
        <f>IF(N198="zákl. přenesená",J198,0)</f>
        <v>0</v>
      </c>
      <c r="BH198" s="245">
        <f>IF(N198="sníž. přenesená",J198,0)</f>
        <v>0</v>
      </c>
      <c r="BI198" s="245">
        <f>IF(N198="nulová",J198,0)</f>
        <v>0</v>
      </c>
      <c r="BJ198" s="25" t="s">
        <v>80</v>
      </c>
      <c r="BK198" s="245">
        <f>ROUND(I198*H198,2)</f>
        <v>0</v>
      </c>
      <c r="BL198" s="25" t="s">
        <v>232</v>
      </c>
      <c r="BM198" s="25" t="s">
        <v>5551</v>
      </c>
    </row>
    <row r="199" s="1" customFormat="1" ht="16.5" customHeight="1">
      <c r="B199" s="47"/>
      <c r="C199" s="274" t="s">
        <v>353</v>
      </c>
      <c r="D199" s="274" t="s">
        <v>470</v>
      </c>
      <c r="E199" s="275" t="s">
        <v>5552</v>
      </c>
      <c r="F199" s="276" t="s">
        <v>5553</v>
      </c>
      <c r="G199" s="277" t="s">
        <v>298</v>
      </c>
      <c r="H199" s="278">
        <v>2</v>
      </c>
      <c r="I199" s="279"/>
      <c r="J199" s="280">
        <f>ROUND(I199*H199,2)</f>
        <v>0</v>
      </c>
      <c r="K199" s="276" t="s">
        <v>21</v>
      </c>
      <c r="L199" s="281"/>
      <c r="M199" s="282" t="s">
        <v>21</v>
      </c>
      <c r="N199" s="283" t="s">
        <v>43</v>
      </c>
      <c r="O199" s="48"/>
      <c r="P199" s="243">
        <f>O199*H199</f>
        <v>0</v>
      </c>
      <c r="Q199" s="243">
        <v>0.35749999999999998</v>
      </c>
      <c r="R199" s="243">
        <f>Q199*H199</f>
        <v>0.71499999999999997</v>
      </c>
      <c r="S199" s="243">
        <v>0</v>
      </c>
      <c r="T199" s="244">
        <f>S199*H199</f>
        <v>0</v>
      </c>
      <c r="AR199" s="25" t="s">
        <v>405</v>
      </c>
      <c r="AT199" s="25" t="s">
        <v>470</v>
      </c>
      <c r="AU199" s="25" t="s">
        <v>82</v>
      </c>
      <c r="AY199" s="25" t="s">
        <v>215</v>
      </c>
      <c r="BE199" s="245">
        <f>IF(N199="základní",J199,0)</f>
        <v>0</v>
      </c>
      <c r="BF199" s="245">
        <f>IF(N199="snížená",J199,0)</f>
        <v>0</v>
      </c>
      <c r="BG199" s="245">
        <f>IF(N199="zákl. přenesená",J199,0)</f>
        <v>0</v>
      </c>
      <c r="BH199" s="245">
        <f>IF(N199="sníž. přenesená",J199,0)</f>
        <v>0</v>
      </c>
      <c r="BI199" s="245">
        <f>IF(N199="nulová",J199,0)</f>
        <v>0</v>
      </c>
      <c r="BJ199" s="25" t="s">
        <v>80</v>
      </c>
      <c r="BK199" s="245">
        <f>ROUND(I199*H199,2)</f>
        <v>0</v>
      </c>
      <c r="BL199" s="25" t="s">
        <v>232</v>
      </c>
      <c r="BM199" s="25" t="s">
        <v>5554</v>
      </c>
    </row>
    <row r="200" s="1" customFormat="1" ht="16.5" customHeight="1">
      <c r="B200" s="47"/>
      <c r="C200" s="274" t="s">
        <v>358</v>
      </c>
      <c r="D200" s="274" t="s">
        <v>470</v>
      </c>
      <c r="E200" s="275" t="s">
        <v>5555</v>
      </c>
      <c r="F200" s="276" t="s">
        <v>5556</v>
      </c>
      <c r="G200" s="277" t="s">
        <v>298</v>
      </c>
      <c r="H200" s="278">
        <v>1</v>
      </c>
      <c r="I200" s="279"/>
      <c r="J200" s="280">
        <f>ROUND(I200*H200,2)</f>
        <v>0</v>
      </c>
      <c r="K200" s="276" t="s">
        <v>21</v>
      </c>
      <c r="L200" s="281"/>
      <c r="M200" s="282" t="s">
        <v>21</v>
      </c>
      <c r="N200" s="283" t="s">
        <v>43</v>
      </c>
      <c r="O200" s="48"/>
      <c r="P200" s="243">
        <f>O200*H200</f>
        <v>0</v>
      </c>
      <c r="Q200" s="243">
        <v>0.35749999999999998</v>
      </c>
      <c r="R200" s="243">
        <f>Q200*H200</f>
        <v>0.35749999999999998</v>
      </c>
      <c r="S200" s="243">
        <v>0</v>
      </c>
      <c r="T200" s="244">
        <f>S200*H200</f>
        <v>0</v>
      </c>
      <c r="AR200" s="25" t="s">
        <v>405</v>
      </c>
      <c r="AT200" s="25" t="s">
        <v>470</v>
      </c>
      <c r="AU200" s="25" t="s">
        <v>82</v>
      </c>
      <c r="AY200" s="25" t="s">
        <v>215</v>
      </c>
      <c r="BE200" s="245">
        <f>IF(N200="základní",J200,0)</f>
        <v>0</v>
      </c>
      <c r="BF200" s="245">
        <f>IF(N200="snížená",J200,0)</f>
        <v>0</v>
      </c>
      <c r="BG200" s="245">
        <f>IF(N200="zákl. přenesená",J200,0)</f>
        <v>0</v>
      </c>
      <c r="BH200" s="245">
        <f>IF(N200="sníž. přenesená",J200,0)</f>
        <v>0</v>
      </c>
      <c r="BI200" s="245">
        <f>IF(N200="nulová",J200,0)</f>
        <v>0</v>
      </c>
      <c r="BJ200" s="25" t="s">
        <v>80</v>
      </c>
      <c r="BK200" s="245">
        <f>ROUND(I200*H200,2)</f>
        <v>0</v>
      </c>
      <c r="BL200" s="25" t="s">
        <v>232</v>
      </c>
      <c r="BM200" s="25" t="s">
        <v>5557</v>
      </c>
    </row>
    <row r="201" s="1" customFormat="1" ht="16.5" customHeight="1">
      <c r="B201" s="47"/>
      <c r="C201" s="234" t="s">
        <v>527</v>
      </c>
      <c r="D201" s="234" t="s">
        <v>218</v>
      </c>
      <c r="E201" s="235" t="s">
        <v>5558</v>
      </c>
      <c r="F201" s="236" t="s">
        <v>5559</v>
      </c>
      <c r="G201" s="237" t="s">
        <v>376</v>
      </c>
      <c r="H201" s="238">
        <v>103.59999999999999</v>
      </c>
      <c r="I201" s="239"/>
      <c r="J201" s="240">
        <f>ROUND(I201*H201,2)</f>
        <v>0</v>
      </c>
      <c r="K201" s="236" t="s">
        <v>21</v>
      </c>
      <c r="L201" s="73"/>
      <c r="M201" s="241" t="s">
        <v>21</v>
      </c>
      <c r="N201" s="242" t="s">
        <v>43</v>
      </c>
      <c r="O201" s="48"/>
      <c r="P201" s="243">
        <f>O201*H201</f>
        <v>0</v>
      </c>
      <c r="Q201" s="243">
        <v>0.00158</v>
      </c>
      <c r="R201" s="243">
        <f>Q201*H201</f>
        <v>0.163688</v>
      </c>
      <c r="S201" s="243">
        <v>0</v>
      </c>
      <c r="T201" s="244">
        <f>S201*H201</f>
        <v>0</v>
      </c>
      <c r="AR201" s="25" t="s">
        <v>232</v>
      </c>
      <c r="AT201" s="25" t="s">
        <v>218</v>
      </c>
      <c r="AU201" s="25" t="s">
        <v>82</v>
      </c>
      <c r="AY201" s="25" t="s">
        <v>215</v>
      </c>
      <c r="BE201" s="245">
        <f>IF(N201="základní",J201,0)</f>
        <v>0</v>
      </c>
      <c r="BF201" s="245">
        <f>IF(N201="snížená",J201,0)</f>
        <v>0</v>
      </c>
      <c r="BG201" s="245">
        <f>IF(N201="zákl. přenesená",J201,0)</f>
        <v>0</v>
      </c>
      <c r="BH201" s="245">
        <f>IF(N201="sníž. přenesená",J201,0)</f>
        <v>0</v>
      </c>
      <c r="BI201" s="245">
        <f>IF(N201="nulová",J201,0)</f>
        <v>0</v>
      </c>
      <c r="BJ201" s="25" t="s">
        <v>80</v>
      </c>
      <c r="BK201" s="245">
        <f>ROUND(I201*H201,2)</f>
        <v>0</v>
      </c>
      <c r="BL201" s="25" t="s">
        <v>232</v>
      </c>
      <c r="BM201" s="25" t="s">
        <v>5560</v>
      </c>
    </row>
    <row r="202" s="12" customFormat="1">
      <c r="B202" s="252"/>
      <c r="C202" s="253"/>
      <c r="D202" s="246" t="s">
        <v>422</v>
      </c>
      <c r="E202" s="254" t="s">
        <v>21</v>
      </c>
      <c r="F202" s="255" t="s">
        <v>5561</v>
      </c>
      <c r="G202" s="253"/>
      <c r="H202" s="256">
        <v>103.59999999999999</v>
      </c>
      <c r="I202" s="257"/>
      <c r="J202" s="253"/>
      <c r="K202" s="253"/>
      <c r="L202" s="258"/>
      <c r="M202" s="259"/>
      <c r="N202" s="260"/>
      <c r="O202" s="260"/>
      <c r="P202" s="260"/>
      <c r="Q202" s="260"/>
      <c r="R202" s="260"/>
      <c r="S202" s="260"/>
      <c r="T202" s="261"/>
      <c r="AT202" s="262" t="s">
        <v>422</v>
      </c>
      <c r="AU202" s="262" t="s">
        <v>82</v>
      </c>
      <c r="AV202" s="12" t="s">
        <v>82</v>
      </c>
      <c r="AW202" s="12" t="s">
        <v>35</v>
      </c>
      <c r="AX202" s="12" t="s">
        <v>80</v>
      </c>
      <c r="AY202" s="262" t="s">
        <v>215</v>
      </c>
    </row>
    <row r="203" s="1" customFormat="1" ht="16.5" customHeight="1">
      <c r="B203" s="47"/>
      <c r="C203" s="274" t="s">
        <v>532</v>
      </c>
      <c r="D203" s="274" t="s">
        <v>470</v>
      </c>
      <c r="E203" s="275" t="s">
        <v>5562</v>
      </c>
      <c r="F203" s="276" t="s">
        <v>5563</v>
      </c>
      <c r="G203" s="277" t="s">
        <v>376</v>
      </c>
      <c r="H203" s="278">
        <v>103.59999999999999</v>
      </c>
      <c r="I203" s="279"/>
      <c r="J203" s="280">
        <f>ROUND(I203*H203,2)</f>
        <v>0</v>
      </c>
      <c r="K203" s="276" t="s">
        <v>222</v>
      </c>
      <c r="L203" s="281"/>
      <c r="M203" s="282" t="s">
        <v>21</v>
      </c>
      <c r="N203" s="283" t="s">
        <v>43</v>
      </c>
      <c r="O203" s="48"/>
      <c r="P203" s="243">
        <f>O203*H203</f>
        <v>0</v>
      </c>
      <c r="Q203" s="243">
        <v>0.0015</v>
      </c>
      <c r="R203" s="243">
        <f>Q203*H203</f>
        <v>0.15539999999999998</v>
      </c>
      <c r="S203" s="243">
        <v>0</v>
      </c>
      <c r="T203" s="244">
        <f>S203*H203</f>
        <v>0</v>
      </c>
      <c r="AR203" s="25" t="s">
        <v>405</v>
      </c>
      <c r="AT203" s="25" t="s">
        <v>470</v>
      </c>
      <c r="AU203" s="25" t="s">
        <v>82</v>
      </c>
      <c r="AY203" s="25" t="s">
        <v>215</v>
      </c>
      <c r="BE203" s="245">
        <f>IF(N203="základní",J203,0)</f>
        <v>0</v>
      </c>
      <c r="BF203" s="245">
        <f>IF(N203="snížená",J203,0)</f>
        <v>0</v>
      </c>
      <c r="BG203" s="245">
        <f>IF(N203="zákl. přenesená",J203,0)</f>
        <v>0</v>
      </c>
      <c r="BH203" s="245">
        <f>IF(N203="sníž. přenesená",J203,0)</f>
        <v>0</v>
      </c>
      <c r="BI203" s="245">
        <f>IF(N203="nulová",J203,0)</f>
        <v>0</v>
      </c>
      <c r="BJ203" s="25" t="s">
        <v>80</v>
      </c>
      <c r="BK203" s="245">
        <f>ROUND(I203*H203,2)</f>
        <v>0</v>
      </c>
      <c r="BL203" s="25" t="s">
        <v>232</v>
      </c>
      <c r="BM203" s="25" t="s">
        <v>5564</v>
      </c>
    </row>
    <row r="204" s="11" customFormat="1" ht="29.88" customHeight="1">
      <c r="B204" s="218"/>
      <c r="C204" s="219"/>
      <c r="D204" s="220" t="s">
        <v>71</v>
      </c>
      <c r="E204" s="232" t="s">
        <v>1120</v>
      </c>
      <c r="F204" s="232" t="s">
        <v>1121</v>
      </c>
      <c r="G204" s="219"/>
      <c r="H204" s="219"/>
      <c r="I204" s="222"/>
      <c r="J204" s="233">
        <f>BK204</f>
        <v>0</v>
      </c>
      <c r="K204" s="219"/>
      <c r="L204" s="224"/>
      <c r="M204" s="225"/>
      <c r="N204" s="226"/>
      <c r="O204" s="226"/>
      <c r="P204" s="227">
        <f>P205</f>
        <v>0</v>
      </c>
      <c r="Q204" s="226"/>
      <c r="R204" s="227">
        <f>R205</f>
        <v>0</v>
      </c>
      <c r="S204" s="226"/>
      <c r="T204" s="228">
        <f>T205</f>
        <v>0</v>
      </c>
      <c r="AR204" s="229" t="s">
        <v>80</v>
      </c>
      <c r="AT204" s="230" t="s">
        <v>71</v>
      </c>
      <c r="AU204" s="230" t="s">
        <v>80</v>
      </c>
      <c r="AY204" s="229" t="s">
        <v>215</v>
      </c>
      <c r="BK204" s="231">
        <f>BK205</f>
        <v>0</v>
      </c>
    </row>
    <row r="205" s="1" customFormat="1" ht="16.5" customHeight="1">
      <c r="B205" s="47"/>
      <c r="C205" s="234" t="s">
        <v>537</v>
      </c>
      <c r="D205" s="234" t="s">
        <v>218</v>
      </c>
      <c r="E205" s="235" t="s">
        <v>5565</v>
      </c>
      <c r="F205" s="236" t="s">
        <v>5566</v>
      </c>
      <c r="G205" s="237" t="s">
        <v>473</v>
      </c>
      <c r="H205" s="238">
        <v>33.905999999999999</v>
      </c>
      <c r="I205" s="239"/>
      <c r="J205" s="240">
        <f>ROUND(I205*H205,2)</f>
        <v>0</v>
      </c>
      <c r="K205" s="236" t="s">
        <v>222</v>
      </c>
      <c r="L205" s="73"/>
      <c r="M205" s="241" t="s">
        <v>21</v>
      </c>
      <c r="N205" s="301" t="s">
        <v>43</v>
      </c>
      <c r="O205" s="250"/>
      <c r="P205" s="302">
        <f>O205*H205</f>
        <v>0</v>
      </c>
      <c r="Q205" s="302">
        <v>0</v>
      </c>
      <c r="R205" s="302">
        <f>Q205*H205</f>
        <v>0</v>
      </c>
      <c r="S205" s="302">
        <v>0</v>
      </c>
      <c r="T205" s="303">
        <f>S205*H205</f>
        <v>0</v>
      </c>
      <c r="AR205" s="25" t="s">
        <v>232</v>
      </c>
      <c r="AT205" s="25" t="s">
        <v>218</v>
      </c>
      <c r="AU205" s="25" t="s">
        <v>82</v>
      </c>
      <c r="AY205" s="25" t="s">
        <v>215</v>
      </c>
      <c r="BE205" s="245">
        <f>IF(N205="základní",J205,0)</f>
        <v>0</v>
      </c>
      <c r="BF205" s="245">
        <f>IF(N205="snížená",J205,0)</f>
        <v>0</v>
      </c>
      <c r="BG205" s="245">
        <f>IF(N205="zákl. přenesená",J205,0)</f>
        <v>0</v>
      </c>
      <c r="BH205" s="245">
        <f>IF(N205="sníž. přenesená",J205,0)</f>
        <v>0</v>
      </c>
      <c r="BI205" s="245">
        <f>IF(N205="nulová",J205,0)</f>
        <v>0</v>
      </c>
      <c r="BJ205" s="25" t="s">
        <v>80</v>
      </c>
      <c r="BK205" s="245">
        <f>ROUND(I205*H205,2)</f>
        <v>0</v>
      </c>
      <c r="BL205" s="25" t="s">
        <v>232</v>
      </c>
      <c r="BM205" s="25" t="s">
        <v>5567</v>
      </c>
    </row>
    <row r="206" s="1" customFormat="1" ht="6.96" customHeight="1">
      <c r="B206" s="68"/>
      <c r="C206" s="69"/>
      <c r="D206" s="69"/>
      <c r="E206" s="69"/>
      <c r="F206" s="69"/>
      <c r="G206" s="69"/>
      <c r="H206" s="69"/>
      <c r="I206" s="179"/>
      <c r="J206" s="69"/>
      <c r="K206" s="69"/>
      <c r="L206" s="73"/>
    </row>
  </sheetData>
  <sheetProtection sheet="1" autoFilter="0" formatColumns="0" formatRows="0" objects="1" scenarios="1" spinCount="100000" saltValue="DlIFiP6yHzWPBYfbPaLso44ufPzohOgMh+9KlAr+YYzIIiBz7t4MUHB0gYrA3cqyWhCPTDJprcCRXjC4gIas3A==" hashValue="viyaorp4NwBFVayyOrkJjMULTa0/fV9J2nwT3++ldzt2LQN8M2pwU2jXqA9Zo7qNWXpdViXmImo5brs+JL+Gog==" algorithmName="SHA-512" password="CC35"/>
  <autoFilter ref="C80:K205"/>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4.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322" customWidth="1"/>
    <col min="2" max="2" width="1.664063" style="322" customWidth="1"/>
    <col min="3" max="4" width="5" style="322" customWidth="1"/>
    <col min="5" max="5" width="11.67" style="322" customWidth="1"/>
    <col min="6" max="6" width="9.17" style="322" customWidth="1"/>
    <col min="7" max="7" width="5" style="322" customWidth="1"/>
    <col min="8" max="8" width="77.83" style="322" customWidth="1"/>
    <col min="9" max="10" width="20" style="322" customWidth="1"/>
    <col min="11" max="11" width="1.664063" style="322" customWidth="1"/>
  </cols>
  <sheetData>
    <row r="1" ht="37.5" customHeight="1"/>
    <row r="2" ht="7.5" customHeight="1">
      <c r="B2" s="323"/>
      <c r="C2" s="324"/>
      <c r="D2" s="324"/>
      <c r="E2" s="324"/>
      <c r="F2" s="324"/>
      <c r="G2" s="324"/>
      <c r="H2" s="324"/>
      <c r="I2" s="324"/>
      <c r="J2" s="324"/>
      <c r="K2" s="325"/>
    </row>
    <row r="3" s="16" customFormat="1" ht="45" customHeight="1">
      <c r="B3" s="326"/>
      <c r="C3" s="327" t="s">
        <v>5568</v>
      </c>
      <c r="D3" s="327"/>
      <c r="E3" s="327"/>
      <c r="F3" s="327"/>
      <c r="G3" s="327"/>
      <c r="H3" s="327"/>
      <c r="I3" s="327"/>
      <c r="J3" s="327"/>
      <c r="K3" s="328"/>
    </row>
    <row r="4" ht="25.5" customHeight="1">
      <c r="B4" s="329"/>
      <c r="C4" s="330" t="s">
        <v>5569</v>
      </c>
      <c r="D4" s="330"/>
      <c r="E4" s="330"/>
      <c r="F4" s="330"/>
      <c r="G4" s="330"/>
      <c r="H4" s="330"/>
      <c r="I4" s="330"/>
      <c r="J4" s="330"/>
      <c r="K4" s="331"/>
    </row>
    <row r="5" ht="5.25" customHeight="1">
      <c r="B5" s="329"/>
      <c r="C5" s="332"/>
      <c r="D5" s="332"/>
      <c r="E5" s="332"/>
      <c r="F5" s="332"/>
      <c r="G5" s="332"/>
      <c r="H5" s="332"/>
      <c r="I5" s="332"/>
      <c r="J5" s="332"/>
      <c r="K5" s="331"/>
    </row>
    <row r="6" ht="15" customHeight="1">
      <c r="B6" s="329"/>
      <c r="C6" s="333" t="s">
        <v>5570</v>
      </c>
      <c r="D6" s="333"/>
      <c r="E6" s="333"/>
      <c r="F6" s="333"/>
      <c r="G6" s="333"/>
      <c r="H6" s="333"/>
      <c r="I6" s="333"/>
      <c r="J6" s="333"/>
      <c r="K6" s="331"/>
    </row>
    <row r="7" ht="15" customHeight="1">
      <c r="B7" s="334"/>
      <c r="C7" s="333" t="s">
        <v>5571</v>
      </c>
      <c r="D7" s="333"/>
      <c r="E7" s="333"/>
      <c r="F7" s="333"/>
      <c r="G7" s="333"/>
      <c r="H7" s="333"/>
      <c r="I7" s="333"/>
      <c r="J7" s="333"/>
      <c r="K7" s="331"/>
    </row>
    <row r="8" ht="12.75" customHeight="1">
      <c r="B8" s="334"/>
      <c r="C8" s="333"/>
      <c r="D8" s="333"/>
      <c r="E8" s="333"/>
      <c r="F8" s="333"/>
      <c r="G8" s="333"/>
      <c r="H8" s="333"/>
      <c r="I8" s="333"/>
      <c r="J8" s="333"/>
      <c r="K8" s="331"/>
    </row>
    <row r="9" ht="15" customHeight="1">
      <c r="B9" s="334"/>
      <c r="C9" s="333" t="s">
        <v>5572</v>
      </c>
      <c r="D9" s="333"/>
      <c r="E9" s="333"/>
      <c r="F9" s="333"/>
      <c r="G9" s="333"/>
      <c r="H9" s="333"/>
      <c r="I9" s="333"/>
      <c r="J9" s="333"/>
      <c r="K9" s="331"/>
    </row>
    <row r="10" ht="15" customHeight="1">
      <c r="B10" s="334"/>
      <c r="C10" s="333"/>
      <c r="D10" s="333" t="s">
        <v>5573</v>
      </c>
      <c r="E10" s="333"/>
      <c r="F10" s="333"/>
      <c r="G10" s="333"/>
      <c r="H10" s="333"/>
      <c r="I10" s="333"/>
      <c r="J10" s="333"/>
      <c r="K10" s="331"/>
    </row>
    <row r="11" ht="15" customHeight="1">
      <c r="B11" s="334"/>
      <c r="C11" s="335"/>
      <c r="D11" s="333" t="s">
        <v>5574</v>
      </c>
      <c r="E11" s="333"/>
      <c r="F11" s="333"/>
      <c r="G11" s="333"/>
      <c r="H11" s="333"/>
      <c r="I11" s="333"/>
      <c r="J11" s="333"/>
      <c r="K11" s="331"/>
    </row>
    <row r="12" ht="12.75" customHeight="1">
      <c r="B12" s="334"/>
      <c r="C12" s="335"/>
      <c r="D12" s="335"/>
      <c r="E12" s="335"/>
      <c r="F12" s="335"/>
      <c r="G12" s="335"/>
      <c r="H12" s="335"/>
      <c r="I12" s="335"/>
      <c r="J12" s="335"/>
      <c r="K12" s="331"/>
    </row>
    <row r="13" ht="15" customHeight="1">
      <c r="B13" s="334"/>
      <c r="C13" s="335"/>
      <c r="D13" s="333" t="s">
        <v>5575</v>
      </c>
      <c r="E13" s="333"/>
      <c r="F13" s="333"/>
      <c r="G13" s="333"/>
      <c r="H13" s="333"/>
      <c r="I13" s="333"/>
      <c r="J13" s="333"/>
      <c r="K13" s="331"/>
    </row>
    <row r="14" ht="15" customHeight="1">
      <c r="B14" s="334"/>
      <c r="C14" s="335"/>
      <c r="D14" s="333" t="s">
        <v>5576</v>
      </c>
      <c r="E14" s="333"/>
      <c r="F14" s="333"/>
      <c r="G14" s="333"/>
      <c r="H14" s="333"/>
      <c r="I14" s="333"/>
      <c r="J14" s="333"/>
      <c r="K14" s="331"/>
    </row>
    <row r="15" ht="15" customHeight="1">
      <c r="B15" s="334"/>
      <c r="C15" s="335"/>
      <c r="D15" s="333" t="s">
        <v>5577</v>
      </c>
      <c r="E15" s="333"/>
      <c r="F15" s="333"/>
      <c r="G15" s="333"/>
      <c r="H15" s="333"/>
      <c r="I15" s="333"/>
      <c r="J15" s="333"/>
      <c r="K15" s="331"/>
    </row>
    <row r="16" ht="15" customHeight="1">
      <c r="B16" s="334"/>
      <c r="C16" s="335"/>
      <c r="D16" s="335"/>
      <c r="E16" s="336" t="s">
        <v>79</v>
      </c>
      <c r="F16" s="333" t="s">
        <v>5578</v>
      </c>
      <c r="G16" s="333"/>
      <c r="H16" s="333"/>
      <c r="I16" s="333"/>
      <c r="J16" s="333"/>
      <c r="K16" s="331"/>
    </row>
    <row r="17" ht="15" customHeight="1">
      <c r="B17" s="334"/>
      <c r="C17" s="335"/>
      <c r="D17" s="335"/>
      <c r="E17" s="336" t="s">
        <v>5579</v>
      </c>
      <c r="F17" s="333" t="s">
        <v>5580</v>
      </c>
      <c r="G17" s="333"/>
      <c r="H17" s="333"/>
      <c r="I17" s="333"/>
      <c r="J17" s="333"/>
      <c r="K17" s="331"/>
    </row>
    <row r="18" ht="15" customHeight="1">
      <c r="B18" s="334"/>
      <c r="C18" s="335"/>
      <c r="D18" s="335"/>
      <c r="E18" s="336" t="s">
        <v>5581</v>
      </c>
      <c r="F18" s="333" t="s">
        <v>5582</v>
      </c>
      <c r="G18" s="333"/>
      <c r="H18" s="333"/>
      <c r="I18" s="333"/>
      <c r="J18" s="333"/>
      <c r="K18" s="331"/>
    </row>
    <row r="19" ht="15" customHeight="1">
      <c r="B19" s="334"/>
      <c r="C19" s="335"/>
      <c r="D19" s="335"/>
      <c r="E19" s="336" t="s">
        <v>5583</v>
      </c>
      <c r="F19" s="333" t="s">
        <v>5584</v>
      </c>
      <c r="G19" s="333"/>
      <c r="H19" s="333"/>
      <c r="I19" s="333"/>
      <c r="J19" s="333"/>
      <c r="K19" s="331"/>
    </row>
    <row r="20" ht="15" customHeight="1">
      <c r="B20" s="334"/>
      <c r="C20" s="335"/>
      <c r="D20" s="335"/>
      <c r="E20" s="336" t="s">
        <v>5585</v>
      </c>
      <c r="F20" s="333" t="s">
        <v>5586</v>
      </c>
      <c r="G20" s="333"/>
      <c r="H20" s="333"/>
      <c r="I20" s="333"/>
      <c r="J20" s="333"/>
      <c r="K20" s="331"/>
    </row>
    <row r="21" ht="15" customHeight="1">
      <c r="B21" s="334"/>
      <c r="C21" s="335"/>
      <c r="D21" s="335"/>
      <c r="E21" s="336" t="s">
        <v>100</v>
      </c>
      <c r="F21" s="333" t="s">
        <v>5587</v>
      </c>
      <c r="G21" s="333"/>
      <c r="H21" s="333"/>
      <c r="I21" s="333"/>
      <c r="J21" s="333"/>
      <c r="K21" s="331"/>
    </row>
    <row r="22" ht="12.75" customHeight="1">
      <c r="B22" s="334"/>
      <c r="C22" s="335"/>
      <c r="D22" s="335"/>
      <c r="E22" s="335"/>
      <c r="F22" s="335"/>
      <c r="G22" s="335"/>
      <c r="H22" s="335"/>
      <c r="I22" s="335"/>
      <c r="J22" s="335"/>
      <c r="K22" s="331"/>
    </row>
    <row r="23" ht="15" customHeight="1">
      <c r="B23" s="334"/>
      <c r="C23" s="333" t="s">
        <v>5588</v>
      </c>
      <c r="D23" s="333"/>
      <c r="E23" s="333"/>
      <c r="F23" s="333"/>
      <c r="G23" s="333"/>
      <c r="H23" s="333"/>
      <c r="I23" s="333"/>
      <c r="J23" s="333"/>
      <c r="K23" s="331"/>
    </row>
    <row r="24" ht="15" customHeight="1">
      <c r="B24" s="334"/>
      <c r="C24" s="333" t="s">
        <v>5589</v>
      </c>
      <c r="D24" s="333"/>
      <c r="E24" s="333"/>
      <c r="F24" s="333"/>
      <c r="G24" s="333"/>
      <c r="H24" s="333"/>
      <c r="I24" s="333"/>
      <c r="J24" s="333"/>
      <c r="K24" s="331"/>
    </row>
    <row r="25" ht="15" customHeight="1">
      <c r="B25" s="334"/>
      <c r="C25" s="333"/>
      <c r="D25" s="333" t="s">
        <v>5590</v>
      </c>
      <c r="E25" s="333"/>
      <c r="F25" s="333"/>
      <c r="G25" s="333"/>
      <c r="H25" s="333"/>
      <c r="I25" s="333"/>
      <c r="J25" s="333"/>
      <c r="K25" s="331"/>
    </row>
    <row r="26" ht="15" customHeight="1">
      <c r="B26" s="334"/>
      <c r="C26" s="335"/>
      <c r="D26" s="333" t="s">
        <v>5591</v>
      </c>
      <c r="E26" s="333"/>
      <c r="F26" s="333"/>
      <c r="G26" s="333"/>
      <c r="H26" s="333"/>
      <c r="I26" s="333"/>
      <c r="J26" s="333"/>
      <c r="K26" s="331"/>
    </row>
    <row r="27" ht="12.75" customHeight="1">
      <c r="B27" s="334"/>
      <c r="C27" s="335"/>
      <c r="D27" s="335"/>
      <c r="E27" s="335"/>
      <c r="F27" s="335"/>
      <c r="G27" s="335"/>
      <c r="H27" s="335"/>
      <c r="I27" s="335"/>
      <c r="J27" s="335"/>
      <c r="K27" s="331"/>
    </row>
    <row r="28" ht="15" customHeight="1">
      <c r="B28" s="334"/>
      <c r="C28" s="335"/>
      <c r="D28" s="333" t="s">
        <v>5592</v>
      </c>
      <c r="E28" s="333"/>
      <c r="F28" s="333"/>
      <c r="G28" s="333"/>
      <c r="H28" s="333"/>
      <c r="I28" s="333"/>
      <c r="J28" s="333"/>
      <c r="K28" s="331"/>
    </row>
    <row r="29" ht="15" customHeight="1">
      <c r="B29" s="334"/>
      <c r="C29" s="335"/>
      <c r="D29" s="333" t="s">
        <v>5593</v>
      </c>
      <c r="E29" s="333"/>
      <c r="F29" s="333"/>
      <c r="G29" s="333"/>
      <c r="H29" s="333"/>
      <c r="I29" s="333"/>
      <c r="J29" s="333"/>
      <c r="K29" s="331"/>
    </row>
    <row r="30" ht="12.75" customHeight="1">
      <c r="B30" s="334"/>
      <c r="C30" s="335"/>
      <c r="D30" s="335"/>
      <c r="E30" s="335"/>
      <c r="F30" s="335"/>
      <c r="G30" s="335"/>
      <c r="H30" s="335"/>
      <c r="I30" s="335"/>
      <c r="J30" s="335"/>
      <c r="K30" s="331"/>
    </row>
    <row r="31" ht="15" customHeight="1">
      <c r="B31" s="334"/>
      <c r="C31" s="335"/>
      <c r="D31" s="333" t="s">
        <v>5594</v>
      </c>
      <c r="E31" s="333"/>
      <c r="F31" s="333"/>
      <c r="G31" s="333"/>
      <c r="H31" s="333"/>
      <c r="I31" s="333"/>
      <c r="J31" s="333"/>
      <c r="K31" s="331"/>
    </row>
    <row r="32" ht="15" customHeight="1">
      <c r="B32" s="334"/>
      <c r="C32" s="335"/>
      <c r="D32" s="333" t="s">
        <v>5595</v>
      </c>
      <c r="E32" s="333"/>
      <c r="F32" s="333"/>
      <c r="G32" s="333"/>
      <c r="H32" s="333"/>
      <c r="I32" s="333"/>
      <c r="J32" s="333"/>
      <c r="K32" s="331"/>
    </row>
    <row r="33" ht="15" customHeight="1">
      <c r="B33" s="334"/>
      <c r="C33" s="335"/>
      <c r="D33" s="333" t="s">
        <v>5596</v>
      </c>
      <c r="E33" s="333"/>
      <c r="F33" s="333"/>
      <c r="G33" s="333"/>
      <c r="H33" s="333"/>
      <c r="I33" s="333"/>
      <c r="J33" s="333"/>
      <c r="K33" s="331"/>
    </row>
    <row r="34" ht="15" customHeight="1">
      <c r="B34" s="334"/>
      <c r="C34" s="335"/>
      <c r="D34" s="333"/>
      <c r="E34" s="337" t="s">
        <v>200</v>
      </c>
      <c r="F34" s="333"/>
      <c r="G34" s="333" t="s">
        <v>5597</v>
      </c>
      <c r="H34" s="333"/>
      <c r="I34" s="333"/>
      <c r="J34" s="333"/>
      <c r="K34" s="331"/>
    </row>
    <row r="35" ht="30.75" customHeight="1">
      <c r="B35" s="334"/>
      <c r="C35" s="335"/>
      <c r="D35" s="333"/>
      <c r="E35" s="337" t="s">
        <v>5598</v>
      </c>
      <c r="F35" s="333"/>
      <c r="G35" s="333" t="s">
        <v>5599</v>
      </c>
      <c r="H35" s="333"/>
      <c r="I35" s="333"/>
      <c r="J35" s="333"/>
      <c r="K35" s="331"/>
    </row>
    <row r="36" ht="15" customHeight="1">
      <c r="B36" s="334"/>
      <c r="C36" s="335"/>
      <c r="D36" s="333"/>
      <c r="E36" s="337" t="s">
        <v>53</v>
      </c>
      <c r="F36" s="333"/>
      <c r="G36" s="333" t="s">
        <v>5600</v>
      </c>
      <c r="H36" s="333"/>
      <c r="I36" s="333"/>
      <c r="J36" s="333"/>
      <c r="K36" s="331"/>
    </row>
    <row r="37" ht="15" customHeight="1">
      <c r="B37" s="334"/>
      <c r="C37" s="335"/>
      <c r="D37" s="333"/>
      <c r="E37" s="337" t="s">
        <v>201</v>
      </c>
      <c r="F37" s="333"/>
      <c r="G37" s="333" t="s">
        <v>5601</v>
      </c>
      <c r="H37" s="333"/>
      <c r="I37" s="333"/>
      <c r="J37" s="333"/>
      <c r="K37" s="331"/>
    </row>
    <row r="38" ht="15" customHeight="1">
      <c r="B38" s="334"/>
      <c r="C38" s="335"/>
      <c r="D38" s="333"/>
      <c r="E38" s="337" t="s">
        <v>202</v>
      </c>
      <c r="F38" s="333"/>
      <c r="G38" s="333" t="s">
        <v>5602</v>
      </c>
      <c r="H38" s="333"/>
      <c r="I38" s="333"/>
      <c r="J38" s="333"/>
      <c r="K38" s="331"/>
    </row>
    <row r="39" ht="15" customHeight="1">
      <c r="B39" s="334"/>
      <c r="C39" s="335"/>
      <c r="D39" s="333"/>
      <c r="E39" s="337" t="s">
        <v>203</v>
      </c>
      <c r="F39" s="333"/>
      <c r="G39" s="333" t="s">
        <v>5603</v>
      </c>
      <c r="H39" s="333"/>
      <c r="I39" s="333"/>
      <c r="J39" s="333"/>
      <c r="K39" s="331"/>
    </row>
    <row r="40" ht="15" customHeight="1">
      <c r="B40" s="334"/>
      <c r="C40" s="335"/>
      <c r="D40" s="333"/>
      <c r="E40" s="337" t="s">
        <v>5604</v>
      </c>
      <c r="F40" s="333"/>
      <c r="G40" s="333" t="s">
        <v>5605</v>
      </c>
      <c r="H40" s="333"/>
      <c r="I40" s="333"/>
      <c r="J40" s="333"/>
      <c r="K40" s="331"/>
    </row>
    <row r="41" ht="15" customHeight="1">
      <c r="B41" s="334"/>
      <c r="C41" s="335"/>
      <c r="D41" s="333"/>
      <c r="E41" s="337"/>
      <c r="F41" s="333"/>
      <c r="G41" s="333" t="s">
        <v>5606</v>
      </c>
      <c r="H41" s="333"/>
      <c r="I41" s="333"/>
      <c r="J41" s="333"/>
      <c r="K41" s="331"/>
    </row>
    <row r="42" ht="15" customHeight="1">
      <c r="B42" s="334"/>
      <c r="C42" s="335"/>
      <c r="D42" s="333"/>
      <c r="E42" s="337" t="s">
        <v>5607</v>
      </c>
      <c r="F42" s="333"/>
      <c r="G42" s="333" t="s">
        <v>5608</v>
      </c>
      <c r="H42" s="333"/>
      <c r="I42" s="333"/>
      <c r="J42" s="333"/>
      <c r="K42" s="331"/>
    </row>
    <row r="43" ht="15" customHeight="1">
      <c r="B43" s="334"/>
      <c r="C43" s="335"/>
      <c r="D43" s="333"/>
      <c r="E43" s="337" t="s">
        <v>205</v>
      </c>
      <c r="F43" s="333"/>
      <c r="G43" s="333" t="s">
        <v>5609</v>
      </c>
      <c r="H43" s="333"/>
      <c r="I43" s="333"/>
      <c r="J43" s="333"/>
      <c r="K43" s="331"/>
    </row>
    <row r="44" ht="12.75" customHeight="1">
      <c r="B44" s="334"/>
      <c r="C44" s="335"/>
      <c r="D44" s="333"/>
      <c r="E44" s="333"/>
      <c r="F44" s="333"/>
      <c r="G44" s="333"/>
      <c r="H44" s="333"/>
      <c r="I44" s="333"/>
      <c r="J44" s="333"/>
      <c r="K44" s="331"/>
    </row>
    <row r="45" ht="15" customHeight="1">
      <c r="B45" s="334"/>
      <c r="C45" s="335"/>
      <c r="D45" s="333" t="s">
        <v>5610</v>
      </c>
      <c r="E45" s="333"/>
      <c r="F45" s="333"/>
      <c r="G45" s="333"/>
      <c r="H45" s="333"/>
      <c r="I45" s="333"/>
      <c r="J45" s="333"/>
      <c r="K45" s="331"/>
    </row>
    <row r="46" ht="15" customHeight="1">
      <c r="B46" s="334"/>
      <c r="C46" s="335"/>
      <c r="D46" s="335"/>
      <c r="E46" s="333" t="s">
        <v>5611</v>
      </c>
      <c r="F46" s="333"/>
      <c r="G46" s="333"/>
      <c r="H46" s="333"/>
      <c r="I46" s="333"/>
      <c r="J46" s="333"/>
      <c r="K46" s="331"/>
    </row>
    <row r="47" ht="15" customHeight="1">
      <c r="B47" s="334"/>
      <c r="C47" s="335"/>
      <c r="D47" s="335"/>
      <c r="E47" s="333" t="s">
        <v>5612</v>
      </c>
      <c r="F47" s="333"/>
      <c r="G47" s="333"/>
      <c r="H47" s="333"/>
      <c r="I47" s="333"/>
      <c r="J47" s="333"/>
      <c r="K47" s="331"/>
    </row>
    <row r="48" ht="15" customHeight="1">
      <c r="B48" s="334"/>
      <c r="C48" s="335"/>
      <c r="D48" s="335"/>
      <c r="E48" s="333" t="s">
        <v>5613</v>
      </c>
      <c r="F48" s="333"/>
      <c r="G48" s="333"/>
      <c r="H48" s="333"/>
      <c r="I48" s="333"/>
      <c r="J48" s="333"/>
      <c r="K48" s="331"/>
    </row>
    <row r="49" ht="15" customHeight="1">
      <c r="B49" s="334"/>
      <c r="C49" s="335"/>
      <c r="D49" s="333" t="s">
        <v>5614</v>
      </c>
      <c r="E49" s="333"/>
      <c r="F49" s="333"/>
      <c r="G49" s="333"/>
      <c r="H49" s="333"/>
      <c r="I49" s="333"/>
      <c r="J49" s="333"/>
      <c r="K49" s="331"/>
    </row>
    <row r="50" ht="25.5" customHeight="1">
      <c r="B50" s="329"/>
      <c r="C50" s="330" t="s">
        <v>5615</v>
      </c>
      <c r="D50" s="330"/>
      <c r="E50" s="330"/>
      <c r="F50" s="330"/>
      <c r="G50" s="330"/>
      <c r="H50" s="330"/>
      <c r="I50" s="330"/>
      <c r="J50" s="330"/>
      <c r="K50" s="331"/>
    </row>
    <row r="51" ht="5.25" customHeight="1">
      <c r="B51" s="329"/>
      <c r="C51" s="332"/>
      <c r="D51" s="332"/>
      <c r="E51" s="332"/>
      <c r="F51" s="332"/>
      <c r="G51" s="332"/>
      <c r="H51" s="332"/>
      <c r="I51" s="332"/>
      <c r="J51" s="332"/>
      <c r="K51" s="331"/>
    </row>
    <row r="52" ht="15" customHeight="1">
      <c r="B52" s="329"/>
      <c r="C52" s="333" t="s">
        <v>5616</v>
      </c>
      <c r="D52" s="333"/>
      <c r="E52" s="333"/>
      <c r="F52" s="333"/>
      <c r="G52" s="333"/>
      <c r="H52" s="333"/>
      <c r="I52" s="333"/>
      <c r="J52" s="333"/>
      <c r="K52" s="331"/>
    </row>
    <row r="53" ht="15" customHeight="1">
      <c r="B53" s="329"/>
      <c r="C53" s="333" t="s">
        <v>5617</v>
      </c>
      <c r="D53" s="333"/>
      <c r="E53" s="333"/>
      <c r="F53" s="333"/>
      <c r="G53" s="333"/>
      <c r="H53" s="333"/>
      <c r="I53" s="333"/>
      <c r="J53" s="333"/>
      <c r="K53" s="331"/>
    </row>
    <row r="54" ht="12.75" customHeight="1">
      <c r="B54" s="329"/>
      <c r="C54" s="333"/>
      <c r="D54" s="333"/>
      <c r="E54" s="333"/>
      <c r="F54" s="333"/>
      <c r="G54" s="333"/>
      <c r="H54" s="333"/>
      <c r="I54" s="333"/>
      <c r="J54" s="333"/>
      <c r="K54" s="331"/>
    </row>
    <row r="55" ht="15" customHeight="1">
      <c r="B55" s="329"/>
      <c r="C55" s="333" t="s">
        <v>5618</v>
      </c>
      <c r="D55" s="333"/>
      <c r="E55" s="333"/>
      <c r="F55" s="333"/>
      <c r="G55" s="333"/>
      <c r="H55" s="333"/>
      <c r="I55" s="333"/>
      <c r="J55" s="333"/>
      <c r="K55" s="331"/>
    </row>
    <row r="56" ht="15" customHeight="1">
      <c r="B56" s="329"/>
      <c r="C56" s="335"/>
      <c r="D56" s="333" t="s">
        <v>5619</v>
      </c>
      <c r="E56" s="333"/>
      <c r="F56" s="333"/>
      <c r="G56" s="333"/>
      <c r="H56" s="333"/>
      <c r="I56" s="333"/>
      <c r="J56" s="333"/>
      <c r="K56" s="331"/>
    </row>
    <row r="57" ht="15" customHeight="1">
      <c r="B57" s="329"/>
      <c r="C57" s="335"/>
      <c r="D57" s="333" t="s">
        <v>5620</v>
      </c>
      <c r="E57" s="333"/>
      <c r="F57" s="333"/>
      <c r="G57" s="333"/>
      <c r="H57" s="333"/>
      <c r="I57" s="333"/>
      <c r="J57" s="333"/>
      <c r="K57" s="331"/>
    </row>
    <row r="58" ht="15" customHeight="1">
      <c r="B58" s="329"/>
      <c r="C58" s="335"/>
      <c r="D58" s="333" t="s">
        <v>5621</v>
      </c>
      <c r="E58" s="333"/>
      <c r="F58" s="333"/>
      <c r="G58" s="333"/>
      <c r="H58" s="333"/>
      <c r="I58" s="333"/>
      <c r="J58" s="333"/>
      <c r="K58" s="331"/>
    </row>
    <row r="59" ht="15" customHeight="1">
      <c r="B59" s="329"/>
      <c r="C59" s="335"/>
      <c r="D59" s="333" t="s">
        <v>5622</v>
      </c>
      <c r="E59" s="333"/>
      <c r="F59" s="333"/>
      <c r="G59" s="333"/>
      <c r="H59" s="333"/>
      <c r="I59" s="333"/>
      <c r="J59" s="333"/>
      <c r="K59" s="331"/>
    </row>
    <row r="60" ht="15" customHeight="1">
      <c r="B60" s="329"/>
      <c r="C60" s="335"/>
      <c r="D60" s="338" t="s">
        <v>5623</v>
      </c>
      <c r="E60" s="338"/>
      <c r="F60" s="338"/>
      <c r="G60" s="338"/>
      <c r="H60" s="338"/>
      <c r="I60" s="338"/>
      <c r="J60" s="338"/>
      <c r="K60" s="331"/>
    </row>
    <row r="61" ht="15" customHeight="1">
      <c r="B61" s="329"/>
      <c r="C61" s="335"/>
      <c r="D61" s="333" t="s">
        <v>5624</v>
      </c>
      <c r="E61" s="333"/>
      <c r="F61" s="333"/>
      <c r="G61" s="333"/>
      <c r="H61" s="333"/>
      <c r="I61" s="333"/>
      <c r="J61" s="333"/>
      <c r="K61" s="331"/>
    </row>
    <row r="62" ht="12.75" customHeight="1">
      <c r="B62" s="329"/>
      <c r="C62" s="335"/>
      <c r="D62" s="335"/>
      <c r="E62" s="339"/>
      <c r="F62" s="335"/>
      <c r="G62" s="335"/>
      <c r="H62" s="335"/>
      <c r="I62" s="335"/>
      <c r="J62" s="335"/>
      <c r="K62" s="331"/>
    </row>
    <row r="63" ht="15" customHeight="1">
      <c r="B63" s="329"/>
      <c r="C63" s="335"/>
      <c r="D63" s="333" t="s">
        <v>5625</v>
      </c>
      <c r="E63" s="333"/>
      <c r="F63" s="333"/>
      <c r="G63" s="333"/>
      <c r="H63" s="333"/>
      <c r="I63" s="333"/>
      <c r="J63" s="333"/>
      <c r="K63" s="331"/>
    </row>
    <row r="64" ht="15" customHeight="1">
      <c r="B64" s="329"/>
      <c r="C64" s="335"/>
      <c r="D64" s="338" t="s">
        <v>5626</v>
      </c>
      <c r="E64" s="338"/>
      <c r="F64" s="338"/>
      <c r="G64" s="338"/>
      <c r="H64" s="338"/>
      <c r="I64" s="338"/>
      <c r="J64" s="338"/>
      <c r="K64" s="331"/>
    </row>
    <row r="65" ht="15" customHeight="1">
      <c r="B65" s="329"/>
      <c r="C65" s="335"/>
      <c r="D65" s="333" t="s">
        <v>5627</v>
      </c>
      <c r="E65" s="333"/>
      <c r="F65" s="333"/>
      <c r="G65" s="333"/>
      <c r="H65" s="333"/>
      <c r="I65" s="333"/>
      <c r="J65" s="333"/>
      <c r="K65" s="331"/>
    </row>
    <row r="66" ht="15" customHeight="1">
      <c r="B66" s="329"/>
      <c r="C66" s="335"/>
      <c r="D66" s="333" t="s">
        <v>5628</v>
      </c>
      <c r="E66" s="333"/>
      <c r="F66" s="333"/>
      <c r="G66" s="333"/>
      <c r="H66" s="333"/>
      <c r="I66" s="333"/>
      <c r="J66" s="333"/>
      <c r="K66" s="331"/>
    </row>
    <row r="67" ht="15" customHeight="1">
      <c r="B67" s="329"/>
      <c r="C67" s="335"/>
      <c r="D67" s="333" t="s">
        <v>5629</v>
      </c>
      <c r="E67" s="333"/>
      <c r="F67" s="333"/>
      <c r="G67" s="333"/>
      <c r="H67" s="333"/>
      <c r="I67" s="333"/>
      <c r="J67" s="333"/>
      <c r="K67" s="331"/>
    </row>
    <row r="68" ht="15" customHeight="1">
      <c r="B68" s="329"/>
      <c r="C68" s="335"/>
      <c r="D68" s="333" t="s">
        <v>5630</v>
      </c>
      <c r="E68" s="333"/>
      <c r="F68" s="333"/>
      <c r="G68" s="333"/>
      <c r="H68" s="333"/>
      <c r="I68" s="333"/>
      <c r="J68" s="333"/>
      <c r="K68" s="331"/>
    </row>
    <row r="69" ht="12.75" customHeight="1">
      <c r="B69" s="340"/>
      <c r="C69" s="341"/>
      <c r="D69" s="341"/>
      <c r="E69" s="341"/>
      <c r="F69" s="341"/>
      <c r="G69" s="341"/>
      <c r="H69" s="341"/>
      <c r="I69" s="341"/>
      <c r="J69" s="341"/>
      <c r="K69" s="342"/>
    </row>
    <row r="70" ht="18.75" customHeight="1">
      <c r="B70" s="343"/>
      <c r="C70" s="343"/>
      <c r="D70" s="343"/>
      <c r="E70" s="343"/>
      <c r="F70" s="343"/>
      <c r="G70" s="343"/>
      <c r="H70" s="343"/>
      <c r="I70" s="343"/>
      <c r="J70" s="343"/>
      <c r="K70" s="344"/>
    </row>
    <row r="71" ht="18.75" customHeight="1">
      <c r="B71" s="344"/>
      <c r="C71" s="344"/>
      <c r="D71" s="344"/>
      <c r="E71" s="344"/>
      <c r="F71" s="344"/>
      <c r="G71" s="344"/>
      <c r="H71" s="344"/>
      <c r="I71" s="344"/>
      <c r="J71" s="344"/>
      <c r="K71" s="344"/>
    </row>
    <row r="72" ht="7.5" customHeight="1">
      <c r="B72" s="345"/>
      <c r="C72" s="346"/>
      <c r="D72" s="346"/>
      <c r="E72" s="346"/>
      <c r="F72" s="346"/>
      <c r="G72" s="346"/>
      <c r="H72" s="346"/>
      <c r="I72" s="346"/>
      <c r="J72" s="346"/>
      <c r="K72" s="347"/>
    </row>
    <row r="73" ht="45" customHeight="1">
      <c r="B73" s="348"/>
      <c r="C73" s="349" t="s">
        <v>184</v>
      </c>
      <c r="D73" s="349"/>
      <c r="E73" s="349"/>
      <c r="F73" s="349"/>
      <c r="G73" s="349"/>
      <c r="H73" s="349"/>
      <c r="I73" s="349"/>
      <c r="J73" s="349"/>
      <c r="K73" s="350"/>
    </row>
    <row r="74" ht="17.25" customHeight="1">
      <c r="B74" s="348"/>
      <c r="C74" s="351" t="s">
        <v>5631</v>
      </c>
      <c r="D74" s="351"/>
      <c r="E74" s="351"/>
      <c r="F74" s="351" t="s">
        <v>5632</v>
      </c>
      <c r="G74" s="352"/>
      <c r="H74" s="351" t="s">
        <v>201</v>
      </c>
      <c r="I74" s="351" t="s">
        <v>57</v>
      </c>
      <c r="J74" s="351" t="s">
        <v>5633</v>
      </c>
      <c r="K74" s="350"/>
    </row>
    <row r="75" ht="17.25" customHeight="1">
      <c r="B75" s="348"/>
      <c r="C75" s="353" t="s">
        <v>5634</v>
      </c>
      <c r="D75" s="353"/>
      <c r="E75" s="353"/>
      <c r="F75" s="354" t="s">
        <v>5635</v>
      </c>
      <c r="G75" s="355"/>
      <c r="H75" s="353"/>
      <c r="I75" s="353"/>
      <c r="J75" s="353" t="s">
        <v>5636</v>
      </c>
      <c r="K75" s="350"/>
    </row>
    <row r="76" ht="5.25" customHeight="1">
      <c r="B76" s="348"/>
      <c r="C76" s="356"/>
      <c r="D76" s="356"/>
      <c r="E76" s="356"/>
      <c r="F76" s="356"/>
      <c r="G76" s="357"/>
      <c r="H76" s="356"/>
      <c r="I76" s="356"/>
      <c r="J76" s="356"/>
      <c r="K76" s="350"/>
    </row>
    <row r="77" ht="15" customHeight="1">
      <c r="B77" s="348"/>
      <c r="C77" s="337" t="s">
        <v>53</v>
      </c>
      <c r="D77" s="356"/>
      <c r="E77" s="356"/>
      <c r="F77" s="358" t="s">
        <v>5637</v>
      </c>
      <c r="G77" s="357"/>
      <c r="H77" s="337" t="s">
        <v>5638</v>
      </c>
      <c r="I77" s="337" t="s">
        <v>5639</v>
      </c>
      <c r="J77" s="337">
        <v>20</v>
      </c>
      <c r="K77" s="350"/>
    </row>
    <row r="78" ht="15" customHeight="1">
      <c r="B78" s="348"/>
      <c r="C78" s="337" t="s">
        <v>5640</v>
      </c>
      <c r="D78" s="337"/>
      <c r="E78" s="337"/>
      <c r="F78" s="358" t="s">
        <v>5637</v>
      </c>
      <c r="G78" s="357"/>
      <c r="H78" s="337" t="s">
        <v>5641</v>
      </c>
      <c r="I78" s="337" t="s">
        <v>5639</v>
      </c>
      <c r="J78" s="337">
        <v>120</v>
      </c>
      <c r="K78" s="350"/>
    </row>
    <row r="79" ht="15" customHeight="1">
      <c r="B79" s="359"/>
      <c r="C79" s="337" t="s">
        <v>5642</v>
      </c>
      <c r="D79" s="337"/>
      <c r="E79" s="337"/>
      <c r="F79" s="358" t="s">
        <v>5643</v>
      </c>
      <c r="G79" s="357"/>
      <c r="H79" s="337" t="s">
        <v>5644</v>
      </c>
      <c r="I79" s="337" t="s">
        <v>5639</v>
      </c>
      <c r="J79" s="337">
        <v>50</v>
      </c>
      <c r="K79" s="350"/>
    </row>
    <row r="80" ht="15" customHeight="1">
      <c r="B80" s="359"/>
      <c r="C80" s="337" t="s">
        <v>5645</v>
      </c>
      <c r="D80" s="337"/>
      <c r="E80" s="337"/>
      <c r="F80" s="358" t="s">
        <v>5637</v>
      </c>
      <c r="G80" s="357"/>
      <c r="H80" s="337" t="s">
        <v>5646</v>
      </c>
      <c r="I80" s="337" t="s">
        <v>5647</v>
      </c>
      <c r="J80" s="337"/>
      <c r="K80" s="350"/>
    </row>
    <row r="81" ht="15" customHeight="1">
      <c r="B81" s="359"/>
      <c r="C81" s="360" t="s">
        <v>5648</v>
      </c>
      <c r="D81" s="360"/>
      <c r="E81" s="360"/>
      <c r="F81" s="361" t="s">
        <v>5643</v>
      </c>
      <c r="G81" s="360"/>
      <c r="H81" s="360" t="s">
        <v>5649</v>
      </c>
      <c r="I81" s="360" t="s">
        <v>5639</v>
      </c>
      <c r="J81" s="360">
        <v>15</v>
      </c>
      <c r="K81" s="350"/>
    </row>
    <row r="82" ht="15" customHeight="1">
      <c r="B82" s="359"/>
      <c r="C82" s="360" t="s">
        <v>5650</v>
      </c>
      <c r="D82" s="360"/>
      <c r="E82" s="360"/>
      <c r="F82" s="361" t="s">
        <v>5643</v>
      </c>
      <c r="G82" s="360"/>
      <c r="H82" s="360" t="s">
        <v>5651</v>
      </c>
      <c r="I82" s="360" t="s">
        <v>5639</v>
      </c>
      <c r="J82" s="360">
        <v>15</v>
      </c>
      <c r="K82" s="350"/>
    </row>
    <row r="83" ht="15" customHeight="1">
      <c r="B83" s="359"/>
      <c r="C83" s="360" t="s">
        <v>5652</v>
      </c>
      <c r="D83" s="360"/>
      <c r="E83" s="360"/>
      <c r="F83" s="361" t="s">
        <v>5643</v>
      </c>
      <c r="G83" s="360"/>
      <c r="H83" s="360" t="s">
        <v>5653</v>
      </c>
      <c r="I83" s="360" t="s">
        <v>5639</v>
      </c>
      <c r="J83" s="360">
        <v>20</v>
      </c>
      <c r="K83" s="350"/>
    </row>
    <row r="84" ht="15" customHeight="1">
      <c r="B84" s="359"/>
      <c r="C84" s="360" t="s">
        <v>5654</v>
      </c>
      <c r="D84" s="360"/>
      <c r="E84" s="360"/>
      <c r="F84" s="361" t="s">
        <v>5643</v>
      </c>
      <c r="G84" s="360"/>
      <c r="H84" s="360" t="s">
        <v>5655</v>
      </c>
      <c r="I84" s="360" t="s">
        <v>5639</v>
      </c>
      <c r="J84" s="360">
        <v>20</v>
      </c>
      <c r="K84" s="350"/>
    </row>
    <row r="85" ht="15" customHeight="1">
      <c r="B85" s="359"/>
      <c r="C85" s="337" t="s">
        <v>5656</v>
      </c>
      <c r="D85" s="337"/>
      <c r="E85" s="337"/>
      <c r="F85" s="358" t="s">
        <v>5643</v>
      </c>
      <c r="G85" s="357"/>
      <c r="H85" s="337" t="s">
        <v>5657</v>
      </c>
      <c r="I85" s="337" t="s">
        <v>5639</v>
      </c>
      <c r="J85" s="337">
        <v>50</v>
      </c>
      <c r="K85" s="350"/>
    </row>
    <row r="86" ht="15" customHeight="1">
      <c r="B86" s="359"/>
      <c r="C86" s="337" t="s">
        <v>5658</v>
      </c>
      <c r="D86" s="337"/>
      <c r="E86" s="337"/>
      <c r="F86" s="358" t="s">
        <v>5643</v>
      </c>
      <c r="G86" s="357"/>
      <c r="H86" s="337" t="s">
        <v>5659</v>
      </c>
      <c r="I86" s="337" t="s">
        <v>5639</v>
      </c>
      <c r="J86" s="337">
        <v>20</v>
      </c>
      <c r="K86" s="350"/>
    </row>
    <row r="87" ht="15" customHeight="1">
      <c r="B87" s="359"/>
      <c r="C87" s="337" t="s">
        <v>5660</v>
      </c>
      <c r="D87" s="337"/>
      <c r="E87" s="337"/>
      <c r="F87" s="358" t="s">
        <v>5643</v>
      </c>
      <c r="G87" s="357"/>
      <c r="H87" s="337" t="s">
        <v>5661</v>
      </c>
      <c r="I87" s="337" t="s">
        <v>5639</v>
      </c>
      <c r="J87" s="337">
        <v>20</v>
      </c>
      <c r="K87" s="350"/>
    </row>
    <row r="88" ht="15" customHeight="1">
      <c r="B88" s="359"/>
      <c r="C88" s="337" t="s">
        <v>5662</v>
      </c>
      <c r="D88" s="337"/>
      <c r="E88" s="337"/>
      <c r="F88" s="358" t="s">
        <v>5643</v>
      </c>
      <c r="G88" s="357"/>
      <c r="H88" s="337" t="s">
        <v>5663</v>
      </c>
      <c r="I88" s="337" t="s">
        <v>5639</v>
      </c>
      <c r="J88" s="337">
        <v>50</v>
      </c>
      <c r="K88" s="350"/>
    </row>
    <row r="89" ht="15" customHeight="1">
      <c r="B89" s="359"/>
      <c r="C89" s="337" t="s">
        <v>5664</v>
      </c>
      <c r="D89" s="337"/>
      <c r="E89" s="337"/>
      <c r="F89" s="358" t="s">
        <v>5643</v>
      </c>
      <c r="G89" s="357"/>
      <c r="H89" s="337" t="s">
        <v>5664</v>
      </c>
      <c r="I89" s="337" t="s">
        <v>5639</v>
      </c>
      <c r="J89" s="337">
        <v>50</v>
      </c>
      <c r="K89" s="350"/>
    </row>
    <row r="90" ht="15" customHeight="1">
      <c r="B90" s="359"/>
      <c r="C90" s="337" t="s">
        <v>206</v>
      </c>
      <c r="D90" s="337"/>
      <c r="E90" s="337"/>
      <c r="F90" s="358" t="s">
        <v>5643</v>
      </c>
      <c r="G90" s="357"/>
      <c r="H90" s="337" t="s">
        <v>5665</v>
      </c>
      <c r="I90" s="337" t="s">
        <v>5639</v>
      </c>
      <c r="J90" s="337">
        <v>255</v>
      </c>
      <c r="K90" s="350"/>
    </row>
    <row r="91" ht="15" customHeight="1">
      <c r="B91" s="359"/>
      <c r="C91" s="337" t="s">
        <v>5666</v>
      </c>
      <c r="D91" s="337"/>
      <c r="E91" s="337"/>
      <c r="F91" s="358" t="s">
        <v>5637</v>
      </c>
      <c r="G91" s="357"/>
      <c r="H91" s="337" t="s">
        <v>5667</v>
      </c>
      <c r="I91" s="337" t="s">
        <v>5668</v>
      </c>
      <c r="J91" s="337"/>
      <c r="K91" s="350"/>
    </row>
    <row r="92" ht="15" customHeight="1">
      <c r="B92" s="359"/>
      <c r="C92" s="337" t="s">
        <v>5669</v>
      </c>
      <c r="D92" s="337"/>
      <c r="E92" s="337"/>
      <c r="F92" s="358" t="s">
        <v>5637</v>
      </c>
      <c r="G92" s="357"/>
      <c r="H92" s="337" t="s">
        <v>5670</v>
      </c>
      <c r="I92" s="337" t="s">
        <v>5671</v>
      </c>
      <c r="J92" s="337"/>
      <c r="K92" s="350"/>
    </row>
    <row r="93" ht="15" customHeight="1">
      <c r="B93" s="359"/>
      <c r="C93" s="337" t="s">
        <v>5672</v>
      </c>
      <c r="D93" s="337"/>
      <c r="E93" s="337"/>
      <c r="F93" s="358" t="s">
        <v>5637</v>
      </c>
      <c r="G93" s="357"/>
      <c r="H93" s="337" t="s">
        <v>5672</v>
      </c>
      <c r="I93" s="337" t="s">
        <v>5671</v>
      </c>
      <c r="J93" s="337"/>
      <c r="K93" s="350"/>
    </row>
    <row r="94" ht="15" customHeight="1">
      <c r="B94" s="359"/>
      <c r="C94" s="337" t="s">
        <v>38</v>
      </c>
      <c r="D94" s="337"/>
      <c r="E94" s="337"/>
      <c r="F94" s="358" t="s">
        <v>5637</v>
      </c>
      <c r="G94" s="357"/>
      <c r="H94" s="337" t="s">
        <v>5673</v>
      </c>
      <c r="I94" s="337" t="s">
        <v>5671</v>
      </c>
      <c r="J94" s="337"/>
      <c r="K94" s="350"/>
    </row>
    <row r="95" ht="15" customHeight="1">
      <c r="B95" s="359"/>
      <c r="C95" s="337" t="s">
        <v>48</v>
      </c>
      <c r="D95" s="337"/>
      <c r="E95" s="337"/>
      <c r="F95" s="358" t="s">
        <v>5637</v>
      </c>
      <c r="G95" s="357"/>
      <c r="H95" s="337" t="s">
        <v>5674</v>
      </c>
      <c r="I95" s="337" t="s">
        <v>5671</v>
      </c>
      <c r="J95" s="337"/>
      <c r="K95" s="350"/>
    </row>
    <row r="96" ht="15" customHeight="1">
      <c r="B96" s="362"/>
      <c r="C96" s="363"/>
      <c r="D96" s="363"/>
      <c r="E96" s="363"/>
      <c r="F96" s="363"/>
      <c r="G96" s="363"/>
      <c r="H96" s="363"/>
      <c r="I96" s="363"/>
      <c r="J96" s="363"/>
      <c r="K96" s="364"/>
    </row>
    <row r="97" ht="18.75" customHeight="1">
      <c r="B97" s="365"/>
      <c r="C97" s="366"/>
      <c r="D97" s="366"/>
      <c r="E97" s="366"/>
      <c r="F97" s="366"/>
      <c r="G97" s="366"/>
      <c r="H97" s="366"/>
      <c r="I97" s="366"/>
      <c r="J97" s="366"/>
      <c r="K97" s="365"/>
    </row>
    <row r="98" ht="18.75" customHeight="1">
      <c r="B98" s="344"/>
      <c r="C98" s="344"/>
      <c r="D98" s="344"/>
      <c r="E98" s="344"/>
      <c r="F98" s="344"/>
      <c r="G98" s="344"/>
      <c r="H98" s="344"/>
      <c r="I98" s="344"/>
      <c r="J98" s="344"/>
      <c r="K98" s="344"/>
    </row>
    <row r="99" ht="7.5" customHeight="1">
      <c r="B99" s="345"/>
      <c r="C99" s="346"/>
      <c r="D99" s="346"/>
      <c r="E99" s="346"/>
      <c r="F99" s="346"/>
      <c r="G99" s="346"/>
      <c r="H99" s="346"/>
      <c r="I99" s="346"/>
      <c r="J99" s="346"/>
      <c r="K99" s="347"/>
    </row>
    <row r="100" ht="45" customHeight="1">
      <c r="B100" s="348"/>
      <c r="C100" s="349" t="s">
        <v>5675</v>
      </c>
      <c r="D100" s="349"/>
      <c r="E100" s="349"/>
      <c r="F100" s="349"/>
      <c r="G100" s="349"/>
      <c r="H100" s="349"/>
      <c r="I100" s="349"/>
      <c r="J100" s="349"/>
      <c r="K100" s="350"/>
    </row>
    <row r="101" ht="17.25" customHeight="1">
      <c r="B101" s="348"/>
      <c r="C101" s="351" t="s">
        <v>5631</v>
      </c>
      <c r="D101" s="351"/>
      <c r="E101" s="351"/>
      <c r="F101" s="351" t="s">
        <v>5632</v>
      </c>
      <c r="G101" s="352"/>
      <c r="H101" s="351" t="s">
        <v>201</v>
      </c>
      <c r="I101" s="351" t="s">
        <v>57</v>
      </c>
      <c r="J101" s="351" t="s">
        <v>5633</v>
      </c>
      <c r="K101" s="350"/>
    </row>
    <row r="102" ht="17.25" customHeight="1">
      <c r="B102" s="348"/>
      <c r="C102" s="353" t="s">
        <v>5634</v>
      </c>
      <c r="D102" s="353"/>
      <c r="E102" s="353"/>
      <c r="F102" s="354" t="s">
        <v>5635</v>
      </c>
      <c r="G102" s="355"/>
      <c r="H102" s="353"/>
      <c r="I102" s="353"/>
      <c r="J102" s="353" t="s">
        <v>5636</v>
      </c>
      <c r="K102" s="350"/>
    </row>
    <row r="103" ht="5.25" customHeight="1">
      <c r="B103" s="348"/>
      <c r="C103" s="351"/>
      <c r="D103" s="351"/>
      <c r="E103" s="351"/>
      <c r="F103" s="351"/>
      <c r="G103" s="367"/>
      <c r="H103" s="351"/>
      <c r="I103" s="351"/>
      <c r="J103" s="351"/>
      <c r="K103" s="350"/>
    </row>
    <row r="104" ht="15" customHeight="1">
      <c r="B104" s="348"/>
      <c r="C104" s="337" t="s">
        <v>53</v>
      </c>
      <c r="D104" s="356"/>
      <c r="E104" s="356"/>
      <c r="F104" s="358" t="s">
        <v>5637</v>
      </c>
      <c r="G104" s="367"/>
      <c r="H104" s="337" t="s">
        <v>5676</v>
      </c>
      <c r="I104" s="337" t="s">
        <v>5639</v>
      </c>
      <c r="J104" s="337">
        <v>20</v>
      </c>
      <c r="K104" s="350"/>
    </row>
    <row r="105" ht="15" customHeight="1">
      <c r="B105" s="348"/>
      <c r="C105" s="337" t="s">
        <v>5640</v>
      </c>
      <c r="D105" s="337"/>
      <c r="E105" s="337"/>
      <c r="F105" s="358" t="s">
        <v>5637</v>
      </c>
      <c r="G105" s="337"/>
      <c r="H105" s="337" t="s">
        <v>5676</v>
      </c>
      <c r="I105" s="337" t="s">
        <v>5639</v>
      </c>
      <c r="J105" s="337">
        <v>120</v>
      </c>
      <c r="K105" s="350"/>
    </row>
    <row r="106" ht="15" customHeight="1">
      <c r="B106" s="359"/>
      <c r="C106" s="337" t="s">
        <v>5642</v>
      </c>
      <c r="D106" s="337"/>
      <c r="E106" s="337"/>
      <c r="F106" s="358" t="s">
        <v>5643</v>
      </c>
      <c r="G106" s="337"/>
      <c r="H106" s="337" t="s">
        <v>5676</v>
      </c>
      <c r="I106" s="337" t="s">
        <v>5639</v>
      </c>
      <c r="J106" s="337">
        <v>50</v>
      </c>
      <c r="K106" s="350"/>
    </row>
    <row r="107" ht="15" customHeight="1">
      <c r="B107" s="359"/>
      <c r="C107" s="337" t="s">
        <v>5645</v>
      </c>
      <c r="D107" s="337"/>
      <c r="E107" s="337"/>
      <c r="F107" s="358" t="s">
        <v>5637</v>
      </c>
      <c r="G107" s="337"/>
      <c r="H107" s="337" t="s">
        <v>5676</v>
      </c>
      <c r="I107" s="337" t="s">
        <v>5647</v>
      </c>
      <c r="J107" s="337"/>
      <c r="K107" s="350"/>
    </row>
    <row r="108" ht="15" customHeight="1">
      <c r="B108" s="359"/>
      <c r="C108" s="337" t="s">
        <v>5656</v>
      </c>
      <c r="D108" s="337"/>
      <c r="E108" s="337"/>
      <c r="F108" s="358" t="s">
        <v>5643</v>
      </c>
      <c r="G108" s="337"/>
      <c r="H108" s="337" t="s">
        <v>5676</v>
      </c>
      <c r="I108" s="337" t="s">
        <v>5639</v>
      </c>
      <c r="J108" s="337">
        <v>50</v>
      </c>
      <c r="K108" s="350"/>
    </row>
    <row r="109" ht="15" customHeight="1">
      <c r="B109" s="359"/>
      <c r="C109" s="337" t="s">
        <v>5664</v>
      </c>
      <c r="D109" s="337"/>
      <c r="E109" s="337"/>
      <c r="F109" s="358" t="s">
        <v>5643</v>
      </c>
      <c r="G109" s="337"/>
      <c r="H109" s="337" t="s">
        <v>5676</v>
      </c>
      <c r="I109" s="337" t="s">
        <v>5639</v>
      </c>
      <c r="J109" s="337">
        <v>50</v>
      </c>
      <c r="K109" s="350"/>
    </row>
    <row r="110" ht="15" customHeight="1">
      <c r="B110" s="359"/>
      <c r="C110" s="337" t="s">
        <v>5662</v>
      </c>
      <c r="D110" s="337"/>
      <c r="E110" s="337"/>
      <c r="F110" s="358" t="s">
        <v>5643</v>
      </c>
      <c r="G110" s="337"/>
      <c r="H110" s="337" t="s">
        <v>5676</v>
      </c>
      <c r="I110" s="337" t="s">
        <v>5639</v>
      </c>
      <c r="J110" s="337">
        <v>50</v>
      </c>
      <c r="K110" s="350"/>
    </row>
    <row r="111" ht="15" customHeight="1">
      <c r="B111" s="359"/>
      <c r="C111" s="337" t="s">
        <v>53</v>
      </c>
      <c r="D111" s="337"/>
      <c r="E111" s="337"/>
      <c r="F111" s="358" t="s">
        <v>5637</v>
      </c>
      <c r="G111" s="337"/>
      <c r="H111" s="337" t="s">
        <v>5677</v>
      </c>
      <c r="I111" s="337" t="s">
        <v>5639</v>
      </c>
      <c r="J111" s="337">
        <v>20</v>
      </c>
      <c r="K111" s="350"/>
    </row>
    <row r="112" ht="15" customHeight="1">
      <c r="B112" s="359"/>
      <c r="C112" s="337" t="s">
        <v>5678</v>
      </c>
      <c r="D112" s="337"/>
      <c r="E112" s="337"/>
      <c r="F112" s="358" t="s">
        <v>5637</v>
      </c>
      <c r="G112" s="337"/>
      <c r="H112" s="337" t="s">
        <v>5679</v>
      </c>
      <c r="I112" s="337" t="s">
        <v>5639</v>
      </c>
      <c r="J112" s="337">
        <v>120</v>
      </c>
      <c r="K112" s="350"/>
    </row>
    <row r="113" ht="15" customHeight="1">
      <c r="B113" s="359"/>
      <c r="C113" s="337" t="s">
        <v>38</v>
      </c>
      <c r="D113" s="337"/>
      <c r="E113" s="337"/>
      <c r="F113" s="358" t="s">
        <v>5637</v>
      </c>
      <c r="G113" s="337"/>
      <c r="H113" s="337" t="s">
        <v>5680</v>
      </c>
      <c r="I113" s="337" t="s">
        <v>5671</v>
      </c>
      <c r="J113" s="337"/>
      <c r="K113" s="350"/>
    </row>
    <row r="114" ht="15" customHeight="1">
      <c r="B114" s="359"/>
      <c r="C114" s="337" t="s">
        <v>48</v>
      </c>
      <c r="D114" s="337"/>
      <c r="E114" s="337"/>
      <c r="F114" s="358" t="s">
        <v>5637</v>
      </c>
      <c r="G114" s="337"/>
      <c r="H114" s="337" t="s">
        <v>5681</v>
      </c>
      <c r="I114" s="337" t="s">
        <v>5671</v>
      </c>
      <c r="J114" s="337"/>
      <c r="K114" s="350"/>
    </row>
    <row r="115" ht="15" customHeight="1">
      <c r="B115" s="359"/>
      <c r="C115" s="337" t="s">
        <v>57</v>
      </c>
      <c r="D115" s="337"/>
      <c r="E115" s="337"/>
      <c r="F115" s="358" t="s">
        <v>5637</v>
      </c>
      <c r="G115" s="337"/>
      <c r="H115" s="337" t="s">
        <v>5682</v>
      </c>
      <c r="I115" s="337" t="s">
        <v>5683</v>
      </c>
      <c r="J115" s="337"/>
      <c r="K115" s="350"/>
    </row>
    <row r="116" ht="15" customHeight="1">
      <c r="B116" s="362"/>
      <c r="C116" s="368"/>
      <c r="D116" s="368"/>
      <c r="E116" s="368"/>
      <c r="F116" s="368"/>
      <c r="G116" s="368"/>
      <c r="H116" s="368"/>
      <c r="I116" s="368"/>
      <c r="J116" s="368"/>
      <c r="K116" s="364"/>
    </row>
    <row r="117" ht="18.75" customHeight="1">
      <c r="B117" s="369"/>
      <c r="C117" s="333"/>
      <c r="D117" s="333"/>
      <c r="E117" s="333"/>
      <c r="F117" s="370"/>
      <c r="G117" s="333"/>
      <c r="H117" s="333"/>
      <c r="I117" s="333"/>
      <c r="J117" s="333"/>
      <c r="K117" s="369"/>
    </row>
    <row r="118" ht="18.75" customHeight="1">
      <c r="B118" s="344"/>
      <c r="C118" s="344"/>
      <c r="D118" s="344"/>
      <c r="E118" s="344"/>
      <c r="F118" s="344"/>
      <c r="G118" s="344"/>
      <c r="H118" s="344"/>
      <c r="I118" s="344"/>
      <c r="J118" s="344"/>
      <c r="K118" s="344"/>
    </row>
    <row r="119" ht="7.5" customHeight="1">
      <c r="B119" s="371"/>
      <c r="C119" s="372"/>
      <c r="D119" s="372"/>
      <c r="E119" s="372"/>
      <c r="F119" s="372"/>
      <c r="G119" s="372"/>
      <c r="H119" s="372"/>
      <c r="I119" s="372"/>
      <c r="J119" s="372"/>
      <c r="K119" s="373"/>
    </row>
    <row r="120" ht="45" customHeight="1">
      <c r="B120" s="374"/>
      <c r="C120" s="327" t="s">
        <v>5684</v>
      </c>
      <c r="D120" s="327"/>
      <c r="E120" s="327"/>
      <c r="F120" s="327"/>
      <c r="G120" s="327"/>
      <c r="H120" s="327"/>
      <c r="I120" s="327"/>
      <c r="J120" s="327"/>
      <c r="K120" s="375"/>
    </row>
    <row r="121" ht="17.25" customHeight="1">
      <c r="B121" s="376"/>
      <c r="C121" s="351" t="s">
        <v>5631</v>
      </c>
      <c r="D121" s="351"/>
      <c r="E121" s="351"/>
      <c r="F121" s="351" t="s">
        <v>5632</v>
      </c>
      <c r="G121" s="352"/>
      <c r="H121" s="351" t="s">
        <v>201</v>
      </c>
      <c r="I121" s="351" t="s">
        <v>57</v>
      </c>
      <c r="J121" s="351" t="s">
        <v>5633</v>
      </c>
      <c r="K121" s="377"/>
    </row>
    <row r="122" ht="17.25" customHeight="1">
      <c r="B122" s="376"/>
      <c r="C122" s="353" t="s">
        <v>5634</v>
      </c>
      <c r="D122" s="353"/>
      <c r="E122" s="353"/>
      <c r="F122" s="354" t="s">
        <v>5635</v>
      </c>
      <c r="G122" s="355"/>
      <c r="H122" s="353"/>
      <c r="I122" s="353"/>
      <c r="J122" s="353" t="s">
        <v>5636</v>
      </c>
      <c r="K122" s="377"/>
    </row>
    <row r="123" ht="5.25" customHeight="1">
      <c r="B123" s="378"/>
      <c r="C123" s="356"/>
      <c r="D123" s="356"/>
      <c r="E123" s="356"/>
      <c r="F123" s="356"/>
      <c r="G123" s="337"/>
      <c r="H123" s="356"/>
      <c r="I123" s="356"/>
      <c r="J123" s="356"/>
      <c r="K123" s="379"/>
    </row>
    <row r="124" ht="15" customHeight="1">
      <c r="B124" s="378"/>
      <c r="C124" s="337" t="s">
        <v>5640</v>
      </c>
      <c r="D124" s="356"/>
      <c r="E124" s="356"/>
      <c r="F124" s="358" t="s">
        <v>5637</v>
      </c>
      <c r="G124" s="337"/>
      <c r="H124" s="337" t="s">
        <v>5676</v>
      </c>
      <c r="I124" s="337" t="s">
        <v>5639</v>
      </c>
      <c r="J124" s="337">
        <v>120</v>
      </c>
      <c r="K124" s="380"/>
    </row>
    <row r="125" ht="15" customHeight="1">
      <c r="B125" s="378"/>
      <c r="C125" s="337" t="s">
        <v>5685</v>
      </c>
      <c r="D125" s="337"/>
      <c r="E125" s="337"/>
      <c r="F125" s="358" t="s">
        <v>5637</v>
      </c>
      <c r="G125" s="337"/>
      <c r="H125" s="337" t="s">
        <v>5686</v>
      </c>
      <c r="I125" s="337" t="s">
        <v>5639</v>
      </c>
      <c r="J125" s="337" t="s">
        <v>5687</v>
      </c>
      <c r="K125" s="380"/>
    </row>
    <row r="126" ht="15" customHeight="1">
      <c r="B126" s="378"/>
      <c r="C126" s="337" t="s">
        <v>100</v>
      </c>
      <c r="D126" s="337"/>
      <c r="E126" s="337"/>
      <c r="F126" s="358" t="s">
        <v>5637</v>
      </c>
      <c r="G126" s="337"/>
      <c r="H126" s="337" t="s">
        <v>5688</v>
      </c>
      <c r="I126" s="337" t="s">
        <v>5639</v>
      </c>
      <c r="J126" s="337" t="s">
        <v>5687</v>
      </c>
      <c r="K126" s="380"/>
    </row>
    <row r="127" ht="15" customHeight="1">
      <c r="B127" s="378"/>
      <c r="C127" s="337" t="s">
        <v>5648</v>
      </c>
      <c r="D127" s="337"/>
      <c r="E127" s="337"/>
      <c r="F127" s="358" t="s">
        <v>5643</v>
      </c>
      <c r="G127" s="337"/>
      <c r="H127" s="337" t="s">
        <v>5649</v>
      </c>
      <c r="I127" s="337" t="s">
        <v>5639</v>
      </c>
      <c r="J127" s="337">
        <v>15</v>
      </c>
      <c r="K127" s="380"/>
    </row>
    <row r="128" ht="15" customHeight="1">
      <c r="B128" s="378"/>
      <c r="C128" s="360" t="s">
        <v>5650</v>
      </c>
      <c r="D128" s="360"/>
      <c r="E128" s="360"/>
      <c r="F128" s="361" t="s">
        <v>5643</v>
      </c>
      <c r="G128" s="360"/>
      <c r="H128" s="360" t="s">
        <v>5651</v>
      </c>
      <c r="I128" s="360" t="s">
        <v>5639</v>
      </c>
      <c r="J128" s="360">
        <v>15</v>
      </c>
      <c r="K128" s="380"/>
    </row>
    <row r="129" ht="15" customHeight="1">
      <c r="B129" s="378"/>
      <c r="C129" s="360" t="s">
        <v>5652</v>
      </c>
      <c r="D129" s="360"/>
      <c r="E129" s="360"/>
      <c r="F129" s="361" t="s">
        <v>5643</v>
      </c>
      <c r="G129" s="360"/>
      <c r="H129" s="360" t="s">
        <v>5653</v>
      </c>
      <c r="I129" s="360" t="s">
        <v>5639</v>
      </c>
      <c r="J129" s="360">
        <v>20</v>
      </c>
      <c r="K129" s="380"/>
    </row>
    <row r="130" ht="15" customHeight="1">
      <c r="B130" s="378"/>
      <c r="C130" s="360" t="s">
        <v>5654</v>
      </c>
      <c r="D130" s="360"/>
      <c r="E130" s="360"/>
      <c r="F130" s="361" t="s">
        <v>5643</v>
      </c>
      <c r="G130" s="360"/>
      <c r="H130" s="360" t="s">
        <v>5655</v>
      </c>
      <c r="I130" s="360" t="s">
        <v>5639</v>
      </c>
      <c r="J130" s="360">
        <v>20</v>
      </c>
      <c r="K130" s="380"/>
    </row>
    <row r="131" ht="15" customHeight="1">
      <c r="B131" s="378"/>
      <c r="C131" s="337" t="s">
        <v>5642</v>
      </c>
      <c r="D131" s="337"/>
      <c r="E131" s="337"/>
      <c r="F131" s="358" t="s">
        <v>5643</v>
      </c>
      <c r="G131" s="337"/>
      <c r="H131" s="337" t="s">
        <v>5676</v>
      </c>
      <c r="I131" s="337" t="s">
        <v>5639</v>
      </c>
      <c r="J131" s="337">
        <v>50</v>
      </c>
      <c r="K131" s="380"/>
    </row>
    <row r="132" ht="15" customHeight="1">
      <c r="B132" s="378"/>
      <c r="C132" s="337" t="s">
        <v>5656</v>
      </c>
      <c r="D132" s="337"/>
      <c r="E132" s="337"/>
      <c r="F132" s="358" t="s">
        <v>5643</v>
      </c>
      <c r="G132" s="337"/>
      <c r="H132" s="337" t="s">
        <v>5676</v>
      </c>
      <c r="I132" s="337" t="s">
        <v>5639</v>
      </c>
      <c r="J132" s="337">
        <v>50</v>
      </c>
      <c r="K132" s="380"/>
    </row>
    <row r="133" ht="15" customHeight="1">
      <c r="B133" s="378"/>
      <c r="C133" s="337" t="s">
        <v>5662</v>
      </c>
      <c r="D133" s="337"/>
      <c r="E133" s="337"/>
      <c r="F133" s="358" t="s">
        <v>5643</v>
      </c>
      <c r="G133" s="337"/>
      <c r="H133" s="337" t="s">
        <v>5676</v>
      </c>
      <c r="I133" s="337" t="s">
        <v>5639</v>
      </c>
      <c r="J133" s="337">
        <v>50</v>
      </c>
      <c r="K133" s="380"/>
    </row>
    <row r="134" ht="15" customHeight="1">
      <c r="B134" s="378"/>
      <c r="C134" s="337" t="s">
        <v>5664</v>
      </c>
      <c r="D134" s="337"/>
      <c r="E134" s="337"/>
      <c r="F134" s="358" t="s">
        <v>5643</v>
      </c>
      <c r="G134" s="337"/>
      <c r="H134" s="337" t="s">
        <v>5676</v>
      </c>
      <c r="I134" s="337" t="s">
        <v>5639</v>
      </c>
      <c r="J134" s="337">
        <v>50</v>
      </c>
      <c r="K134" s="380"/>
    </row>
    <row r="135" ht="15" customHeight="1">
      <c r="B135" s="378"/>
      <c r="C135" s="337" t="s">
        <v>206</v>
      </c>
      <c r="D135" s="337"/>
      <c r="E135" s="337"/>
      <c r="F135" s="358" t="s">
        <v>5643</v>
      </c>
      <c r="G135" s="337"/>
      <c r="H135" s="337" t="s">
        <v>5689</v>
      </c>
      <c r="I135" s="337" t="s">
        <v>5639</v>
      </c>
      <c r="J135" s="337">
        <v>255</v>
      </c>
      <c r="K135" s="380"/>
    </row>
    <row r="136" ht="15" customHeight="1">
      <c r="B136" s="378"/>
      <c r="C136" s="337" t="s">
        <v>5666</v>
      </c>
      <c r="D136" s="337"/>
      <c r="E136" s="337"/>
      <c r="F136" s="358" t="s">
        <v>5637</v>
      </c>
      <c r="G136" s="337"/>
      <c r="H136" s="337" t="s">
        <v>5690</v>
      </c>
      <c r="I136" s="337" t="s">
        <v>5668</v>
      </c>
      <c r="J136" s="337"/>
      <c r="K136" s="380"/>
    </row>
    <row r="137" ht="15" customHeight="1">
      <c r="B137" s="378"/>
      <c r="C137" s="337" t="s">
        <v>5669</v>
      </c>
      <c r="D137" s="337"/>
      <c r="E137" s="337"/>
      <c r="F137" s="358" t="s">
        <v>5637</v>
      </c>
      <c r="G137" s="337"/>
      <c r="H137" s="337" t="s">
        <v>5691</v>
      </c>
      <c r="I137" s="337" t="s">
        <v>5671</v>
      </c>
      <c r="J137" s="337"/>
      <c r="K137" s="380"/>
    </row>
    <row r="138" ht="15" customHeight="1">
      <c r="B138" s="378"/>
      <c r="C138" s="337" t="s">
        <v>5672</v>
      </c>
      <c r="D138" s="337"/>
      <c r="E138" s="337"/>
      <c r="F138" s="358" t="s">
        <v>5637</v>
      </c>
      <c r="G138" s="337"/>
      <c r="H138" s="337" t="s">
        <v>5672</v>
      </c>
      <c r="I138" s="337" t="s">
        <v>5671</v>
      </c>
      <c r="J138" s="337"/>
      <c r="K138" s="380"/>
    </row>
    <row r="139" ht="15" customHeight="1">
      <c r="B139" s="378"/>
      <c r="C139" s="337" t="s">
        <v>38</v>
      </c>
      <c r="D139" s="337"/>
      <c r="E139" s="337"/>
      <c r="F139" s="358" t="s">
        <v>5637</v>
      </c>
      <c r="G139" s="337"/>
      <c r="H139" s="337" t="s">
        <v>5692</v>
      </c>
      <c r="I139" s="337" t="s">
        <v>5671</v>
      </c>
      <c r="J139" s="337"/>
      <c r="K139" s="380"/>
    </row>
    <row r="140" ht="15" customHeight="1">
      <c r="B140" s="378"/>
      <c r="C140" s="337" t="s">
        <v>5693</v>
      </c>
      <c r="D140" s="337"/>
      <c r="E140" s="337"/>
      <c r="F140" s="358" t="s">
        <v>5637</v>
      </c>
      <c r="G140" s="337"/>
      <c r="H140" s="337" t="s">
        <v>5694</v>
      </c>
      <c r="I140" s="337" t="s">
        <v>5671</v>
      </c>
      <c r="J140" s="337"/>
      <c r="K140" s="380"/>
    </row>
    <row r="141" ht="15" customHeight="1">
      <c r="B141" s="381"/>
      <c r="C141" s="382"/>
      <c r="D141" s="382"/>
      <c r="E141" s="382"/>
      <c r="F141" s="382"/>
      <c r="G141" s="382"/>
      <c r="H141" s="382"/>
      <c r="I141" s="382"/>
      <c r="J141" s="382"/>
      <c r="K141" s="383"/>
    </row>
    <row r="142" ht="18.75" customHeight="1">
      <c r="B142" s="333"/>
      <c r="C142" s="333"/>
      <c r="D142" s="333"/>
      <c r="E142" s="333"/>
      <c r="F142" s="370"/>
      <c r="G142" s="333"/>
      <c r="H142" s="333"/>
      <c r="I142" s="333"/>
      <c r="J142" s="333"/>
      <c r="K142" s="333"/>
    </row>
    <row r="143" ht="18.75" customHeight="1">
      <c r="B143" s="344"/>
      <c r="C143" s="344"/>
      <c r="D143" s="344"/>
      <c r="E143" s="344"/>
      <c r="F143" s="344"/>
      <c r="G143" s="344"/>
      <c r="H143" s="344"/>
      <c r="I143" s="344"/>
      <c r="J143" s="344"/>
      <c r="K143" s="344"/>
    </row>
    <row r="144" ht="7.5" customHeight="1">
      <c r="B144" s="345"/>
      <c r="C144" s="346"/>
      <c r="D144" s="346"/>
      <c r="E144" s="346"/>
      <c r="F144" s="346"/>
      <c r="G144" s="346"/>
      <c r="H144" s="346"/>
      <c r="I144" s="346"/>
      <c r="J144" s="346"/>
      <c r="K144" s="347"/>
    </row>
    <row r="145" ht="45" customHeight="1">
      <c r="B145" s="348"/>
      <c r="C145" s="349" t="s">
        <v>5695</v>
      </c>
      <c r="D145" s="349"/>
      <c r="E145" s="349"/>
      <c r="F145" s="349"/>
      <c r="G145" s="349"/>
      <c r="H145" s="349"/>
      <c r="I145" s="349"/>
      <c r="J145" s="349"/>
      <c r="K145" s="350"/>
    </row>
    <row r="146" ht="17.25" customHeight="1">
      <c r="B146" s="348"/>
      <c r="C146" s="351" t="s">
        <v>5631</v>
      </c>
      <c r="D146" s="351"/>
      <c r="E146" s="351"/>
      <c r="F146" s="351" t="s">
        <v>5632</v>
      </c>
      <c r="G146" s="352"/>
      <c r="H146" s="351" t="s">
        <v>201</v>
      </c>
      <c r="I146" s="351" t="s">
        <v>57</v>
      </c>
      <c r="J146" s="351" t="s">
        <v>5633</v>
      </c>
      <c r="K146" s="350"/>
    </row>
    <row r="147" ht="17.25" customHeight="1">
      <c r="B147" s="348"/>
      <c r="C147" s="353" t="s">
        <v>5634</v>
      </c>
      <c r="D147" s="353"/>
      <c r="E147" s="353"/>
      <c r="F147" s="354" t="s">
        <v>5635</v>
      </c>
      <c r="G147" s="355"/>
      <c r="H147" s="353"/>
      <c r="I147" s="353"/>
      <c r="J147" s="353" t="s">
        <v>5636</v>
      </c>
      <c r="K147" s="350"/>
    </row>
    <row r="148" ht="5.25" customHeight="1">
      <c r="B148" s="359"/>
      <c r="C148" s="356"/>
      <c r="D148" s="356"/>
      <c r="E148" s="356"/>
      <c r="F148" s="356"/>
      <c r="G148" s="357"/>
      <c r="H148" s="356"/>
      <c r="I148" s="356"/>
      <c r="J148" s="356"/>
      <c r="K148" s="380"/>
    </row>
    <row r="149" ht="15" customHeight="1">
      <c r="B149" s="359"/>
      <c r="C149" s="384" t="s">
        <v>5640</v>
      </c>
      <c r="D149" s="337"/>
      <c r="E149" s="337"/>
      <c r="F149" s="385" t="s">
        <v>5637</v>
      </c>
      <c r="G149" s="337"/>
      <c r="H149" s="384" t="s">
        <v>5676</v>
      </c>
      <c r="I149" s="384" t="s">
        <v>5639</v>
      </c>
      <c r="J149" s="384">
        <v>120</v>
      </c>
      <c r="K149" s="380"/>
    </row>
    <row r="150" ht="15" customHeight="1">
      <c r="B150" s="359"/>
      <c r="C150" s="384" t="s">
        <v>5685</v>
      </c>
      <c r="D150" s="337"/>
      <c r="E150" s="337"/>
      <c r="F150" s="385" t="s">
        <v>5637</v>
      </c>
      <c r="G150" s="337"/>
      <c r="H150" s="384" t="s">
        <v>5696</v>
      </c>
      <c r="I150" s="384" t="s">
        <v>5639</v>
      </c>
      <c r="J150" s="384" t="s">
        <v>5687</v>
      </c>
      <c r="K150" s="380"/>
    </row>
    <row r="151" ht="15" customHeight="1">
      <c r="B151" s="359"/>
      <c r="C151" s="384" t="s">
        <v>100</v>
      </c>
      <c r="D151" s="337"/>
      <c r="E151" s="337"/>
      <c r="F151" s="385" t="s">
        <v>5637</v>
      </c>
      <c r="G151" s="337"/>
      <c r="H151" s="384" t="s">
        <v>5697</v>
      </c>
      <c r="I151" s="384" t="s">
        <v>5639</v>
      </c>
      <c r="J151" s="384" t="s">
        <v>5687</v>
      </c>
      <c r="K151" s="380"/>
    </row>
    <row r="152" ht="15" customHeight="1">
      <c r="B152" s="359"/>
      <c r="C152" s="384" t="s">
        <v>5642</v>
      </c>
      <c r="D152" s="337"/>
      <c r="E152" s="337"/>
      <c r="F152" s="385" t="s">
        <v>5643</v>
      </c>
      <c r="G152" s="337"/>
      <c r="H152" s="384" t="s">
        <v>5676</v>
      </c>
      <c r="I152" s="384" t="s">
        <v>5639</v>
      </c>
      <c r="J152" s="384">
        <v>50</v>
      </c>
      <c r="K152" s="380"/>
    </row>
    <row r="153" ht="15" customHeight="1">
      <c r="B153" s="359"/>
      <c r="C153" s="384" t="s">
        <v>5645</v>
      </c>
      <c r="D153" s="337"/>
      <c r="E153" s="337"/>
      <c r="F153" s="385" t="s">
        <v>5637</v>
      </c>
      <c r="G153" s="337"/>
      <c r="H153" s="384" t="s">
        <v>5676</v>
      </c>
      <c r="I153" s="384" t="s">
        <v>5647</v>
      </c>
      <c r="J153" s="384"/>
      <c r="K153" s="380"/>
    </row>
    <row r="154" ht="15" customHeight="1">
      <c r="B154" s="359"/>
      <c r="C154" s="384" t="s">
        <v>5656</v>
      </c>
      <c r="D154" s="337"/>
      <c r="E154" s="337"/>
      <c r="F154" s="385" t="s">
        <v>5643</v>
      </c>
      <c r="G154" s="337"/>
      <c r="H154" s="384" t="s">
        <v>5676</v>
      </c>
      <c r="I154" s="384" t="s">
        <v>5639</v>
      </c>
      <c r="J154" s="384">
        <v>50</v>
      </c>
      <c r="K154" s="380"/>
    </row>
    <row r="155" ht="15" customHeight="1">
      <c r="B155" s="359"/>
      <c r="C155" s="384" t="s">
        <v>5664</v>
      </c>
      <c r="D155" s="337"/>
      <c r="E155" s="337"/>
      <c r="F155" s="385" t="s">
        <v>5643</v>
      </c>
      <c r="G155" s="337"/>
      <c r="H155" s="384" t="s">
        <v>5676</v>
      </c>
      <c r="I155" s="384" t="s">
        <v>5639</v>
      </c>
      <c r="J155" s="384">
        <v>50</v>
      </c>
      <c r="K155" s="380"/>
    </row>
    <row r="156" ht="15" customHeight="1">
      <c r="B156" s="359"/>
      <c r="C156" s="384" t="s">
        <v>5662</v>
      </c>
      <c r="D156" s="337"/>
      <c r="E156" s="337"/>
      <c r="F156" s="385" t="s">
        <v>5643</v>
      </c>
      <c r="G156" s="337"/>
      <c r="H156" s="384" t="s">
        <v>5676</v>
      </c>
      <c r="I156" s="384" t="s">
        <v>5639</v>
      </c>
      <c r="J156" s="384">
        <v>50</v>
      </c>
      <c r="K156" s="380"/>
    </row>
    <row r="157" ht="15" customHeight="1">
      <c r="B157" s="359"/>
      <c r="C157" s="384" t="s">
        <v>190</v>
      </c>
      <c r="D157" s="337"/>
      <c r="E157" s="337"/>
      <c r="F157" s="385" t="s">
        <v>5637</v>
      </c>
      <c r="G157" s="337"/>
      <c r="H157" s="384" t="s">
        <v>5698</v>
      </c>
      <c r="I157" s="384" t="s">
        <v>5639</v>
      </c>
      <c r="J157" s="384" t="s">
        <v>5699</v>
      </c>
      <c r="K157" s="380"/>
    </row>
    <row r="158" ht="15" customHeight="1">
      <c r="B158" s="359"/>
      <c r="C158" s="384" t="s">
        <v>5700</v>
      </c>
      <c r="D158" s="337"/>
      <c r="E158" s="337"/>
      <c r="F158" s="385" t="s">
        <v>5637</v>
      </c>
      <c r="G158" s="337"/>
      <c r="H158" s="384" t="s">
        <v>5701</v>
      </c>
      <c r="I158" s="384" t="s">
        <v>5671</v>
      </c>
      <c r="J158" s="384"/>
      <c r="K158" s="380"/>
    </row>
    <row r="159" ht="15" customHeight="1">
      <c r="B159" s="386"/>
      <c r="C159" s="368"/>
      <c r="D159" s="368"/>
      <c r="E159" s="368"/>
      <c r="F159" s="368"/>
      <c r="G159" s="368"/>
      <c r="H159" s="368"/>
      <c r="I159" s="368"/>
      <c r="J159" s="368"/>
      <c r="K159" s="387"/>
    </row>
    <row r="160" ht="18.75" customHeight="1">
      <c r="B160" s="333"/>
      <c r="C160" s="337"/>
      <c r="D160" s="337"/>
      <c r="E160" s="337"/>
      <c r="F160" s="358"/>
      <c r="G160" s="337"/>
      <c r="H160" s="337"/>
      <c r="I160" s="337"/>
      <c r="J160" s="337"/>
      <c r="K160" s="333"/>
    </row>
    <row r="161" ht="18.75" customHeight="1">
      <c r="B161" s="344"/>
      <c r="C161" s="344"/>
      <c r="D161" s="344"/>
      <c r="E161" s="344"/>
      <c r="F161" s="344"/>
      <c r="G161" s="344"/>
      <c r="H161" s="344"/>
      <c r="I161" s="344"/>
      <c r="J161" s="344"/>
      <c r="K161" s="344"/>
    </row>
    <row r="162" ht="7.5" customHeight="1">
      <c r="B162" s="323"/>
      <c r="C162" s="324"/>
      <c r="D162" s="324"/>
      <c r="E162" s="324"/>
      <c r="F162" s="324"/>
      <c r="G162" s="324"/>
      <c r="H162" s="324"/>
      <c r="I162" s="324"/>
      <c r="J162" s="324"/>
      <c r="K162" s="325"/>
    </row>
    <row r="163" ht="45" customHeight="1">
      <c r="B163" s="326"/>
      <c r="C163" s="327" t="s">
        <v>5702</v>
      </c>
      <c r="D163" s="327"/>
      <c r="E163" s="327"/>
      <c r="F163" s="327"/>
      <c r="G163" s="327"/>
      <c r="H163" s="327"/>
      <c r="I163" s="327"/>
      <c r="J163" s="327"/>
      <c r="K163" s="328"/>
    </row>
    <row r="164" ht="17.25" customHeight="1">
      <c r="B164" s="326"/>
      <c r="C164" s="351" t="s">
        <v>5631</v>
      </c>
      <c r="D164" s="351"/>
      <c r="E164" s="351"/>
      <c r="F164" s="351" t="s">
        <v>5632</v>
      </c>
      <c r="G164" s="388"/>
      <c r="H164" s="389" t="s">
        <v>201</v>
      </c>
      <c r="I164" s="389" t="s">
        <v>57</v>
      </c>
      <c r="J164" s="351" t="s">
        <v>5633</v>
      </c>
      <c r="K164" s="328"/>
    </row>
    <row r="165" ht="17.25" customHeight="1">
      <c r="B165" s="329"/>
      <c r="C165" s="353" t="s">
        <v>5634</v>
      </c>
      <c r="D165" s="353"/>
      <c r="E165" s="353"/>
      <c r="F165" s="354" t="s">
        <v>5635</v>
      </c>
      <c r="G165" s="390"/>
      <c r="H165" s="391"/>
      <c r="I165" s="391"/>
      <c r="J165" s="353" t="s">
        <v>5636</v>
      </c>
      <c r="K165" s="331"/>
    </row>
    <row r="166" ht="5.25" customHeight="1">
      <c r="B166" s="359"/>
      <c r="C166" s="356"/>
      <c r="D166" s="356"/>
      <c r="E166" s="356"/>
      <c r="F166" s="356"/>
      <c r="G166" s="357"/>
      <c r="H166" s="356"/>
      <c r="I166" s="356"/>
      <c r="J166" s="356"/>
      <c r="K166" s="380"/>
    </row>
    <row r="167" ht="15" customHeight="1">
      <c r="B167" s="359"/>
      <c r="C167" s="337" t="s">
        <v>5640</v>
      </c>
      <c r="D167" s="337"/>
      <c r="E167" s="337"/>
      <c r="F167" s="358" t="s">
        <v>5637</v>
      </c>
      <c r="G167" s="337"/>
      <c r="H167" s="337" t="s">
        <v>5676</v>
      </c>
      <c r="I167" s="337" t="s">
        <v>5639</v>
      </c>
      <c r="J167" s="337">
        <v>120</v>
      </c>
      <c r="K167" s="380"/>
    </row>
    <row r="168" ht="15" customHeight="1">
      <c r="B168" s="359"/>
      <c r="C168" s="337" t="s">
        <v>5685</v>
      </c>
      <c r="D168" s="337"/>
      <c r="E168" s="337"/>
      <c r="F168" s="358" t="s">
        <v>5637</v>
      </c>
      <c r="G168" s="337"/>
      <c r="H168" s="337" t="s">
        <v>5686</v>
      </c>
      <c r="I168" s="337" t="s">
        <v>5639</v>
      </c>
      <c r="J168" s="337" t="s">
        <v>5687</v>
      </c>
      <c r="K168" s="380"/>
    </row>
    <row r="169" ht="15" customHeight="1">
      <c r="B169" s="359"/>
      <c r="C169" s="337" t="s">
        <v>100</v>
      </c>
      <c r="D169" s="337"/>
      <c r="E169" s="337"/>
      <c r="F169" s="358" t="s">
        <v>5637</v>
      </c>
      <c r="G169" s="337"/>
      <c r="H169" s="337" t="s">
        <v>5703</v>
      </c>
      <c r="I169" s="337" t="s">
        <v>5639</v>
      </c>
      <c r="J169" s="337" t="s">
        <v>5687</v>
      </c>
      <c r="K169" s="380"/>
    </row>
    <row r="170" ht="15" customHeight="1">
      <c r="B170" s="359"/>
      <c r="C170" s="337" t="s">
        <v>5642</v>
      </c>
      <c r="D170" s="337"/>
      <c r="E170" s="337"/>
      <c r="F170" s="358" t="s">
        <v>5643</v>
      </c>
      <c r="G170" s="337"/>
      <c r="H170" s="337" t="s">
        <v>5703</v>
      </c>
      <c r="I170" s="337" t="s">
        <v>5639</v>
      </c>
      <c r="J170" s="337">
        <v>50</v>
      </c>
      <c r="K170" s="380"/>
    </row>
    <row r="171" ht="15" customHeight="1">
      <c r="B171" s="359"/>
      <c r="C171" s="337" t="s">
        <v>5645</v>
      </c>
      <c r="D171" s="337"/>
      <c r="E171" s="337"/>
      <c r="F171" s="358" t="s">
        <v>5637</v>
      </c>
      <c r="G171" s="337"/>
      <c r="H171" s="337" t="s">
        <v>5703</v>
      </c>
      <c r="I171" s="337" t="s">
        <v>5647</v>
      </c>
      <c r="J171" s="337"/>
      <c r="K171" s="380"/>
    </row>
    <row r="172" ht="15" customHeight="1">
      <c r="B172" s="359"/>
      <c r="C172" s="337" t="s">
        <v>5656</v>
      </c>
      <c r="D172" s="337"/>
      <c r="E172" s="337"/>
      <c r="F172" s="358" t="s">
        <v>5643</v>
      </c>
      <c r="G172" s="337"/>
      <c r="H172" s="337" t="s">
        <v>5703</v>
      </c>
      <c r="I172" s="337" t="s">
        <v>5639</v>
      </c>
      <c r="J172" s="337">
        <v>50</v>
      </c>
      <c r="K172" s="380"/>
    </row>
    <row r="173" ht="15" customHeight="1">
      <c r="B173" s="359"/>
      <c r="C173" s="337" t="s">
        <v>5664</v>
      </c>
      <c r="D173" s="337"/>
      <c r="E173" s="337"/>
      <c r="F173" s="358" t="s">
        <v>5643</v>
      </c>
      <c r="G173" s="337"/>
      <c r="H173" s="337" t="s">
        <v>5703</v>
      </c>
      <c r="I173" s="337" t="s">
        <v>5639</v>
      </c>
      <c r="J173" s="337">
        <v>50</v>
      </c>
      <c r="K173" s="380"/>
    </row>
    <row r="174" ht="15" customHeight="1">
      <c r="B174" s="359"/>
      <c r="C174" s="337" t="s">
        <v>5662</v>
      </c>
      <c r="D174" s="337"/>
      <c r="E174" s="337"/>
      <c r="F174" s="358" t="s">
        <v>5643</v>
      </c>
      <c r="G174" s="337"/>
      <c r="H174" s="337" t="s">
        <v>5703</v>
      </c>
      <c r="I174" s="337" t="s">
        <v>5639</v>
      </c>
      <c r="J174" s="337">
        <v>50</v>
      </c>
      <c r="K174" s="380"/>
    </row>
    <row r="175" ht="15" customHeight="1">
      <c r="B175" s="359"/>
      <c r="C175" s="337" t="s">
        <v>200</v>
      </c>
      <c r="D175" s="337"/>
      <c r="E175" s="337"/>
      <c r="F175" s="358" t="s">
        <v>5637</v>
      </c>
      <c r="G175" s="337"/>
      <c r="H175" s="337" t="s">
        <v>5704</v>
      </c>
      <c r="I175" s="337" t="s">
        <v>5705</v>
      </c>
      <c r="J175" s="337"/>
      <c r="K175" s="380"/>
    </row>
    <row r="176" ht="15" customHeight="1">
      <c r="B176" s="359"/>
      <c r="C176" s="337" t="s">
        <v>57</v>
      </c>
      <c r="D176" s="337"/>
      <c r="E176" s="337"/>
      <c r="F176" s="358" t="s">
        <v>5637</v>
      </c>
      <c r="G176" s="337"/>
      <c r="H176" s="337" t="s">
        <v>5706</v>
      </c>
      <c r="I176" s="337" t="s">
        <v>5707</v>
      </c>
      <c r="J176" s="337">
        <v>1</v>
      </c>
      <c r="K176" s="380"/>
    </row>
    <row r="177" ht="15" customHeight="1">
      <c r="B177" s="359"/>
      <c r="C177" s="337" t="s">
        <v>53</v>
      </c>
      <c r="D177" s="337"/>
      <c r="E177" s="337"/>
      <c r="F177" s="358" t="s">
        <v>5637</v>
      </c>
      <c r="G177" s="337"/>
      <c r="H177" s="337" t="s">
        <v>5708</v>
      </c>
      <c r="I177" s="337" t="s">
        <v>5639</v>
      </c>
      <c r="J177" s="337">
        <v>20</v>
      </c>
      <c r="K177" s="380"/>
    </row>
    <row r="178" ht="15" customHeight="1">
      <c r="B178" s="359"/>
      <c r="C178" s="337" t="s">
        <v>201</v>
      </c>
      <c r="D178" s="337"/>
      <c r="E178" s="337"/>
      <c r="F178" s="358" t="s">
        <v>5637</v>
      </c>
      <c r="G178" s="337"/>
      <c r="H178" s="337" t="s">
        <v>5709</v>
      </c>
      <c r="I178" s="337" t="s">
        <v>5639</v>
      </c>
      <c r="J178" s="337">
        <v>255</v>
      </c>
      <c r="K178" s="380"/>
    </row>
    <row r="179" ht="15" customHeight="1">
      <c r="B179" s="359"/>
      <c r="C179" s="337" t="s">
        <v>202</v>
      </c>
      <c r="D179" s="337"/>
      <c r="E179" s="337"/>
      <c r="F179" s="358" t="s">
        <v>5637</v>
      </c>
      <c r="G179" s="337"/>
      <c r="H179" s="337" t="s">
        <v>5602</v>
      </c>
      <c r="I179" s="337" t="s">
        <v>5639</v>
      </c>
      <c r="J179" s="337">
        <v>10</v>
      </c>
      <c r="K179" s="380"/>
    </row>
    <row r="180" ht="15" customHeight="1">
      <c r="B180" s="359"/>
      <c r="C180" s="337" t="s">
        <v>203</v>
      </c>
      <c r="D180" s="337"/>
      <c r="E180" s="337"/>
      <c r="F180" s="358" t="s">
        <v>5637</v>
      </c>
      <c r="G180" s="337"/>
      <c r="H180" s="337" t="s">
        <v>5710</v>
      </c>
      <c r="I180" s="337" t="s">
        <v>5671</v>
      </c>
      <c r="J180" s="337"/>
      <c r="K180" s="380"/>
    </row>
    <row r="181" ht="15" customHeight="1">
      <c r="B181" s="359"/>
      <c r="C181" s="337" t="s">
        <v>5711</v>
      </c>
      <c r="D181" s="337"/>
      <c r="E181" s="337"/>
      <c r="F181" s="358" t="s">
        <v>5637</v>
      </c>
      <c r="G181" s="337"/>
      <c r="H181" s="337" t="s">
        <v>5712</v>
      </c>
      <c r="I181" s="337" t="s">
        <v>5671</v>
      </c>
      <c r="J181" s="337"/>
      <c r="K181" s="380"/>
    </row>
    <row r="182" ht="15" customHeight="1">
      <c r="B182" s="359"/>
      <c r="C182" s="337" t="s">
        <v>5700</v>
      </c>
      <c r="D182" s="337"/>
      <c r="E182" s="337"/>
      <c r="F182" s="358" t="s">
        <v>5637</v>
      </c>
      <c r="G182" s="337"/>
      <c r="H182" s="337" t="s">
        <v>5713</v>
      </c>
      <c r="I182" s="337" t="s">
        <v>5671</v>
      </c>
      <c r="J182" s="337"/>
      <c r="K182" s="380"/>
    </row>
    <row r="183" ht="15" customHeight="1">
      <c r="B183" s="359"/>
      <c r="C183" s="337" t="s">
        <v>205</v>
      </c>
      <c r="D183" s="337"/>
      <c r="E183" s="337"/>
      <c r="F183" s="358" t="s">
        <v>5643</v>
      </c>
      <c r="G183" s="337"/>
      <c r="H183" s="337" t="s">
        <v>5714</v>
      </c>
      <c r="I183" s="337" t="s">
        <v>5639</v>
      </c>
      <c r="J183" s="337">
        <v>50</v>
      </c>
      <c r="K183" s="380"/>
    </row>
    <row r="184" ht="15" customHeight="1">
      <c r="B184" s="359"/>
      <c r="C184" s="337" t="s">
        <v>5715</v>
      </c>
      <c r="D184" s="337"/>
      <c r="E184" s="337"/>
      <c r="F184" s="358" t="s">
        <v>5643</v>
      </c>
      <c r="G184" s="337"/>
      <c r="H184" s="337" t="s">
        <v>5716</v>
      </c>
      <c r="I184" s="337" t="s">
        <v>5717</v>
      </c>
      <c r="J184" s="337"/>
      <c r="K184" s="380"/>
    </row>
    <row r="185" ht="15" customHeight="1">
      <c r="B185" s="359"/>
      <c r="C185" s="337" t="s">
        <v>5718</v>
      </c>
      <c r="D185" s="337"/>
      <c r="E185" s="337"/>
      <c r="F185" s="358" t="s">
        <v>5643</v>
      </c>
      <c r="G185" s="337"/>
      <c r="H185" s="337" t="s">
        <v>5719</v>
      </c>
      <c r="I185" s="337" t="s">
        <v>5717</v>
      </c>
      <c r="J185" s="337"/>
      <c r="K185" s="380"/>
    </row>
    <row r="186" ht="15" customHeight="1">
      <c r="B186" s="359"/>
      <c r="C186" s="337" t="s">
        <v>5720</v>
      </c>
      <c r="D186" s="337"/>
      <c r="E186" s="337"/>
      <c r="F186" s="358" t="s">
        <v>5643</v>
      </c>
      <c r="G186" s="337"/>
      <c r="H186" s="337" t="s">
        <v>5721</v>
      </c>
      <c r="I186" s="337" t="s">
        <v>5717</v>
      </c>
      <c r="J186" s="337"/>
      <c r="K186" s="380"/>
    </row>
    <row r="187" ht="15" customHeight="1">
      <c r="B187" s="359"/>
      <c r="C187" s="392" t="s">
        <v>5722</v>
      </c>
      <c r="D187" s="337"/>
      <c r="E187" s="337"/>
      <c r="F187" s="358" t="s">
        <v>5643</v>
      </c>
      <c r="G187" s="337"/>
      <c r="H187" s="337" t="s">
        <v>5723</v>
      </c>
      <c r="I187" s="337" t="s">
        <v>5724</v>
      </c>
      <c r="J187" s="393" t="s">
        <v>5725</v>
      </c>
      <c r="K187" s="380"/>
    </row>
    <row r="188" ht="15" customHeight="1">
      <c r="B188" s="359"/>
      <c r="C188" s="343" t="s">
        <v>42</v>
      </c>
      <c r="D188" s="337"/>
      <c r="E188" s="337"/>
      <c r="F188" s="358" t="s">
        <v>5637</v>
      </c>
      <c r="G188" s="337"/>
      <c r="H188" s="333" t="s">
        <v>5726</v>
      </c>
      <c r="I188" s="337" t="s">
        <v>5727</v>
      </c>
      <c r="J188" s="337"/>
      <c r="K188" s="380"/>
    </row>
    <row r="189" ht="15" customHeight="1">
      <c r="B189" s="359"/>
      <c r="C189" s="343" t="s">
        <v>5728</v>
      </c>
      <c r="D189" s="337"/>
      <c r="E189" s="337"/>
      <c r="F189" s="358" t="s">
        <v>5637</v>
      </c>
      <c r="G189" s="337"/>
      <c r="H189" s="337" t="s">
        <v>5729</v>
      </c>
      <c r="I189" s="337" t="s">
        <v>5671</v>
      </c>
      <c r="J189" s="337"/>
      <c r="K189" s="380"/>
    </row>
    <row r="190" ht="15" customHeight="1">
      <c r="B190" s="359"/>
      <c r="C190" s="343" t="s">
        <v>5730</v>
      </c>
      <c r="D190" s="337"/>
      <c r="E190" s="337"/>
      <c r="F190" s="358" t="s">
        <v>5637</v>
      </c>
      <c r="G190" s="337"/>
      <c r="H190" s="337" t="s">
        <v>5731</v>
      </c>
      <c r="I190" s="337" t="s">
        <v>5671</v>
      </c>
      <c r="J190" s="337"/>
      <c r="K190" s="380"/>
    </row>
    <row r="191" ht="15" customHeight="1">
      <c r="B191" s="359"/>
      <c r="C191" s="343" t="s">
        <v>5732</v>
      </c>
      <c r="D191" s="337"/>
      <c r="E191" s="337"/>
      <c r="F191" s="358" t="s">
        <v>5643</v>
      </c>
      <c r="G191" s="337"/>
      <c r="H191" s="337" t="s">
        <v>5733</v>
      </c>
      <c r="I191" s="337" t="s">
        <v>5671</v>
      </c>
      <c r="J191" s="337"/>
      <c r="K191" s="380"/>
    </row>
    <row r="192" ht="15" customHeight="1">
      <c r="B192" s="386"/>
      <c r="C192" s="394"/>
      <c r="D192" s="368"/>
      <c r="E192" s="368"/>
      <c r="F192" s="368"/>
      <c r="G192" s="368"/>
      <c r="H192" s="368"/>
      <c r="I192" s="368"/>
      <c r="J192" s="368"/>
      <c r="K192" s="387"/>
    </row>
    <row r="193" ht="18.75" customHeight="1">
      <c r="B193" s="333"/>
      <c r="C193" s="337"/>
      <c r="D193" s="337"/>
      <c r="E193" s="337"/>
      <c r="F193" s="358"/>
      <c r="G193" s="337"/>
      <c r="H193" s="337"/>
      <c r="I193" s="337"/>
      <c r="J193" s="337"/>
      <c r="K193" s="333"/>
    </row>
    <row r="194" ht="18.75" customHeight="1">
      <c r="B194" s="333"/>
      <c r="C194" s="337"/>
      <c r="D194" s="337"/>
      <c r="E194" s="337"/>
      <c r="F194" s="358"/>
      <c r="G194" s="337"/>
      <c r="H194" s="337"/>
      <c r="I194" s="337"/>
      <c r="J194" s="337"/>
      <c r="K194" s="333"/>
    </row>
    <row r="195" ht="18.75" customHeight="1">
      <c r="B195" s="344"/>
      <c r="C195" s="344"/>
      <c r="D195" s="344"/>
      <c r="E195" s="344"/>
      <c r="F195" s="344"/>
      <c r="G195" s="344"/>
      <c r="H195" s="344"/>
      <c r="I195" s="344"/>
      <c r="J195" s="344"/>
      <c r="K195" s="344"/>
    </row>
    <row r="196" ht="13.5">
      <c r="B196" s="323"/>
      <c r="C196" s="324"/>
      <c r="D196" s="324"/>
      <c r="E196" s="324"/>
      <c r="F196" s="324"/>
      <c r="G196" s="324"/>
      <c r="H196" s="324"/>
      <c r="I196" s="324"/>
      <c r="J196" s="324"/>
      <c r="K196" s="325"/>
    </row>
    <row r="197" ht="21">
      <c r="B197" s="326"/>
      <c r="C197" s="327" t="s">
        <v>5734</v>
      </c>
      <c r="D197" s="327"/>
      <c r="E197" s="327"/>
      <c r="F197" s="327"/>
      <c r="G197" s="327"/>
      <c r="H197" s="327"/>
      <c r="I197" s="327"/>
      <c r="J197" s="327"/>
      <c r="K197" s="328"/>
    </row>
    <row r="198" ht="25.5" customHeight="1">
      <c r="B198" s="326"/>
      <c r="C198" s="395" t="s">
        <v>5735</v>
      </c>
      <c r="D198" s="395"/>
      <c r="E198" s="395"/>
      <c r="F198" s="395" t="s">
        <v>5736</v>
      </c>
      <c r="G198" s="396"/>
      <c r="H198" s="395" t="s">
        <v>5737</v>
      </c>
      <c r="I198" s="395"/>
      <c r="J198" s="395"/>
      <c r="K198" s="328"/>
    </row>
    <row r="199" ht="5.25" customHeight="1">
      <c r="B199" s="359"/>
      <c r="C199" s="356"/>
      <c r="D199" s="356"/>
      <c r="E199" s="356"/>
      <c r="F199" s="356"/>
      <c r="G199" s="337"/>
      <c r="H199" s="356"/>
      <c r="I199" s="356"/>
      <c r="J199" s="356"/>
      <c r="K199" s="380"/>
    </row>
    <row r="200" ht="15" customHeight="1">
      <c r="B200" s="359"/>
      <c r="C200" s="337" t="s">
        <v>5727</v>
      </c>
      <c r="D200" s="337"/>
      <c r="E200" s="337"/>
      <c r="F200" s="358" t="s">
        <v>43</v>
      </c>
      <c r="G200" s="337"/>
      <c r="H200" s="337" t="s">
        <v>5738</v>
      </c>
      <c r="I200" s="337"/>
      <c r="J200" s="337"/>
      <c r="K200" s="380"/>
    </row>
    <row r="201" ht="15" customHeight="1">
      <c r="B201" s="359"/>
      <c r="C201" s="365"/>
      <c r="D201" s="337"/>
      <c r="E201" s="337"/>
      <c r="F201" s="358" t="s">
        <v>44</v>
      </c>
      <c r="G201" s="337"/>
      <c r="H201" s="337" t="s">
        <v>5739</v>
      </c>
      <c r="I201" s="337"/>
      <c r="J201" s="337"/>
      <c r="K201" s="380"/>
    </row>
    <row r="202" ht="15" customHeight="1">
      <c r="B202" s="359"/>
      <c r="C202" s="365"/>
      <c r="D202" s="337"/>
      <c r="E202" s="337"/>
      <c r="F202" s="358" t="s">
        <v>47</v>
      </c>
      <c r="G202" s="337"/>
      <c r="H202" s="337" t="s">
        <v>5740</v>
      </c>
      <c r="I202" s="337"/>
      <c r="J202" s="337"/>
      <c r="K202" s="380"/>
    </row>
    <row r="203" ht="15" customHeight="1">
      <c r="B203" s="359"/>
      <c r="C203" s="337"/>
      <c r="D203" s="337"/>
      <c r="E203" s="337"/>
      <c r="F203" s="358" t="s">
        <v>45</v>
      </c>
      <c r="G203" s="337"/>
      <c r="H203" s="337" t="s">
        <v>5741</v>
      </c>
      <c r="I203" s="337"/>
      <c r="J203" s="337"/>
      <c r="K203" s="380"/>
    </row>
    <row r="204" ht="15" customHeight="1">
      <c r="B204" s="359"/>
      <c r="C204" s="337"/>
      <c r="D204" s="337"/>
      <c r="E204" s="337"/>
      <c r="F204" s="358" t="s">
        <v>46</v>
      </c>
      <c r="G204" s="337"/>
      <c r="H204" s="337" t="s">
        <v>5742</v>
      </c>
      <c r="I204" s="337"/>
      <c r="J204" s="337"/>
      <c r="K204" s="380"/>
    </row>
    <row r="205" ht="15" customHeight="1">
      <c r="B205" s="359"/>
      <c r="C205" s="337"/>
      <c r="D205" s="337"/>
      <c r="E205" s="337"/>
      <c r="F205" s="358"/>
      <c r="G205" s="337"/>
      <c r="H205" s="337"/>
      <c r="I205" s="337"/>
      <c r="J205" s="337"/>
      <c r="K205" s="380"/>
    </row>
    <row r="206" ht="15" customHeight="1">
      <c r="B206" s="359"/>
      <c r="C206" s="337" t="s">
        <v>5683</v>
      </c>
      <c r="D206" s="337"/>
      <c r="E206" s="337"/>
      <c r="F206" s="358" t="s">
        <v>79</v>
      </c>
      <c r="G206" s="337"/>
      <c r="H206" s="337" t="s">
        <v>5743</v>
      </c>
      <c r="I206" s="337"/>
      <c r="J206" s="337"/>
      <c r="K206" s="380"/>
    </row>
    <row r="207" ht="15" customHeight="1">
      <c r="B207" s="359"/>
      <c r="C207" s="365"/>
      <c r="D207" s="337"/>
      <c r="E207" s="337"/>
      <c r="F207" s="358" t="s">
        <v>5581</v>
      </c>
      <c r="G207" s="337"/>
      <c r="H207" s="337" t="s">
        <v>5582</v>
      </c>
      <c r="I207" s="337"/>
      <c r="J207" s="337"/>
      <c r="K207" s="380"/>
    </row>
    <row r="208" ht="15" customHeight="1">
      <c r="B208" s="359"/>
      <c r="C208" s="337"/>
      <c r="D208" s="337"/>
      <c r="E208" s="337"/>
      <c r="F208" s="358" t="s">
        <v>5579</v>
      </c>
      <c r="G208" s="337"/>
      <c r="H208" s="337" t="s">
        <v>5744</v>
      </c>
      <c r="I208" s="337"/>
      <c r="J208" s="337"/>
      <c r="K208" s="380"/>
    </row>
    <row r="209" ht="15" customHeight="1">
      <c r="B209" s="397"/>
      <c r="C209" s="365"/>
      <c r="D209" s="365"/>
      <c r="E209" s="365"/>
      <c r="F209" s="358" t="s">
        <v>5583</v>
      </c>
      <c r="G209" s="343"/>
      <c r="H209" s="384" t="s">
        <v>5584</v>
      </c>
      <c r="I209" s="384"/>
      <c r="J209" s="384"/>
      <c r="K209" s="398"/>
    </row>
    <row r="210" ht="15" customHeight="1">
      <c r="B210" s="397"/>
      <c r="C210" s="365"/>
      <c r="D210" s="365"/>
      <c r="E210" s="365"/>
      <c r="F210" s="358" t="s">
        <v>5585</v>
      </c>
      <c r="G210" s="343"/>
      <c r="H210" s="384" t="s">
        <v>337</v>
      </c>
      <c r="I210" s="384"/>
      <c r="J210" s="384"/>
      <c r="K210" s="398"/>
    </row>
    <row r="211" ht="15" customHeight="1">
      <c r="B211" s="397"/>
      <c r="C211" s="365"/>
      <c r="D211" s="365"/>
      <c r="E211" s="365"/>
      <c r="F211" s="399"/>
      <c r="G211" s="343"/>
      <c r="H211" s="400"/>
      <c r="I211" s="400"/>
      <c r="J211" s="400"/>
      <c r="K211" s="398"/>
    </row>
    <row r="212" ht="15" customHeight="1">
      <c r="B212" s="397"/>
      <c r="C212" s="337" t="s">
        <v>5707</v>
      </c>
      <c r="D212" s="365"/>
      <c r="E212" s="365"/>
      <c r="F212" s="358">
        <v>1</v>
      </c>
      <c r="G212" s="343"/>
      <c r="H212" s="384" t="s">
        <v>5745</v>
      </c>
      <c r="I212" s="384"/>
      <c r="J212" s="384"/>
      <c r="K212" s="398"/>
    </row>
    <row r="213" ht="15" customHeight="1">
      <c r="B213" s="397"/>
      <c r="C213" s="365"/>
      <c r="D213" s="365"/>
      <c r="E213" s="365"/>
      <c r="F213" s="358">
        <v>2</v>
      </c>
      <c r="G213" s="343"/>
      <c r="H213" s="384" t="s">
        <v>5746</v>
      </c>
      <c r="I213" s="384"/>
      <c r="J213" s="384"/>
      <c r="K213" s="398"/>
    </row>
    <row r="214" ht="15" customHeight="1">
      <c r="B214" s="397"/>
      <c r="C214" s="365"/>
      <c r="D214" s="365"/>
      <c r="E214" s="365"/>
      <c r="F214" s="358">
        <v>3</v>
      </c>
      <c r="G214" s="343"/>
      <c r="H214" s="384" t="s">
        <v>5747</v>
      </c>
      <c r="I214" s="384"/>
      <c r="J214" s="384"/>
      <c r="K214" s="398"/>
    </row>
    <row r="215" ht="15" customHeight="1">
      <c r="B215" s="397"/>
      <c r="C215" s="365"/>
      <c r="D215" s="365"/>
      <c r="E215" s="365"/>
      <c r="F215" s="358">
        <v>4</v>
      </c>
      <c r="G215" s="343"/>
      <c r="H215" s="384" t="s">
        <v>5748</v>
      </c>
      <c r="I215" s="384"/>
      <c r="J215" s="384"/>
      <c r="K215" s="398"/>
    </row>
    <row r="216" ht="12.75" customHeight="1">
      <c r="B216" s="401"/>
      <c r="C216" s="402"/>
      <c r="D216" s="402"/>
      <c r="E216" s="402"/>
      <c r="F216" s="402"/>
      <c r="G216" s="402"/>
      <c r="H216" s="402"/>
      <c r="I216" s="402"/>
      <c r="J216" s="402"/>
      <c r="K216" s="403"/>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88</v>
      </c>
      <c r="AZ2" s="287" t="s">
        <v>698</v>
      </c>
      <c r="BA2" s="287" t="s">
        <v>21</v>
      </c>
      <c r="BB2" s="287" t="s">
        <v>21</v>
      </c>
      <c r="BC2" s="287" t="s">
        <v>699</v>
      </c>
      <c r="BD2" s="287" t="s">
        <v>82</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700</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
        <v>21</v>
      </c>
      <c r="K14" s="52"/>
    </row>
    <row r="15" s="1" customFormat="1" ht="18" customHeight="1">
      <c r="B15" s="47"/>
      <c r="C15" s="48"/>
      <c r="D15" s="48"/>
      <c r="E15" s="36" t="s">
        <v>29</v>
      </c>
      <c r="F15" s="48"/>
      <c r="G15" s="48"/>
      <c r="H15" s="48"/>
      <c r="I15" s="159" t="s">
        <v>30</v>
      </c>
      <c r="J15" s="36" t="s">
        <v>21</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
        <v>21</v>
      </c>
      <c r="K20" s="52"/>
    </row>
    <row r="21" s="1" customFormat="1" ht="18" customHeight="1">
      <c r="B21" s="47"/>
      <c r="C21" s="48"/>
      <c r="D21" s="48"/>
      <c r="E21" s="36" t="s">
        <v>34</v>
      </c>
      <c r="F21" s="48"/>
      <c r="G21" s="48"/>
      <c r="H21" s="48"/>
      <c r="I21" s="159" t="s">
        <v>30</v>
      </c>
      <c r="J21" s="36" t="s">
        <v>21</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ROUND(J79,2)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ROUND(SUM(BE79:BE131), 2)</f>
        <v>0</v>
      </c>
      <c r="G30" s="48"/>
      <c r="H30" s="48"/>
      <c r="I30" s="171">
        <v>0.20999999999999999</v>
      </c>
      <c r="J30" s="170">
        <f>ROUND(ROUND((SUM(BE79:BE131)), 2)*I30, 2)</f>
        <v>0</v>
      </c>
      <c r="K30" s="52"/>
    </row>
    <row r="31" s="1" customFormat="1" ht="14.4" customHeight="1">
      <c r="B31" s="47"/>
      <c r="C31" s="48"/>
      <c r="D31" s="48"/>
      <c r="E31" s="56" t="s">
        <v>44</v>
      </c>
      <c r="F31" s="170">
        <f>ROUND(SUM(BF79:BF131), 2)</f>
        <v>0</v>
      </c>
      <c r="G31" s="48"/>
      <c r="H31" s="48"/>
      <c r="I31" s="171">
        <v>0.14999999999999999</v>
      </c>
      <c r="J31" s="170">
        <f>ROUND(ROUND((SUM(BF79:BF131)), 2)*I31, 2)</f>
        <v>0</v>
      </c>
      <c r="K31" s="52"/>
    </row>
    <row r="32" hidden="1" s="1" customFormat="1" ht="14.4" customHeight="1">
      <c r="B32" s="47"/>
      <c r="C32" s="48"/>
      <c r="D32" s="48"/>
      <c r="E32" s="56" t="s">
        <v>45</v>
      </c>
      <c r="F32" s="170">
        <f>ROUND(SUM(BG79:BG131), 2)</f>
        <v>0</v>
      </c>
      <c r="G32" s="48"/>
      <c r="H32" s="48"/>
      <c r="I32" s="171">
        <v>0.20999999999999999</v>
      </c>
      <c r="J32" s="170">
        <v>0</v>
      </c>
      <c r="K32" s="52"/>
    </row>
    <row r="33" hidden="1" s="1" customFormat="1" ht="14.4" customHeight="1">
      <c r="B33" s="47"/>
      <c r="C33" s="48"/>
      <c r="D33" s="48"/>
      <c r="E33" s="56" t="s">
        <v>46</v>
      </c>
      <c r="F33" s="170">
        <f>ROUND(SUM(BH79:BH131), 2)</f>
        <v>0</v>
      </c>
      <c r="G33" s="48"/>
      <c r="H33" s="48"/>
      <c r="I33" s="171">
        <v>0.14999999999999999</v>
      </c>
      <c r="J33" s="170">
        <v>0</v>
      </c>
      <c r="K33" s="52"/>
    </row>
    <row r="34" hidden="1" s="1" customFormat="1" ht="14.4" customHeight="1">
      <c r="B34" s="47"/>
      <c r="C34" s="48"/>
      <c r="D34" s="48"/>
      <c r="E34" s="56" t="s">
        <v>47</v>
      </c>
      <c r="F34" s="170">
        <f>ROUND(SUM(BI79:BI131),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002 - Odstranění zatrubnění Kopřivničky</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J79</f>
        <v>0</v>
      </c>
      <c r="K56" s="52"/>
      <c r="AU56" s="25" t="s">
        <v>193</v>
      </c>
    </row>
    <row r="57" s="8" customFormat="1" ht="24.96" customHeight="1">
      <c r="B57" s="190"/>
      <c r="C57" s="191"/>
      <c r="D57" s="192" t="s">
        <v>364</v>
      </c>
      <c r="E57" s="193"/>
      <c r="F57" s="193"/>
      <c r="G57" s="193"/>
      <c r="H57" s="193"/>
      <c r="I57" s="194"/>
      <c r="J57" s="195">
        <f>J80</f>
        <v>0</v>
      </c>
      <c r="K57" s="196"/>
    </row>
    <row r="58" s="9" customFormat="1" ht="19.92" customHeight="1">
      <c r="B58" s="197"/>
      <c r="C58" s="198"/>
      <c r="D58" s="199" t="s">
        <v>367</v>
      </c>
      <c r="E58" s="200"/>
      <c r="F58" s="200"/>
      <c r="G58" s="200"/>
      <c r="H58" s="200"/>
      <c r="I58" s="201"/>
      <c r="J58" s="202">
        <f>J81</f>
        <v>0</v>
      </c>
      <c r="K58" s="203"/>
    </row>
    <row r="59" s="9" customFormat="1" ht="19.92" customHeight="1">
      <c r="B59" s="197"/>
      <c r="C59" s="198"/>
      <c r="D59" s="199" t="s">
        <v>368</v>
      </c>
      <c r="E59" s="200"/>
      <c r="F59" s="200"/>
      <c r="G59" s="200"/>
      <c r="H59" s="200"/>
      <c r="I59" s="201"/>
      <c r="J59" s="202">
        <f>J104</f>
        <v>0</v>
      </c>
      <c r="K59" s="203"/>
    </row>
    <row r="60" s="1" customFormat="1" ht="21.84" customHeight="1">
      <c r="B60" s="47"/>
      <c r="C60" s="48"/>
      <c r="D60" s="48"/>
      <c r="E60" s="48"/>
      <c r="F60" s="48"/>
      <c r="G60" s="48"/>
      <c r="H60" s="48"/>
      <c r="I60" s="157"/>
      <c r="J60" s="48"/>
      <c r="K60" s="52"/>
    </row>
    <row r="61" s="1" customFormat="1" ht="6.96" customHeight="1">
      <c r="B61" s="68"/>
      <c r="C61" s="69"/>
      <c r="D61" s="69"/>
      <c r="E61" s="69"/>
      <c r="F61" s="69"/>
      <c r="G61" s="69"/>
      <c r="H61" s="69"/>
      <c r="I61" s="179"/>
      <c r="J61" s="69"/>
      <c r="K61" s="70"/>
    </row>
    <row r="65" s="1" customFormat="1" ht="6.96" customHeight="1">
      <c r="B65" s="71"/>
      <c r="C65" s="72"/>
      <c r="D65" s="72"/>
      <c r="E65" s="72"/>
      <c r="F65" s="72"/>
      <c r="G65" s="72"/>
      <c r="H65" s="72"/>
      <c r="I65" s="182"/>
      <c r="J65" s="72"/>
      <c r="K65" s="72"/>
      <c r="L65" s="73"/>
    </row>
    <row r="66" s="1" customFormat="1" ht="36.96" customHeight="1">
      <c r="B66" s="47"/>
      <c r="C66" s="74" t="s">
        <v>199</v>
      </c>
      <c r="D66" s="75"/>
      <c r="E66" s="75"/>
      <c r="F66" s="75"/>
      <c r="G66" s="75"/>
      <c r="H66" s="75"/>
      <c r="I66" s="204"/>
      <c r="J66" s="75"/>
      <c r="K66" s="75"/>
      <c r="L66" s="73"/>
    </row>
    <row r="67" s="1" customFormat="1" ht="6.96" customHeight="1">
      <c r="B67" s="47"/>
      <c r="C67" s="75"/>
      <c r="D67" s="75"/>
      <c r="E67" s="75"/>
      <c r="F67" s="75"/>
      <c r="G67" s="75"/>
      <c r="H67" s="75"/>
      <c r="I67" s="204"/>
      <c r="J67" s="75"/>
      <c r="K67" s="75"/>
      <c r="L67" s="73"/>
    </row>
    <row r="68" s="1" customFormat="1" ht="14.4" customHeight="1">
      <c r="B68" s="47"/>
      <c r="C68" s="77" t="s">
        <v>18</v>
      </c>
      <c r="D68" s="75"/>
      <c r="E68" s="75"/>
      <c r="F68" s="75"/>
      <c r="G68" s="75"/>
      <c r="H68" s="75"/>
      <c r="I68" s="204"/>
      <c r="J68" s="75"/>
      <c r="K68" s="75"/>
      <c r="L68" s="73"/>
    </row>
    <row r="69" s="1" customFormat="1" ht="16.5" customHeight="1">
      <c r="B69" s="47"/>
      <c r="C69" s="75"/>
      <c r="D69" s="75"/>
      <c r="E69" s="205" t="str">
        <f>E7</f>
        <v>Revitalizace centra města Kopřivnice - projektová dokumentace II.</v>
      </c>
      <c r="F69" s="77"/>
      <c r="G69" s="77"/>
      <c r="H69" s="77"/>
      <c r="I69" s="204"/>
      <c r="J69" s="75"/>
      <c r="K69" s="75"/>
      <c r="L69" s="73"/>
    </row>
    <row r="70" s="1" customFormat="1" ht="14.4" customHeight="1">
      <c r="B70" s="47"/>
      <c r="C70" s="77" t="s">
        <v>186</v>
      </c>
      <c r="D70" s="75"/>
      <c r="E70" s="75"/>
      <c r="F70" s="75"/>
      <c r="G70" s="75"/>
      <c r="H70" s="75"/>
      <c r="I70" s="204"/>
      <c r="J70" s="75"/>
      <c r="K70" s="75"/>
      <c r="L70" s="73"/>
    </row>
    <row r="71" s="1" customFormat="1" ht="17.25" customHeight="1">
      <c r="B71" s="47"/>
      <c r="C71" s="75"/>
      <c r="D71" s="75"/>
      <c r="E71" s="83" t="str">
        <f>E9</f>
        <v>SO 002 - Odstranění zatrubnění Kopřivničky</v>
      </c>
      <c r="F71" s="75"/>
      <c r="G71" s="75"/>
      <c r="H71" s="75"/>
      <c r="I71" s="204"/>
      <c r="J71" s="75"/>
      <c r="K71" s="75"/>
      <c r="L71" s="73"/>
    </row>
    <row r="72" s="1" customFormat="1" ht="6.96" customHeight="1">
      <c r="B72" s="47"/>
      <c r="C72" s="75"/>
      <c r="D72" s="75"/>
      <c r="E72" s="75"/>
      <c r="F72" s="75"/>
      <c r="G72" s="75"/>
      <c r="H72" s="75"/>
      <c r="I72" s="204"/>
      <c r="J72" s="75"/>
      <c r="K72" s="75"/>
      <c r="L72" s="73"/>
    </row>
    <row r="73" s="1" customFormat="1" ht="18" customHeight="1">
      <c r="B73" s="47"/>
      <c r="C73" s="77" t="s">
        <v>23</v>
      </c>
      <c r="D73" s="75"/>
      <c r="E73" s="75"/>
      <c r="F73" s="206" t="str">
        <f>F12</f>
        <v xml:space="preserve"> </v>
      </c>
      <c r="G73" s="75"/>
      <c r="H73" s="75"/>
      <c r="I73" s="207" t="s">
        <v>25</v>
      </c>
      <c r="J73" s="86" t="str">
        <f>IF(J12="","",J12)</f>
        <v>14. 1. 2019</v>
      </c>
      <c r="K73" s="75"/>
      <c r="L73" s="73"/>
    </row>
    <row r="74" s="1" customFormat="1" ht="6.96" customHeight="1">
      <c r="B74" s="47"/>
      <c r="C74" s="75"/>
      <c r="D74" s="75"/>
      <c r="E74" s="75"/>
      <c r="F74" s="75"/>
      <c r="G74" s="75"/>
      <c r="H74" s="75"/>
      <c r="I74" s="204"/>
      <c r="J74" s="75"/>
      <c r="K74" s="75"/>
      <c r="L74" s="73"/>
    </row>
    <row r="75" s="1" customFormat="1">
      <c r="B75" s="47"/>
      <c r="C75" s="77" t="s">
        <v>27</v>
      </c>
      <c r="D75" s="75"/>
      <c r="E75" s="75"/>
      <c r="F75" s="206" t="str">
        <f>E15</f>
        <v>Město Kopřivnice</v>
      </c>
      <c r="G75" s="75"/>
      <c r="H75" s="75"/>
      <c r="I75" s="207" t="s">
        <v>33</v>
      </c>
      <c r="J75" s="206" t="str">
        <f>E21</f>
        <v>Dopravoprojekt Ostrava a.s.</v>
      </c>
      <c r="K75" s="75"/>
      <c r="L75" s="73"/>
    </row>
    <row r="76" s="1" customFormat="1" ht="14.4" customHeight="1">
      <c r="B76" s="47"/>
      <c r="C76" s="77" t="s">
        <v>31</v>
      </c>
      <c r="D76" s="75"/>
      <c r="E76" s="75"/>
      <c r="F76" s="206" t="str">
        <f>IF(E18="","",E18)</f>
        <v/>
      </c>
      <c r="G76" s="75"/>
      <c r="H76" s="75"/>
      <c r="I76" s="204"/>
      <c r="J76" s="75"/>
      <c r="K76" s="75"/>
      <c r="L76" s="73"/>
    </row>
    <row r="77" s="1" customFormat="1" ht="10.32" customHeight="1">
      <c r="B77" s="47"/>
      <c r="C77" s="75"/>
      <c r="D77" s="75"/>
      <c r="E77" s="75"/>
      <c r="F77" s="75"/>
      <c r="G77" s="75"/>
      <c r="H77" s="75"/>
      <c r="I77" s="204"/>
      <c r="J77" s="75"/>
      <c r="K77" s="75"/>
      <c r="L77" s="73"/>
    </row>
    <row r="78" s="10" customFormat="1" ht="29.28" customHeight="1">
      <c r="B78" s="208"/>
      <c r="C78" s="209" t="s">
        <v>200</v>
      </c>
      <c r="D78" s="210" t="s">
        <v>57</v>
      </c>
      <c r="E78" s="210" t="s">
        <v>53</v>
      </c>
      <c r="F78" s="210" t="s">
        <v>201</v>
      </c>
      <c r="G78" s="210" t="s">
        <v>202</v>
      </c>
      <c r="H78" s="210" t="s">
        <v>203</v>
      </c>
      <c r="I78" s="211" t="s">
        <v>204</v>
      </c>
      <c r="J78" s="210" t="s">
        <v>191</v>
      </c>
      <c r="K78" s="212" t="s">
        <v>205</v>
      </c>
      <c r="L78" s="213"/>
      <c r="M78" s="103" t="s">
        <v>206</v>
      </c>
      <c r="N78" s="104" t="s">
        <v>42</v>
      </c>
      <c r="O78" s="104" t="s">
        <v>207</v>
      </c>
      <c r="P78" s="104" t="s">
        <v>208</v>
      </c>
      <c r="Q78" s="104" t="s">
        <v>209</v>
      </c>
      <c r="R78" s="104" t="s">
        <v>210</v>
      </c>
      <c r="S78" s="104" t="s">
        <v>211</v>
      </c>
      <c r="T78" s="105" t="s">
        <v>212</v>
      </c>
    </row>
    <row r="79" s="1" customFormat="1" ht="29.28" customHeight="1">
      <c r="B79" s="47"/>
      <c r="C79" s="109" t="s">
        <v>192</v>
      </c>
      <c r="D79" s="75"/>
      <c r="E79" s="75"/>
      <c r="F79" s="75"/>
      <c r="G79" s="75"/>
      <c r="H79" s="75"/>
      <c r="I79" s="204"/>
      <c r="J79" s="214">
        <f>BK79</f>
        <v>0</v>
      </c>
      <c r="K79" s="75"/>
      <c r="L79" s="73"/>
      <c r="M79" s="106"/>
      <c r="N79" s="107"/>
      <c r="O79" s="107"/>
      <c r="P79" s="215">
        <f>P80</f>
        <v>0</v>
      </c>
      <c r="Q79" s="107"/>
      <c r="R79" s="215">
        <f>R80</f>
        <v>63.671517070000007</v>
      </c>
      <c r="S79" s="107"/>
      <c r="T79" s="216">
        <f>T80</f>
        <v>1222.7962</v>
      </c>
      <c r="AT79" s="25" t="s">
        <v>71</v>
      </c>
      <c r="AU79" s="25" t="s">
        <v>193</v>
      </c>
      <c r="BK79" s="217">
        <f>BK80</f>
        <v>0</v>
      </c>
    </row>
    <row r="80" s="11" customFormat="1" ht="37.44" customHeight="1">
      <c r="B80" s="218"/>
      <c r="C80" s="219"/>
      <c r="D80" s="220" t="s">
        <v>71</v>
      </c>
      <c r="E80" s="221" t="s">
        <v>371</v>
      </c>
      <c r="F80" s="221" t="s">
        <v>372</v>
      </c>
      <c r="G80" s="219"/>
      <c r="H80" s="219"/>
      <c r="I80" s="222"/>
      <c r="J80" s="223">
        <f>BK80</f>
        <v>0</v>
      </c>
      <c r="K80" s="219"/>
      <c r="L80" s="224"/>
      <c r="M80" s="225"/>
      <c r="N80" s="226"/>
      <c r="O80" s="226"/>
      <c r="P80" s="227">
        <f>P81+P104</f>
        <v>0</v>
      </c>
      <c r="Q80" s="226"/>
      <c r="R80" s="227">
        <f>R81+R104</f>
        <v>63.671517070000007</v>
      </c>
      <c r="S80" s="226"/>
      <c r="T80" s="228">
        <f>T81+T104</f>
        <v>1222.7962</v>
      </c>
      <c r="AR80" s="229" t="s">
        <v>80</v>
      </c>
      <c r="AT80" s="230" t="s">
        <v>71</v>
      </c>
      <c r="AU80" s="230" t="s">
        <v>72</v>
      </c>
      <c r="AY80" s="229" t="s">
        <v>215</v>
      </c>
      <c r="BK80" s="231">
        <f>BK81+BK104</f>
        <v>0</v>
      </c>
    </row>
    <row r="81" s="11" customFormat="1" ht="19.92" customHeight="1">
      <c r="B81" s="218"/>
      <c r="C81" s="219"/>
      <c r="D81" s="220" t="s">
        <v>71</v>
      </c>
      <c r="E81" s="232" t="s">
        <v>251</v>
      </c>
      <c r="F81" s="232" t="s">
        <v>568</v>
      </c>
      <c r="G81" s="219"/>
      <c r="H81" s="219"/>
      <c r="I81" s="222"/>
      <c r="J81" s="233">
        <f>BK81</f>
        <v>0</v>
      </c>
      <c r="K81" s="219"/>
      <c r="L81" s="224"/>
      <c r="M81" s="225"/>
      <c r="N81" s="226"/>
      <c r="O81" s="226"/>
      <c r="P81" s="227">
        <f>SUM(P82:P103)</f>
        <v>0</v>
      </c>
      <c r="Q81" s="226"/>
      <c r="R81" s="227">
        <f>SUM(R82:R103)</f>
        <v>63.671517070000007</v>
      </c>
      <c r="S81" s="226"/>
      <c r="T81" s="228">
        <f>SUM(T82:T103)</f>
        <v>1222.7962</v>
      </c>
      <c r="AR81" s="229" t="s">
        <v>80</v>
      </c>
      <c r="AT81" s="230" t="s">
        <v>71</v>
      </c>
      <c r="AU81" s="230" t="s">
        <v>80</v>
      </c>
      <c r="AY81" s="229" t="s">
        <v>215</v>
      </c>
      <c r="BK81" s="231">
        <f>SUM(BK82:BK103)</f>
        <v>0</v>
      </c>
    </row>
    <row r="82" s="1" customFormat="1" ht="16.5" customHeight="1">
      <c r="B82" s="47"/>
      <c r="C82" s="234" t="s">
        <v>227</v>
      </c>
      <c r="D82" s="234" t="s">
        <v>218</v>
      </c>
      <c r="E82" s="235" t="s">
        <v>701</v>
      </c>
      <c r="F82" s="236" t="s">
        <v>702</v>
      </c>
      <c r="G82" s="237" t="s">
        <v>381</v>
      </c>
      <c r="H82" s="238">
        <v>199.50999999999999</v>
      </c>
      <c r="I82" s="239"/>
      <c r="J82" s="240">
        <f>ROUND(I82*H82,2)</f>
        <v>0</v>
      </c>
      <c r="K82" s="236" t="s">
        <v>222</v>
      </c>
      <c r="L82" s="73"/>
      <c r="M82" s="241" t="s">
        <v>21</v>
      </c>
      <c r="N82" s="242" t="s">
        <v>43</v>
      </c>
      <c r="O82" s="48"/>
      <c r="P82" s="243">
        <f>O82*H82</f>
        <v>0</v>
      </c>
      <c r="Q82" s="243">
        <v>0.12</v>
      </c>
      <c r="R82" s="243">
        <f>Q82*H82</f>
        <v>23.941199999999998</v>
      </c>
      <c r="S82" s="243">
        <v>2.2000000000000002</v>
      </c>
      <c r="T82" s="244">
        <f>S82*H82</f>
        <v>438.92200000000003</v>
      </c>
      <c r="AR82" s="25" t="s">
        <v>232</v>
      </c>
      <c r="AT82" s="25" t="s">
        <v>218</v>
      </c>
      <c r="AU82" s="25" t="s">
        <v>82</v>
      </c>
      <c r="AY82" s="25" t="s">
        <v>215</v>
      </c>
      <c r="BE82" s="245">
        <f>IF(N82="základní",J82,0)</f>
        <v>0</v>
      </c>
      <c r="BF82" s="245">
        <f>IF(N82="snížená",J82,0)</f>
        <v>0</v>
      </c>
      <c r="BG82" s="245">
        <f>IF(N82="zákl. přenesená",J82,0)</f>
        <v>0</v>
      </c>
      <c r="BH82" s="245">
        <f>IF(N82="sníž. přenesená",J82,0)</f>
        <v>0</v>
      </c>
      <c r="BI82" s="245">
        <f>IF(N82="nulová",J82,0)</f>
        <v>0</v>
      </c>
      <c r="BJ82" s="25" t="s">
        <v>80</v>
      </c>
      <c r="BK82" s="245">
        <f>ROUND(I82*H82,2)</f>
        <v>0</v>
      </c>
      <c r="BL82" s="25" t="s">
        <v>232</v>
      </c>
      <c r="BM82" s="25" t="s">
        <v>703</v>
      </c>
    </row>
    <row r="83" s="1" customFormat="1">
      <c r="B83" s="47"/>
      <c r="C83" s="75"/>
      <c r="D83" s="246" t="s">
        <v>383</v>
      </c>
      <c r="E83" s="75"/>
      <c r="F83" s="247" t="s">
        <v>704</v>
      </c>
      <c r="G83" s="75"/>
      <c r="H83" s="75"/>
      <c r="I83" s="204"/>
      <c r="J83" s="75"/>
      <c r="K83" s="75"/>
      <c r="L83" s="73"/>
      <c r="M83" s="248"/>
      <c r="N83" s="48"/>
      <c r="O83" s="48"/>
      <c r="P83" s="48"/>
      <c r="Q83" s="48"/>
      <c r="R83" s="48"/>
      <c r="S83" s="48"/>
      <c r="T83" s="96"/>
      <c r="AT83" s="25" t="s">
        <v>383</v>
      </c>
      <c r="AU83" s="25" t="s">
        <v>82</v>
      </c>
    </row>
    <row r="84" s="14" customFormat="1">
      <c r="B84" s="288"/>
      <c r="C84" s="289"/>
      <c r="D84" s="246" t="s">
        <v>422</v>
      </c>
      <c r="E84" s="290" t="s">
        <v>21</v>
      </c>
      <c r="F84" s="291" t="s">
        <v>705</v>
      </c>
      <c r="G84" s="289"/>
      <c r="H84" s="290" t="s">
        <v>21</v>
      </c>
      <c r="I84" s="292"/>
      <c r="J84" s="289"/>
      <c r="K84" s="289"/>
      <c r="L84" s="293"/>
      <c r="M84" s="294"/>
      <c r="N84" s="295"/>
      <c r="O84" s="295"/>
      <c r="P84" s="295"/>
      <c r="Q84" s="295"/>
      <c r="R84" s="295"/>
      <c r="S84" s="295"/>
      <c r="T84" s="296"/>
      <c r="AT84" s="297" t="s">
        <v>422</v>
      </c>
      <c r="AU84" s="297" t="s">
        <v>82</v>
      </c>
      <c r="AV84" s="14" t="s">
        <v>80</v>
      </c>
      <c r="AW84" s="14" t="s">
        <v>35</v>
      </c>
      <c r="AX84" s="14" t="s">
        <v>72</v>
      </c>
      <c r="AY84" s="297" t="s">
        <v>215</v>
      </c>
    </row>
    <row r="85" s="12" customFormat="1">
      <c r="B85" s="252"/>
      <c r="C85" s="253"/>
      <c r="D85" s="246" t="s">
        <v>422</v>
      </c>
      <c r="E85" s="254" t="s">
        <v>21</v>
      </c>
      <c r="F85" s="255" t="s">
        <v>706</v>
      </c>
      <c r="G85" s="253"/>
      <c r="H85" s="256">
        <v>199.50999999999999</v>
      </c>
      <c r="I85" s="257"/>
      <c r="J85" s="253"/>
      <c r="K85" s="253"/>
      <c r="L85" s="258"/>
      <c r="M85" s="259"/>
      <c r="N85" s="260"/>
      <c r="O85" s="260"/>
      <c r="P85" s="260"/>
      <c r="Q85" s="260"/>
      <c r="R85" s="260"/>
      <c r="S85" s="260"/>
      <c r="T85" s="261"/>
      <c r="AT85" s="262" t="s">
        <v>422</v>
      </c>
      <c r="AU85" s="262" t="s">
        <v>82</v>
      </c>
      <c r="AV85" s="12" t="s">
        <v>82</v>
      </c>
      <c r="AW85" s="12" t="s">
        <v>35</v>
      </c>
      <c r="AX85" s="12" t="s">
        <v>72</v>
      </c>
      <c r="AY85" s="262" t="s">
        <v>215</v>
      </c>
    </row>
    <row r="86" s="13" customFormat="1">
      <c r="B86" s="263"/>
      <c r="C86" s="264"/>
      <c r="D86" s="246" t="s">
        <v>422</v>
      </c>
      <c r="E86" s="265" t="s">
        <v>21</v>
      </c>
      <c r="F86" s="266" t="s">
        <v>439</v>
      </c>
      <c r="G86" s="264"/>
      <c r="H86" s="267">
        <v>199.50999999999999</v>
      </c>
      <c r="I86" s="268"/>
      <c r="J86" s="264"/>
      <c r="K86" s="264"/>
      <c r="L86" s="269"/>
      <c r="M86" s="270"/>
      <c r="N86" s="271"/>
      <c r="O86" s="271"/>
      <c r="P86" s="271"/>
      <c r="Q86" s="271"/>
      <c r="R86" s="271"/>
      <c r="S86" s="271"/>
      <c r="T86" s="272"/>
      <c r="AT86" s="273" t="s">
        <v>422</v>
      </c>
      <c r="AU86" s="273" t="s">
        <v>82</v>
      </c>
      <c r="AV86" s="13" t="s">
        <v>232</v>
      </c>
      <c r="AW86" s="13" t="s">
        <v>35</v>
      </c>
      <c r="AX86" s="13" t="s">
        <v>80</v>
      </c>
      <c r="AY86" s="273" t="s">
        <v>215</v>
      </c>
    </row>
    <row r="87" s="1" customFormat="1" ht="16.5" customHeight="1">
      <c r="B87" s="47"/>
      <c r="C87" s="234" t="s">
        <v>232</v>
      </c>
      <c r="D87" s="234" t="s">
        <v>218</v>
      </c>
      <c r="E87" s="235" t="s">
        <v>707</v>
      </c>
      <c r="F87" s="236" t="s">
        <v>708</v>
      </c>
      <c r="G87" s="237" t="s">
        <v>381</v>
      </c>
      <c r="H87" s="238">
        <v>31.367000000000001</v>
      </c>
      <c r="I87" s="239"/>
      <c r="J87" s="240">
        <f>ROUND(I87*H87,2)</f>
        <v>0</v>
      </c>
      <c r="K87" s="236" t="s">
        <v>222</v>
      </c>
      <c r="L87" s="73"/>
      <c r="M87" s="241" t="s">
        <v>21</v>
      </c>
      <c r="N87" s="242" t="s">
        <v>43</v>
      </c>
      <c r="O87" s="48"/>
      <c r="P87" s="243">
        <f>O87*H87</f>
        <v>0</v>
      </c>
      <c r="Q87" s="243">
        <v>0.12171</v>
      </c>
      <c r="R87" s="243">
        <f>Q87*H87</f>
        <v>3.8176775699999999</v>
      </c>
      <c r="S87" s="243">
        <v>2.3999999999999999</v>
      </c>
      <c r="T87" s="244">
        <f>S87*H87</f>
        <v>75.280799999999999</v>
      </c>
      <c r="AR87" s="25" t="s">
        <v>232</v>
      </c>
      <c r="AT87" s="25" t="s">
        <v>218</v>
      </c>
      <c r="AU87" s="25" t="s">
        <v>82</v>
      </c>
      <c r="AY87" s="25" t="s">
        <v>215</v>
      </c>
      <c r="BE87" s="245">
        <f>IF(N87="základní",J87,0)</f>
        <v>0</v>
      </c>
      <c r="BF87" s="245">
        <f>IF(N87="snížená",J87,0)</f>
        <v>0</v>
      </c>
      <c r="BG87" s="245">
        <f>IF(N87="zákl. přenesená",J87,0)</f>
        <v>0</v>
      </c>
      <c r="BH87" s="245">
        <f>IF(N87="sníž. přenesená",J87,0)</f>
        <v>0</v>
      </c>
      <c r="BI87" s="245">
        <f>IF(N87="nulová",J87,0)</f>
        <v>0</v>
      </c>
      <c r="BJ87" s="25" t="s">
        <v>80</v>
      </c>
      <c r="BK87" s="245">
        <f>ROUND(I87*H87,2)</f>
        <v>0</v>
      </c>
      <c r="BL87" s="25" t="s">
        <v>232</v>
      </c>
      <c r="BM87" s="25" t="s">
        <v>709</v>
      </c>
    </row>
    <row r="88" s="1" customFormat="1">
      <c r="B88" s="47"/>
      <c r="C88" s="75"/>
      <c r="D88" s="246" t="s">
        <v>383</v>
      </c>
      <c r="E88" s="75"/>
      <c r="F88" s="247" t="s">
        <v>704</v>
      </c>
      <c r="G88" s="75"/>
      <c r="H88" s="75"/>
      <c r="I88" s="204"/>
      <c r="J88" s="75"/>
      <c r="K88" s="75"/>
      <c r="L88" s="73"/>
      <c r="M88" s="248"/>
      <c r="N88" s="48"/>
      <c r="O88" s="48"/>
      <c r="P88" s="48"/>
      <c r="Q88" s="48"/>
      <c r="R88" s="48"/>
      <c r="S88" s="48"/>
      <c r="T88" s="96"/>
      <c r="AT88" s="25" t="s">
        <v>383</v>
      </c>
      <c r="AU88" s="25" t="s">
        <v>82</v>
      </c>
    </row>
    <row r="89" s="14" customFormat="1">
      <c r="B89" s="288"/>
      <c r="C89" s="289"/>
      <c r="D89" s="246" t="s">
        <v>422</v>
      </c>
      <c r="E89" s="290" t="s">
        <v>21</v>
      </c>
      <c r="F89" s="291" t="s">
        <v>710</v>
      </c>
      <c r="G89" s="289"/>
      <c r="H89" s="290" t="s">
        <v>21</v>
      </c>
      <c r="I89" s="292"/>
      <c r="J89" s="289"/>
      <c r="K89" s="289"/>
      <c r="L89" s="293"/>
      <c r="M89" s="294"/>
      <c r="N89" s="295"/>
      <c r="O89" s="295"/>
      <c r="P89" s="295"/>
      <c r="Q89" s="295"/>
      <c r="R89" s="295"/>
      <c r="S89" s="295"/>
      <c r="T89" s="296"/>
      <c r="AT89" s="297" t="s">
        <v>422</v>
      </c>
      <c r="AU89" s="297" t="s">
        <v>82</v>
      </c>
      <c r="AV89" s="14" t="s">
        <v>80</v>
      </c>
      <c r="AW89" s="14" t="s">
        <v>35</v>
      </c>
      <c r="AX89" s="14" t="s">
        <v>72</v>
      </c>
      <c r="AY89" s="297" t="s">
        <v>215</v>
      </c>
    </row>
    <row r="90" s="12" customFormat="1">
      <c r="B90" s="252"/>
      <c r="C90" s="253"/>
      <c r="D90" s="246" t="s">
        <v>422</v>
      </c>
      <c r="E90" s="254" t="s">
        <v>21</v>
      </c>
      <c r="F90" s="255" t="s">
        <v>711</v>
      </c>
      <c r="G90" s="253"/>
      <c r="H90" s="256">
        <v>10.285</v>
      </c>
      <c r="I90" s="257"/>
      <c r="J90" s="253"/>
      <c r="K90" s="253"/>
      <c r="L90" s="258"/>
      <c r="M90" s="259"/>
      <c r="N90" s="260"/>
      <c r="O90" s="260"/>
      <c r="P90" s="260"/>
      <c r="Q90" s="260"/>
      <c r="R90" s="260"/>
      <c r="S90" s="260"/>
      <c r="T90" s="261"/>
      <c r="AT90" s="262" t="s">
        <v>422</v>
      </c>
      <c r="AU90" s="262" t="s">
        <v>82</v>
      </c>
      <c r="AV90" s="12" t="s">
        <v>82</v>
      </c>
      <c r="AW90" s="12" t="s">
        <v>35</v>
      </c>
      <c r="AX90" s="12" t="s">
        <v>72</v>
      </c>
      <c r="AY90" s="262" t="s">
        <v>215</v>
      </c>
    </row>
    <row r="91" s="12" customFormat="1">
      <c r="B91" s="252"/>
      <c r="C91" s="253"/>
      <c r="D91" s="246" t="s">
        <v>422</v>
      </c>
      <c r="E91" s="254" t="s">
        <v>21</v>
      </c>
      <c r="F91" s="255" t="s">
        <v>712</v>
      </c>
      <c r="G91" s="253"/>
      <c r="H91" s="256">
        <v>18.370000000000001</v>
      </c>
      <c r="I91" s="257"/>
      <c r="J91" s="253"/>
      <c r="K91" s="253"/>
      <c r="L91" s="258"/>
      <c r="M91" s="259"/>
      <c r="N91" s="260"/>
      <c r="O91" s="260"/>
      <c r="P91" s="260"/>
      <c r="Q91" s="260"/>
      <c r="R91" s="260"/>
      <c r="S91" s="260"/>
      <c r="T91" s="261"/>
      <c r="AT91" s="262" t="s">
        <v>422</v>
      </c>
      <c r="AU91" s="262" t="s">
        <v>82</v>
      </c>
      <c r="AV91" s="12" t="s">
        <v>82</v>
      </c>
      <c r="AW91" s="12" t="s">
        <v>35</v>
      </c>
      <c r="AX91" s="12" t="s">
        <v>72</v>
      </c>
      <c r="AY91" s="262" t="s">
        <v>215</v>
      </c>
    </row>
    <row r="92" s="12" customFormat="1">
      <c r="B92" s="252"/>
      <c r="C92" s="253"/>
      <c r="D92" s="246" t="s">
        <v>422</v>
      </c>
      <c r="E92" s="254" t="s">
        <v>21</v>
      </c>
      <c r="F92" s="255" t="s">
        <v>713</v>
      </c>
      <c r="G92" s="253"/>
      <c r="H92" s="256">
        <v>1.857</v>
      </c>
      <c r="I92" s="257"/>
      <c r="J92" s="253"/>
      <c r="K92" s="253"/>
      <c r="L92" s="258"/>
      <c r="M92" s="259"/>
      <c r="N92" s="260"/>
      <c r="O92" s="260"/>
      <c r="P92" s="260"/>
      <c r="Q92" s="260"/>
      <c r="R92" s="260"/>
      <c r="S92" s="260"/>
      <c r="T92" s="261"/>
      <c r="AT92" s="262" t="s">
        <v>422</v>
      </c>
      <c r="AU92" s="262" t="s">
        <v>82</v>
      </c>
      <c r="AV92" s="12" t="s">
        <v>82</v>
      </c>
      <c r="AW92" s="12" t="s">
        <v>35</v>
      </c>
      <c r="AX92" s="12" t="s">
        <v>72</v>
      </c>
      <c r="AY92" s="262" t="s">
        <v>215</v>
      </c>
    </row>
    <row r="93" s="12" customFormat="1">
      <c r="B93" s="252"/>
      <c r="C93" s="253"/>
      <c r="D93" s="246" t="s">
        <v>422</v>
      </c>
      <c r="E93" s="254" t="s">
        <v>21</v>
      </c>
      <c r="F93" s="255" t="s">
        <v>714</v>
      </c>
      <c r="G93" s="253"/>
      <c r="H93" s="256">
        <v>0.85499999999999998</v>
      </c>
      <c r="I93" s="257"/>
      <c r="J93" s="253"/>
      <c r="K93" s="253"/>
      <c r="L93" s="258"/>
      <c r="M93" s="259"/>
      <c r="N93" s="260"/>
      <c r="O93" s="260"/>
      <c r="P93" s="260"/>
      <c r="Q93" s="260"/>
      <c r="R93" s="260"/>
      <c r="S93" s="260"/>
      <c r="T93" s="261"/>
      <c r="AT93" s="262" t="s">
        <v>422</v>
      </c>
      <c r="AU93" s="262" t="s">
        <v>82</v>
      </c>
      <c r="AV93" s="12" t="s">
        <v>82</v>
      </c>
      <c r="AW93" s="12" t="s">
        <v>35</v>
      </c>
      <c r="AX93" s="12" t="s">
        <v>72</v>
      </c>
      <c r="AY93" s="262" t="s">
        <v>215</v>
      </c>
    </row>
    <row r="94" s="13" customFormat="1">
      <c r="B94" s="263"/>
      <c r="C94" s="264"/>
      <c r="D94" s="246" t="s">
        <v>422</v>
      </c>
      <c r="E94" s="265" t="s">
        <v>21</v>
      </c>
      <c r="F94" s="266" t="s">
        <v>439</v>
      </c>
      <c r="G94" s="264"/>
      <c r="H94" s="267">
        <v>31.367000000000001</v>
      </c>
      <c r="I94" s="268"/>
      <c r="J94" s="264"/>
      <c r="K94" s="264"/>
      <c r="L94" s="269"/>
      <c r="M94" s="270"/>
      <c r="N94" s="271"/>
      <c r="O94" s="271"/>
      <c r="P94" s="271"/>
      <c r="Q94" s="271"/>
      <c r="R94" s="271"/>
      <c r="S94" s="271"/>
      <c r="T94" s="272"/>
      <c r="AT94" s="273" t="s">
        <v>422</v>
      </c>
      <c r="AU94" s="273" t="s">
        <v>82</v>
      </c>
      <c r="AV94" s="13" t="s">
        <v>232</v>
      </c>
      <c r="AW94" s="13" t="s">
        <v>35</v>
      </c>
      <c r="AX94" s="13" t="s">
        <v>80</v>
      </c>
      <c r="AY94" s="273" t="s">
        <v>215</v>
      </c>
    </row>
    <row r="95" s="1" customFormat="1" ht="16.5" customHeight="1">
      <c r="B95" s="47"/>
      <c r="C95" s="234" t="s">
        <v>214</v>
      </c>
      <c r="D95" s="234" t="s">
        <v>218</v>
      </c>
      <c r="E95" s="235" t="s">
        <v>715</v>
      </c>
      <c r="F95" s="236" t="s">
        <v>716</v>
      </c>
      <c r="G95" s="237" t="s">
        <v>381</v>
      </c>
      <c r="H95" s="238">
        <v>295.05000000000001</v>
      </c>
      <c r="I95" s="239"/>
      <c r="J95" s="240">
        <f>ROUND(I95*H95,2)</f>
        <v>0</v>
      </c>
      <c r="K95" s="236" t="s">
        <v>222</v>
      </c>
      <c r="L95" s="73"/>
      <c r="M95" s="241" t="s">
        <v>21</v>
      </c>
      <c r="N95" s="242" t="s">
        <v>43</v>
      </c>
      <c r="O95" s="48"/>
      <c r="P95" s="243">
        <f>O95*H95</f>
        <v>0</v>
      </c>
      <c r="Q95" s="243">
        <v>0.12171</v>
      </c>
      <c r="R95" s="243">
        <f>Q95*H95</f>
        <v>35.910535500000002</v>
      </c>
      <c r="S95" s="243">
        <v>2.3999999999999999</v>
      </c>
      <c r="T95" s="244">
        <f>S95*H95</f>
        <v>708.12</v>
      </c>
      <c r="AR95" s="25" t="s">
        <v>232</v>
      </c>
      <c r="AT95" s="25" t="s">
        <v>218</v>
      </c>
      <c r="AU95" s="25" t="s">
        <v>82</v>
      </c>
      <c r="AY95" s="25" t="s">
        <v>215</v>
      </c>
      <c r="BE95" s="245">
        <f>IF(N95="základní",J95,0)</f>
        <v>0</v>
      </c>
      <c r="BF95" s="245">
        <f>IF(N95="snížená",J95,0)</f>
        <v>0</v>
      </c>
      <c r="BG95" s="245">
        <f>IF(N95="zákl. přenesená",J95,0)</f>
        <v>0</v>
      </c>
      <c r="BH95" s="245">
        <f>IF(N95="sníž. přenesená",J95,0)</f>
        <v>0</v>
      </c>
      <c r="BI95" s="245">
        <f>IF(N95="nulová",J95,0)</f>
        <v>0</v>
      </c>
      <c r="BJ95" s="25" t="s">
        <v>80</v>
      </c>
      <c r="BK95" s="245">
        <f>ROUND(I95*H95,2)</f>
        <v>0</v>
      </c>
      <c r="BL95" s="25" t="s">
        <v>232</v>
      </c>
      <c r="BM95" s="25" t="s">
        <v>717</v>
      </c>
    </row>
    <row r="96" s="1" customFormat="1">
      <c r="B96" s="47"/>
      <c r="C96" s="75"/>
      <c r="D96" s="246" t="s">
        <v>383</v>
      </c>
      <c r="E96" s="75"/>
      <c r="F96" s="247" t="s">
        <v>704</v>
      </c>
      <c r="G96" s="75"/>
      <c r="H96" s="75"/>
      <c r="I96" s="204"/>
      <c r="J96" s="75"/>
      <c r="K96" s="75"/>
      <c r="L96" s="73"/>
      <c r="M96" s="248"/>
      <c r="N96" s="48"/>
      <c r="O96" s="48"/>
      <c r="P96" s="48"/>
      <c r="Q96" s="48"/>
      <c r="R96" s="48"/>
      <c r="S96" s="48"/>
      <c r="T96" s="96"/>
      <c r="AT96" s="25" t="s">
        <v>383</v>
      </c>
      <c r="AU96" s="25" t="s">
        <v>82</v>
      </c>
    </row>
    <row r="97" s="14" customFormat="1">
      <c r="B97" s="288"/>
      <c r="C97" s="289"/>
      <c r="D97" s="246" t="s">
        <v>422</v>
      </c>
      <c r="E97" s="290" t="s">
        <v>21</v>
      </c>
      <c r="F97" s="291" t="s">
        <v>718</v>
      </c>
      <c r="G97" s="289"/>
      <c r="H97" s="290" t="s">
        <v>21</v>
      </c>
      <c r="I97" s="292"/>
      <c r="J97" s="289"/>
      <c r="K97" s="289"/>
      <c r="L97" s="293"/>
      <c r="M97" s="294"/>
      <c r="N97" s="295"/>
      <c r="O97" s="295"/>
      <c r="P97" s="295"/>
      <c r="Q97" s="295"/>
      <c r="R97" s="295"/>
      <c r="S97" s="295"/>
      <c r="T97" s="296"/>
      <c r="AT97" s="297" t="s">
        <v>422</v>
      </c>
      <c r="AU97" s="297" t="s">
        <v>82</v>
      </c>
      <c r="AV97" s="14" t="s">
        <v>80</v>
      </c>
      <c r="AW97" s="14" t="s">
        <v>35</v>
      </c>
      <c r="AX97" s="14" t="s">
        <v>72</v>
      </c>
      <c r="AY97" s="297" t="s">
        <v>215</v>
      </c>
    </row>
    <row r="98" s="12" customFormat="1">
      <c r="B98" s="252"/>
      <c r="C98" s="253"/>
      <c r="D98" s="246" t="s">
        <v>422</v>
      </c>
      <c r="E98" s="254" t="s">
        <v>21</v>
      </c>
      <c r="F98" s="255" t="s">
        <v>719</v>
      </c>
      <c r="G98" s="253"/>
      <c r="H98" s="256">
        <v>295.05000000000001</v>
      </c>
      <c r="I98" s="257"/>
      <c r="J98" s="253"/>
      <c r="K98" s="253"/>
      <c r="L98" s="258"/>
      <c r="M98" s="259"/>
      <c r="N98" s="260"/>
      <c r="O98" s="260"/>
      <c r="P98" s="260"/>
      <c r="Q98" s="260"/>
      <c r="R98" s="260"/>
      <c r="S98" s="260"/>
      <c r="T98" s="261"/>
      <c r="AT98" s="262" t="s">
        <v>422</v>
      </c>
      <c r="AU98" s="262" t="s">
        <v>82</v>
      </c>
      <c r="AV98" s="12" t="s">
        <v>82</v>
      </c>
      <c r="AW98" s="12" t="s">
        <v>35</v>
      </c>
      <c r="AX98" s="12" t="s">
        <v>72</v>
      </c>
      <c r="AY98" s="262" t="s">
        <v>215</v>
      </c>
    </row>
    <row r="99" s="13" customFormat="1">
      <c r="B99" s="263"/>
      <c r="C99" s="264"/>
      <c r="D99" s="246" t="s">
        <v>422</v>
      </c>
      <c r="E99" s="265" t="s">
        <v>21</v>
      </c>
      <c r="F99" s="266" t="s">
        <v>439</v>
      </c>
      <c r="G99" s="264"/>
      <c r="H99" s="267">
        <v>295.05000000000001</v>
      </c>
      <c r="I99" s="268"/>
      <c r="J99" s="264"/>
      <c r="K99" s="264"/>
      <c r="L99" s="269"/>
      <c r="M99" s="270"/>
      <c r="N99" s="271"/>
      <c r="O99" s="271"/>
      <c r="P99" s="271"/>
      <c r="Q99" s="271"/>
      <c r="R99" s="271"/>
      <c r="S99" s="271"/>
      <c r="T99" s="272"/>
      <c r="AT99" s="273" t="s">
        <v>422</v>
      </c>
      <c r="AU99" s="273" t="s">
        <v>82</v>
      </c>
      <c r="AV99" s="13" t="s">
        <v>232</v>
      </c>
      <c r="AW99" s="13" t="s">
        <v>35</v>
      </c>
      <c r="AX99" s="13" t="s">
        <v>80</v>
      </c>
      <c r="AY99" s="273" t="s">
        <v>215</v>
      </c>
    </row>
    <row r="100" s="1" customFormat="1" ht="16.5" customHeight="1">
      <c r="B100" s="47"/>
      <c r="C100" s="234" t="s">
        <v>241</v>
      </c>
      <c r="D100" s="234" t="s">
        <v>218</v>
      </c>
      <c r="E100" s="235" t="s">
        <v>720</v>
      </c>
      <c r="F100" s="236" t="s">
        <v>721</v>
      </c>
      <c r="G100" s="237" t="s">
        <v>452</v>
      </c>
      <c r="H100" s="238">
        <v>26.300000000000001</v>
      </c>
      <c r="I100" s="239"/>
      <c r="J100" s="240">
        <f>ROUND(I100*H100,2)</f>
        <v>0</v>
      </c>
      <c r="K100" s="236" t="s">
        <v>222</v>
      </c>
      <c r="L100" s="73"/>
      <c r="M100" s="241" t="s">
        <v>21</v>
      </c>
      <c r="N100" s="242" t="s">
        <v>43</v>
      </c>
      <c r="O100" s="48"/>
      <c r="P100" s="243">
        <f>O100*H100</f>
        <v>0</v>
      </c>
      <c r="Q100" s="243">
        <v>8.0000000000000007E-05</v>
      </c>
      <c r="R100" s="243">
        <f>Q100*H100</f>
        <v>0.0021040000000000004</v>
      </c>
      <c r="S100" s="243">
        <v>0.017999999999999999</v>
      </c>
      <c r="T100" s="244">
        <f>S100*H100</f>
        <v>0.47339999999999999</v>
      </c>
      <c r="AR100" s="25" t="s">
        <v>232</v>
      </c>
      <c r="AT100" s="25" t="s">
        <v>218</v>
      </c>
      <c r="AU100" s="25" t="s">
        <v>82</v>
      </c>
      <c r="AY100" s="25" t="s">
        <v>215</v>
      </c>
      <c r="BE100" s="245">
        <f>IF(N100="základní",J100,0)</f>
        <v>0</v>
      </c>
      <c r="BF100" s="245">
        <f>IF(N100="snížená",J100,0)</f>
        <v>0</v>
      </c>
      <c r="BG100" s="245">
        <f>IF(N100="zákl. přenesená",J100,0)</f>
        <v>0</v>
      </c>
      <c r="BH100" s="245">
        <f>IF(N100="sníž. přenesená",J100,0)</f>
        <v>0</v>
      </c>
      <c r="BI100" s="245">
        <f>IF(N100="nulová",J100,0)</f>
        <v>0</v>
      </c>
      <c r="BJ100" s="25" t="s">
        <v>80</v>
      </c>
      <c r="BK100" s="245">
        <f>ROUND(I100*H100,2)</f>
        <v>0</v>
      </c>
      <c r="BL100" s="25" t="s">
        <v>232</v>
      </c>
      <c r="BM100" s="25" t="s">
        <v>722</v>
      </c>
    </row>
    <row r="101" s="1" customFormat="1">
      <c r="B101" s="47"/>
      <c r="C101" s="75"/>
      <c r="D101" s="246" t="s">
        <v>225</v>
      </c>
      <c r="E101" s="75"/>
      <c r="F101" s="247" t="s">
        <v>723</v>
      </c>
      <c r="G101" s="75"/>
      <c r="H101" s="75"/>
      <c r="I101" s="204"/>
      <c r="J101" s="75"/>
      <c r="K101" s="75"/>
      <c r="L101" s="73"/>
      <c r="M101" s="248"/>
      <c r="N101" s="48"/>
      <c r="O101" s="48"/>
      <c r="P101" s="48"/>
      <c r="Q101" s="48"/>
      <c r="R101" s="48"/>
      <c r="S101" s="48"/>
      <c r="T101" s="96"/>
      <c r="AT101" s="25" t="s">
        <v>225</v>
      </c>
      <c r="AU101" s="25" t="s">
        <v>82</v>
      </c>
    </row>
    <row r="102" s="12" customFormat="1">
      <c r="B102" s="252"/>
      <c r="C102" s="253"/>
      <c r="D102" s="246" t="s">
        <v>422</v>
      </c>
      <c r="E102" s="254" t="s">
        <v>21</v>
      </c>
      <c r="F102" s="255" t="s">
        <v>724</v>
      </c>
      <c r="G102" s="253"/>
      <c r="H102" s="256">
        <v>26.300000000000001</v>
      </c>
      <c r="I102" s="257"/>
      <c r="J102" s="253"/>
      <c r="K102" s="253"/>
      <c r="L102" s="258"/>
      <c r="M102" s="259"/>
      <c r="N102" s="260"/>
      <c r="O102" s="260"/>
      <c r="P102" s="260"/>
      <c r="Q102" s="260"/>
      <c r="R102" s="260"/>
      <c r="S102" s="260"/>
      <c r="T102" s="261"/>
      <c r="AT102" s="262" t="s">
        <v>422</v>
      </c>
      <c r="AU102" s="262" t="s">
        <v>82</v>
      </c>
      <c r="AV102" s="12" t="s">
        <v>82</v>
      </c>
      <c r="AW102" s="12" t="s">
        <v>35</v>
      </c>
      <c r="AX102" s="12" t="s">
        <v>72</v>
      </c>
      <c r="AY102" s="262" t="s">
        <v>215</v>
      </c>
    </row>
    <row r="103" s="13" customFormat="1">
      <c r="B103" s="263"/>
      <c r="C103" s="264"/>
      <c r="D103" s="246" t="s">
        <v>422</v>
      </c>
      <c r="E103" s="265" t="s">
        <v>21</v>
      </c>
      <c r="F103" s="266" t="s">
        <v>439</v>
      </c>
      <c r="G103" s="264"/>
      <c r="H103" s="267">
        <v>26.300000000000001</v>
      </c>
      <c r="I103" s="268"/>
      <c r="J103" s="264"/>
      <c r="K103" s="264"/>
      <c r="L103" s="269"/>
      <c r="M103" s="270"/>
      <c r="N103" s="271"/>
      <c r="O103" s="271"/>
      <c r="P103" s="271"/>
      <c r="Q103" s="271"/>
      <c r="R103" s="271"/>
      <c r="S103" s="271"/>
      <c r="T103" s="272"/>
      <c r="AT103" s="273" t="s">
        <v>422</v>
      </c>
      <c r="AU103" s="273" t="s">
        <v>82</v>
      </c>
      <c r="AV103" s="13" t="s">
        <v>232</v>
      </c>
      <c r="AW103" s="13" t="s">
        <v>35</v>
      </c>
      <c r="AX103" s="13" t="s">
        <v>80</v>
      </c>
      <c r="AY103" s="273" t="s">
        <v>215</v>
      </c>
    </row>
    <row r="104" s="11" customFormat="1" ht="29.88" customHeight="1">
      <c r="B104" s="218"/>
      <c r="C104" s="219"/>
      <c r="D104" s="220" t="s">
        <v>71</v>
      </c>
      <c r="E104" s="232" t="s">
        <v>644</v>
      </c>
      <c r="F104" s="232" t="s">
        <v>645</v>
      </c>
      <c r="G104" s="219"/>
      <c r="H104" s="219"/>
      <c r="I104" s="222"/>
      <c r="J104" s="233">
        <f>BK104</f>
        <v>0</v>
      </c>
      <c r="K104" s="219"/>
      <c r="L104" s="224"/>
      <c r="M104" s="225"/>
      <c r="N104" s="226"/>
      <c r="O104" s="226"/>
      <c r="P104" s="227">
        <f>SUM(P105:P131)</f>
        <v>0</v>
      </c>
      <c r="Q104" s="226"/>
      <c r="R104" s="227">
        <f>SUM(R105:R131)</f>
        <v>0</v>
      </c>
      <c r="S104" s="226"/>
      <c r="T104" s="228">
        <f>SUM(T105:T131)</f>
        <v>0</v>
      </c>
      <c r="AR104" s="229" t="s">
        <v>80</v>
      </c>
      <c r="AT104" s="230" t="s">
        <v>71</v>
      </c>
      <c r="AU104" s="230" t="s">
        <v>80</v>
      </c>
      <c r="AY104" s="229" t="s">
        <v>215</v>
      </c>
      <c r="BK104" s="231">
        <f>SUM(BK105:BK131)</f>
        <v>0</v>
      </c>
    </row>
    <row r="105" s="1" customFormat="1" ht="16.5" customHeight="1">
      <c r="B105" s="47"/>
      <c r="C105" s="234" t="s">
        <v>246</v>
      </c>
      <c r="D105" s="234" t="s">
        <v>218</v>
      </c>
      <c r="E105" s="235" t="s">
        <v>725</v>
      </c>
      <c r="F105" s="236" t="s">
        <v>726</v>
      </c>
      <c r="G105" s="237" t="s">
        <v>473</v>
      </c>
      <c r="H105" s="238">
        <v>1222.7960000000001</v>
      </c>
      <c r="I105" s="239"/>
      <c r="J105" s="240">
        <f>ROUND(I105*H105,2)</f>
        <v>0</v>
      </c>
      <c r="K105" s="236" t="s">
        <v>222</v>
      </c>
      <c r="L105" s="73"/>
      <c r="M105" s="241" t="s">
        <v>21</v>
      </c>
      <c r="N105" s="242" t="s">
        <v>43</v>
      </c>
      <c r="O105" s="48"/>
      <c r="P105" s="243">
        <f>O105*H105</f>
        <v>0</v>
      </c>
      <c r="Q105" s="243">
        <v>0</v>
      </c>
      <c r="R105" s="243">
        <f>Q105*H105</f>
        <v>0</v>
      </c>
      <c r="S105" s="243">
        <v>0</v>
      </c>
      <c r="T105" s="244">
        <f>S105*H105</f>
        <v>0</v>
      </c>
      <c r="AR105" s="25" t="s">
        <v>232</v>
      </c>
      <c r="AT105" s="25" t="s">
        <v>218</v>
      </c>
      <c r="AU105" s="25" t="s">
        <v>82</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727</v>
      </c>
    </row>
    <row r="106" s="1" customFormat="1">
      <c r="B106" s="47"/>
      <c r="C106" s="75"/>
      <c r="D106" s="246" t="s">
        <v>383</v>
      </c>
      <c r="E106" s="75"/>
      <c r="F106" s="247" t="s">
        <v>728</v>
      </c>
      <c r="G106" s="75"/>
      <c r="H106" s="75"/>
      <c r="I106" s="204"/>
      <c r="J106" s="75"/>
      <c r="K106" s="75"/>
      <c r="L106" s="73"/>
      <c r="M106" s="248"/>
      <c r="N106" s="48"/>
      <c r="O106" s="48"/>
      <c r="P106" s="48"/>
      <c r="Q106" s="48"/>
      <c r="R106" s="48"/>
      <c r="S106" s="48"/>
      <c r="T106" s="96"/>
      <c r="AT106" s="25" t="s">
        <v>383</v>
      </c>
      <c r="AU106" s="25" t="s">
        <v>82</v>
      </c>
    </row>
    <row r="107" s="1" customFormat="1">
      <c r="B107" s="47"/>
      <c r="C107" s="75"/>
      <c r="D107" s="246" t="s">
        <v>225</v>
      </c>
      <c r="E107" s="75"/>
      <c r="F107" s="247" t="s">
        <v>729</v>
      </c>
      <c r="G107" s="75"/>
      <c r="H107" s="75"/>
      <c r="I107" s="204"/>
      <c r="J107" s="75"/>
      <c r="K107" s="75"/>
      <c r="L107" s="73"/>
      <c r="M107" s="248"/>
      <c r="N107" s="48"/>
      <c r="O107" s="48"/>
      <c r="P107" s="48"/>
      <c r="Q107" s="48"/>
      <c r="R107" s="48"/>
      <c r="S107" s="48"/>
      <c r="T107" s="96"/>
      <c r="AT107" s="25" t="s">
        <v>225</v>
      </c>
      <c r="AU107" s="25" t="s">
        <v>82</v>
      </c>
    </row>
    <row r="108" s="1" customFormat="1" ht="16.5" customHeight="1">
      <c r="B108" s="47"/>
      <c r="C108" s="234" t="s">
        <v>405</v>
      </c>
      <c r="D108" s="234" t="s">
        <v>218</v>
      </c>
      <c r="E108" s="235" t="s">
        <v>730</v>
      </c>
      <c r="F108" s="236" t="s">
        <v>731</v>
      </c>
      <c r="G108" s="237" t="s">
        <v>473</v>
      </c>
      <c r="H108" s="238">
        <v>7558.9840000000004</v>
      </c>
      <c r="I108" s="239"/>
      <c r="J108" s="240">
        <f>ROUND(I108*H108,2)</f>
        <v>0</v>
      </c>
      <c r="K108" s="236" t="s">
        <v>222</v>
      </c>
      <c r="L108" s="73"/>
      <c r="M108" s="241" t="s">
        <v>21</v>
      </c>
      <c r="N108" s="242" t="s">
        <v>43</v>
      </c>
      <c r="O108" s="48"/>
      <c r="P108" s="243">
        <f>O108*H108</f>
        <v>0</v>
      </c>
      <c r="Q108" s="243">
        <v>0</v>
      </c>
      <c r="R108" s="243">
        <f>Q108*H108</f>
        <v>0</v>
      </c>
      <c r="S108" s="243">
        <v>0</v>
      </c>
      <c r="T108" s="244">
        <f>S108*H108</f>
        <v>0</v>
      </c>
      <c r="AR108" s="25" t="s">
        <v>232</v>
      </c>
      <c r="AT108" s="25" t="s">
        <v>218</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732</v>
      </c>
    </row>
    <row r="109" s="1" customFormat="1">
      <c r="B109" s="47"/>
      <c r="C109" s="75"/>
      <c r="D109" s="246" t="s">
        <v>383</v>
      </c>
      <c r="E109" s="75"/>
      <c r="F109" s="247" t="s">
        <v>728</v>
      </c>
      <c r="G109" s="75"/>
      <c r="H109" s="75"/>
      <c r="I109" s="204"/>
      <c r="J109" s="75"/>
      <c r="K109" s="75"/>
      <c r="L109" s="73"/>
      <c r="M109" s="248"/>
      <c r="N109" s="48"/>
      <c r="O109" s="48"/>
      <c r="P109" s="48"/>
      <c r="Q109" s="48"/>
      <c r="R109" s="48"/>
      <c r="S109" s="48"/>
      <c r="T109" s="96"/>
      <c r="AT109" s="25" t="s">
        <v>383</v>
      </c>
      <c r="AU109" s="25" t="s">
        <v>82</v>
      </c>
    </row>
    <row r="110" s="14" customFormat="1">
      <c r="B110" s="288"/>
      <c r="C110" s="289"/>
      <c r="D110" s="246" t="s">
        <v>422</v>
      </c>
      <c r="E110" s="290" t="s">
        <v>21</v>
      </c>
      <c r="F110" s="291" t="s">
        <v>733</v>
      </c>
      <c r="G110" s="289"/>
      <c r="H110" s="290" t="s">
        <v>21</v>
      </c>
      <c r="I110" s="292"/>
      <c r="J110" s="289"/>
      <c r="K110" s="289"/>
      <c r="L110" s="293"/>
      <c r="M110" s="294"/>
      <c r="N110" s="295"/>
      <c r="O110" s="295"/>
      <c r="P110" s="295"/>
      <c r="Q110" s="295"/>
      <c r="R110" s="295"/>
      <c r="S110" s="295"/>
      <c r="T110" s="296"/>
      <c r="AT110" s="297" t="s">
        <v>422</v>
      </c>
      <c r="AU110" s="297" t="s">
        <v>82</v>
      </c>
      <c r="AV110" s="14" t="s">
        <v>80</v>
      </c>
      <c r="AW110" s="14" t="s">
        <v>35</v>
      </c>
      <c r="AX110" s="14" t="s">
        <v>72</v>
      </c>
      <c r="AY110" s="297" t="s">
        <v>215</v>
      </c>
    </row>
    <row r="111" s="12" customFormat="1">
      <c r="B111" s="252"/>
      <c r="C111" s="253"/>
      <c r="D111" s="246" t="s">
        <v>422</v>
      </c>
      <c r="E111" s="254" t="s">
        <v>21</v>
      </c>
      <c r="F111" s="255" t="s">
        <v>734</v>
      </c>
      <c r="G111" s="253"/>
      <c r="H111" s="256">
        <v>7558.9840000000004</v>
      </c>
      <c r="I111" s="257"/>
      <c r="J111" s="253"/>
      <c r="K111" s="253"/>
      <c r="L111" s="258"/>
      <c r="M111" s="259"/>
      <c r="N111" s="260"/>
      <c r="O111" s="260"/>
      <c r="P111" s="260"/>
      <c r="Q111" s="260"/>
      <c r="R111" s="260"/>
      <c r="S111" s="260"/>
      <c r="T111" s="261"/>
      <c r="AT111" s="262" t="s">
        <v>422</v>
      </c>
      <c r="AU111" s="262" t="s">
        <v>82</v>
      </c>
      <c r="AV111" s="12" t="s">
        <v>82</v>
      </c>
      <c r="AW111" s="12" t="s">
        <v>35</v>
      </c>
      <c r="AX111" s="12" t="s">
        <v>72</v>
      </c>
      <c r="AY111" s="262" t="s">
        <v>215</v>
      </c>
    </row>
    <row r="112" s="13" customFormat="1">
      <c r="B112" s="263"/>
      <c r="C112" s="264"/>
      <c r="D112" s="246" t="s">
        <v>422</v>
      </c>
      <c r="E112" s="265" t="s">
        <v>21</v>
      </c>
      <c r="F112" s="266" t="s">
        <v>439</v>
      </c>
      <c r="G112" s="264"/>
      <c r="H112" s="267">
        <v>7558.9840000000004</v>
      </c>
      <c r="I112" s="268"/>
      <c r="J112" s="264"/>
      <c r="K112" s="264"/>
      <c r="L112" s="269"/>
      <c r="M112" s="270"/>
      <c r="N112" s="271"/>
      <c r="O112" s="271"/>
      <c r="P112" s="271"/>
      <c r="Q112" s="271"/>
      <c r="R112" s="271"/>
      <c r="S112" s="271"/>
      <c r="T112" s="272"/>
      <c r="AT112" s="273" t="s">
        <v>422</v>
      </c>
      <c r="AU112" s="273" t="s">
        <v>82</v>
      </c>
      <c r="AV112" s="13" t="s">
        <v>232</v>
      </c>
      <c r="AW112" s="13" t="s">
        <v>35</v>
      </c>
      <c r="AX112" s="13" t="s">
        <v>80</v>
      </c>
      <c r="AY112" s="273" t="s">
        <v>215</v>
      </c>
    </row>
    <row r="113" s="1" customFormat="1" ht="25.5" customHeight="1">
      <c r="B113" s="47"/>
      <c r="C113" s="234" t="s">
        <v>251</v>
      </c>
      <c r="D113" s="234" t="s">
        <v>218</v>
      </c>
      <c r="E113" s="235" t="s">
        <v>669</v>
      </c>
      <c r="F113" s="236" t="s">
        <v>735</v>
      </c>
      <c r="G113" s="237" t="s">
        <v>473</v>
      </c>
      <c r="H113" s="238">
        <v>517.01300000000003</v>
      </c>
      <c r="I113" s="239"/>
      <c r="J113" s="240">
        <f>ROUND(I113*H113,2)</f>
        <v>0</v>
      </c>
      <c r="K113" s="236" t="s">
        <v>222</v>
      </c>
      <c r="L113" s="73"/>
      <c r="M113" s="241" t="s">
        <v>21</v>
      </c>
      <c r="N113" s="242" t="s">
        <v>43</v>
      </c>
      <c r="O113" s="48"/>
      <c r="P113" s="243">
        <f>O113*H113</f>
        <v>0</v>
      </c>
      <c r="Q113" s="243">
        <v>0</v>
      </c>
      <c r="R113" s="243">
        <f>Q113*H113</f>
        <v>0</v>
      </c>
      <c r="S113" s="243">
        <v>0</v>
      </c>
      <c r="T113" s="244">
        <f>S113*H113</f>
        <v>0</v>
      </c>
      <c r="AR113" s="25" t="s">
        <v>232</v>
      </c>
      <c r="AT113" s="25" t="s">
        <v>218</v>
      </c>
      <c r="AU113" s="25" t="s">
        <v>82</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736</v>
      </c>
    </row>
    <row r="114" s="1" customFormat="1">
      <c r="B114" s="47"/>
      <c r="C114" s="75"/>
      <c r="D114" s="246" t="s">
        <v>383</v>
      </c>
      <c r="E114" s="75"/>
      <c r="F114" s="247" t="s">
        <v>737</v>
      </c>
      <c r="G114" s="75"/>
      <c r="H114" s="75"/>
      <c r="I114" s="204"/>
      <c r="J114" s="75"/>
      <c r="K114" s="75"/>
      <c r="L114" s="73"/>
      <c r="M114" s="248"/>
      <c r="N114" s="48"/>
      <c r="O114" s="48"/>
      <c r="P114" s="48"/>
      <c r="Q114" s="48"/>
      <c r="R114" s="48"/>
      <c r="S114" s="48"/>
      <c r="T114" s="96"/>
      <c r="AT114" s="25" t="s">
        <v>383</v>
      </c>
      <c r="AU114" s="25" t="s">
        <v>82</v>
      </c>
    </row>
    <row r="115" s="1" customFormat="1">
      <c r="B115" s="47"/>
      <c r="C115" s="75"/>
      <c r="D115" s="246" t="s">
        <v>225</v>
      </c>
      <c r="E115" s="75"/>
      <c r="F115" s="247" t="s">
        <v>672</v>
      </c>
      <c r="G115" s="75"/>
      <c r="H115" s="75"/>
      <c r="I115" s="204"/>
      <c r="J115" s="75"/>
      <c r="K115" s="75"/>
      <c r="L115" s="73"/>
      <c r="M115" s="248"/>
      <c r="N115" s="48"/>
      <c r="O115" s="48"/>
      <c r="P115" s="48"/>
      <c r="Q115" s="48"/>
      <c r="R115" s="48"/>
      <c r="S115" s="48"/>
      <c r="T115" s="96"/>
      <c r="AT115" s="25" t="s">
        <v>225</v>
      </c>
      <c r="AU115" s="25" t="s">
        <v>82</v>
      </c>
    </row>
    <row r="116" s="14" customFormat="1">
      <c r="B116" s="288"/>
      <c r="C116" s="289"/>
      <c r="D116" s="246" t="s">
        <v>422</v>
      </c>
      <c r="E116" s="290" t="s">
        <v>21</v>
      </c>
      <c r="F116" s="291" t="s">
        <v>738</v>
      </c>
      <c r="G116" s="289"/>
      <c r="H116" s="290" t="s">
        <v>21</v>
      </c>
      <c r="I116" s="292"/>
      <c r="J116" s="289"/>
      <c r="K116" s="289"/>
      <c r="L116" s="293"/>
      <c r="M116" s="294"/>
      <c r="N116" s="295"/>
      <c r="O116" s="295"/>
      <c r="P116" s="295"/>
      <c r="Q116" s="295"/>
      <c r="R116" s="295"/>
      <c r="S116" s="295"/>
      <c r="T116" s="296"/>
      <c r="AT116" s="297" t="s">
        <v>422</v>
      </c>
      <c r="AU116" s="297" t="s">
        <v>82</v>
      </c>
      <c r="AV116" s="14" t="s">
        <v>80</v>
      </c>
      <c r="AW116" s="14" t="s">
        <v>35</v>
      </c>
      <c r="AX116" s="14" t="s">
        <v>72</v>
      </c>
      <c r="AY116" s="297" t="s">
        <v>215</v>
      </c>
    </row>
    <row r="117" s="12" customFormat="1">
      <c r="B117" s="252"/>
      <c r="C117" s="253"/>
      <c r="D117" s="246" t="s">
        <v>422</v>
      </c>
      <c r="E117" s="254" t="s">
        <v>21</v>
      </c>
      <c r="F117" s="255" t="s">
        <v>739</v>
      </c>
      <c r="G117" s="253"/>
      <c r="H117" s="256">
        <v>438.92200000000003</v>
      </c>
      <c r="I117" s="257"/>
      <c r="J117" s="253"/>
      <c r="K117" s="253"/>
      <c r="L117" s="258"/>
      <c r="M117" s="259"/>
      <c r="N117" s="260"/>
      <c r="O117" s="260"/>
      <c r="P117" s="260"/>
      <c r="Q117" s="260"/>
      <c r="R117" s="260"/>
      <c r="S117" s="260"/>
      <c r="T117" s="261"/>
      <c r="AT117" s="262" t="s">
        <v>422</v>
      </c>
      <c r="AU117" s="262" t="s">
        <v>82</v>
      </c>
      <c r="AV117" s="12" t="s">
        <v>82</v>
      </c>
      <c r="AW117" s="12" t="s">
        <v>35</v>
      </c>
      <c r="AX117" s="12" t="s">
        <v>72</v>
      </c>
      <c r="AY117" s="262" t="s">
        <v>215</v>
      </c>
    </row>
    <row r="118" s="12" customFormat="1">
      <c r="B118" s="252"/>
      <c r="C118" s="253"/>
      <c r="D118" s="246" t="s">
        <v>422</v>
      </c>
      <c r="E118" s="254" t="s">
        <v>21</v>
      </c>
      <c r="F118" s="255" t="s">
        <v>740</v>
      </c>
      <c r="G118" s="253"/>
      <c r="H118" s="256">
        <v>78.090999999999994</v>
      </c>
      <c r="I118" s="257"/>
      <c r="J118" s="253"/>
      <c r="K118" s="253"/>
      <c r="L118" s="258"/>
      <c r="M118" s="259"/>
      <c r="N118" s="260"/>
      <c r="O118" s="260"/>
      <c r="P118" s="260"/>
      <c r="Q118" s="260"/>
      <c r="R118" s="260"/>
      <c r="S118" s="260"/>
      <c r="T118" s="261"/>
      <c r="AT118" s="262" t="s">
        <v>422</v>
      </c>
      <c r="AU118" s="262" t="s">
        <v>82</v>
      </c>
      <c r="AV118" s="12" t="s">
        <v>82</v>
      </c>
      <c r="AW118" s="12" t="s">
        <v>35</v>
      </c>
      <c r="AX118" s="12" t="s">
        <v>72</v>
      </c>
      <c r="AY118" s="262" t="s">
        <v>215</v>
      </c>
    </row>
    <row r="119" s="13" customFormat="1">
      <c r="B119" s="263"/>
      <c r="C119" s="264"/>
      <c r="D119" s="246" t="s">
        <v>422</v>
      </c>
      <c r="E119" s="265" t="s">
        <v>21</v>
      </c>
      <c r="F119" s="266" t="s">
        <v>439</v>
      </c>
      <c r="G119" s="264"/>
      <c r="H119" s="267">
        <v>517.01300000000003</v>
      </c>
      <c r="I119" s="268"/>
      <c r="J119" s="264"/>
      <c r="K119" s="264"/>
      <c r="L119" s="269"/>
      <c r="M119" s="270"/>
      <c r="N119" s="271"/>
      <c r="O119" s="271"/>
      <c r="P119" s="271"/>
      <c r="Q119" s="271"/>
      <c r="R119" s="271"/>
      <c r="S119" s="271"/>
      <c r="T119" s="272"/>
      <c r="AT119" s="273" t="s">
        <v>422</v>
      </c>
      <c r="AU119" s="273" t="s">
        <v>82</v>
      </c>
      <c r="AV119" s="13" t="s">
        <v>232</v>
      </c>
      <c r="AW119" s="13" t="s">
        <v>35</v>
      </c>
      <c r="AX119" s="13" t="s">
        <v>80</v>
      </c>
      <c r="AY119" s="273" t="s">
        <v>215</v>
      </c>
    </row>
    <row r="120" s="1" customFormat="1" ht="25.5" customHeight="1">
      <c r="B120" s="47"/>
      <c r="C120" s="234" t="s">
        <v>256</v>
      </c>
      <c r="D120" s="234" t="s">
        <v>218</v>
      </c>
      <c r="E120" s="235" t="s">
        <v>741</v>
      </c>
      <c r="F120" s="236" t="s">
        <v>742</v>
      </c>
      <c r="G120" s="237" t="s">
        <v>473</v>
      </c>
      <c r="H120" s="238">
        <v>783.40099999999995</v>
      </c>
      <c r="I120" s="239"/>
      <c r="J120" s="240">
        <f>ROUND(I120*H120,2)</f>
        <v>0</v>
      </c>
      <c r="K120" s="236" t="s">
        <v>222</v>
      </c>
      <c r="L120" s="73"/>
      <c r="M120" s="241" t="s">
        <v>21</v>
      </c>
      <c r="N120" s="242" t="s">
        <v>43</v>
      </c>
      <c r="O120" s="48"/>
      <c r="P120" s="243">
        <f>O120*H120</f>
        <v>0</v>
      </c>
      <c r="Q120" s="243">
        <v>0</v>
      </c>
      <c r="R120" s="243">
        <f>Q120*H120</f>
        <v>0</v>
      </c>
      <c r="S120" s="243">
        <v>0</v>
      </c>
      <c r="T120" s="244">
        <f>S120*H120</f>
        <v>0</v>
      </c>
      <c r="AR120" s="25" t="s">
        <v>232</v>
      </c>
      <c r="AT120" s="25" t="s">
        <v>218</v>
      </c>
      <c r="AU120" s="25" t="s">
        <v>82</v>
      </c>
      <c r="AY120" s="25" t="s">
        <v>215</v>
      </c>
      <c r="BE120" s="245">
        <f>IF(N120="základní",J120,0)</f>
        <v>0</v>
      </c>
      <c r="BF120" s="245">
        <f>IF(N120="snížená",J120,0)</f>
        <v>0</v>
      </c>
      <c r="BG120" s="245">
        <f>IF(N120="zákl. přenesená",J120,0)</f>
        <v>0</v>
      </c>
      <c r="BH120" s="245">
        <f>IF(N120="sníž. přenesená",J120,0)</f>
        <v>0</v>
      </c>
      <c r="BI120" s="245">
        <f>IF(N120="nulová",J120,0)</f>
        <v>0</v>
      </c>
      <c r="BJ120" s="25" t="s">
        <v>80</v>
      </c>
      <c r="BK120" s="245">
        <f>ROUND(I120*H120,2)</f>
        <v>0</v>
      </c>
      <c r="BL120" s="25" t="s">
        <v>232</v>
      </c>
      <c r="BM120" s="25" t="s">
        <v>743</v>
      </c>
    </row>
    <row r="121" s="1" customFormat="1">
      <c r="B121" s="47"/>
      <c r="C121" s="75"/>
      <c r="D121" s="246" t="s">
        <v>383</v>
      </c>
      <c r="E121" s="75"/>
      <c r="F121" s="247" t="s">
        <v>737</v>
      </c>
      <c r="G121" s="75"/>
      <c r="H121" s="75"/>
      <c r="I121" s="204"/>
      <c r="J121" s="75"/>
      <c r="K121" s="75"/>
      <c r="L121" s="73"/>
      <c r="M121" s="248"/>
      <c r="N121" s="48"/>
      <c r="O121" s="48"/>
      <c r="P121" s="48"/>
      <c r="Q121" s="48"/>
      <c r="R121" s="48"/>
      <c r="S121" s="48"/>
      <c r="T121" s="96"/>
      <c r="AT121" s="25" t="s">
        <v>383</v>
      </c>
      <c r="AU121" s="25" t="s">
        <v>82</v>
      </c>
    </row>
    <row r="122" s="1" customFormat="1">
      <c r="B122" s="47"/>
      <c r="C122" s="75"/>
      <c r="D122" s="246" t="s">
        <v>225</v>
      </c>
      <c r="E122" s="75"/>
      <c r="F122" s="247" t="s">
        <v>672</v>
      </c>
      <c r="G122" s="75"/>
      <c r="H122" s="75"/>
      <c r="I122" s="204"/>
      <c r="J122" s="75"/>
      <c r="K122" s="75"/>
      <c r="L122" s="73"/>
      <c r="M122" s="248"/>
      <c r="N122" s="48"/>
      <c r="O122" s="48"/>
      <c r="P122" s="48"/>
      <c r="Q122" s="48"/>
      <c r="R122" s="48"/>
      <c r="S122" s="48"/>
      <c r="T122" s="96"/>
      <c r="AT122" s="25" t="s">
        <v>225</v>
      </c>
      <c r="AU122" s="25" t="s">
        <v>82</v>
      </c>
    </row>
    <row r="123" s="14" customFormat="1">
      <c r="B123" s="288"/>
      <c r="C123" s="289"/>
      <c r="D123" s="246" t="s">
        <v>422</v>
      </c>
      <c r="E123" s="290" t="s">
        <v>21</v>
      </c>
      <c r="F123" s="291" t="s">
        <v>744</v>
      </c>
      <c r="G123" s="289"/>
      <c r="H123" s="290" t="s">
        <v>21</v>
      </c>
      <c r="I123" s="292"/>
      <c r="J123" s="289"/>
      <c r="K123" s="289"/>
      <c r="L123" s="293"/>
      <c r="M123" s="294"/>
      <c r="N123" s="295"/>
      <c r="O123" s="295"/>
      <c r="P123" s="295"/>
      <c r="Q123" s="295"/>
      <c r="R123" s="295"/>
      <c r="S123" s="295"/>
      <c r="T123" s="296"/>
      <c r="AT123" s="297" t="s">
        <v>422</v>
      </c>
      <c r="AU123" s="297" t="s">
        <v>82</v>
      </c>
      <c r="AV123" s="14" t="s">
        <v>80</v>
      </c>
      <c r="AW123" s="14" t="s">
        <v>35</v>
      </c>
      <c r="AX123" s="14" t="s">
        <v>72</v>
      </c>
      <c r="AY123" s="297" t="s">
        <v>215</v>
      </c>
    </row>
    <row r="124" s="12" customFormat="1">
      <c r="B124" s="252"/>
      <c r="C124" s="253"/>
      <c r="D124" s="246" t="s">
        <v>422</v>
      </c>
      <c r="E124" s="254" t="s">
        <v>21</v>
      </c>
      <c r="F124" s="255" t="s">
        <v>745</v>
      </c>
      <c r="G124" s="253"/>
      <c r="H124" s="256">
        <v>783.40099999999995</v>
      </c>
      <c r="I124" s="257"/>
      <c r="J124" s="253"/>
      <c r="K124" s="253"/>
      <c r="L124" s="258"/>
      <c r="M124" s="259"/>
      <c r="N124" s="260"/>
      <c r="O124" s="260"/>
      <c r="P124" s="260"/>
      <c r="Q124" s="260"/>
      <c r="R124" s="260"/>
      <c r="S124" s="260"/>
      <c r="T124" s="261"/>
      <c r="AT124" s="262" t="s">
        <v>422</v>
      </c>
      <c r="AU124" s="262" t="s">
        <v>82</v>
      </c>
      <c r="AV124" s="12" t="s">
        <v>82</v>
      </c>
      <c r="AW124" s="12" t="s">
        <v>35</v>
      </c>
      <c r="AX124" s="12" t="s">
        <v>72</v>
      </c>
      <c r="AY124" s="262" t="s">
        <v>215</v>
      </c>
    </row>
    <row r="125" s="13" customFormat="1">
      <c r="B125" s="263"/>
      <c r="C125" s="264"/>
      <c r="D125" s="246" t="s">
        <v>422</v>
      </c>
      <c r="E125" s="265" t="s">
        <v>21</v>
      </c>
      <c r="F125" s="266" t="s">
        <v>439</v>
      </c>
      <c r="G125" s="264"/>
      <c r="H125" s="267">
        <v>783.40099999999995</v>
      </c>
      <c r="I125" s="268"/>
      <c r="J125" s="264"/>
      <c r="K125" s="264"/>
      <c r="L125" s="269"/>
      <c r="M125" s="270"/>
      <c r="N125" s="271"/>
      <c r="O125" s="271"/>
      <c r="P125" s="271"/>
      <c r="Q125" s="271"/>
      <c r="R125" s="271"/>
      <c r="S125" s="271"/>
      <c r="T125" s="272"/>
      <c r="AT125" s="273" t="s">
        <v>422</v>
      </c>
      <c r="AU125" s="273" t="s">
        <v>82</v>
      </c>
      <c r="AV125" s="13" t="s">
        <v>232</v>
      </c>
      <c r="AW125" s="13" t="s">
        <v>35</v>
      </c>
      <c r="AX125" s="13" t="s">
        <v>80</v>
      </c>
      <c r="AY125" s="273" t="s">
        <v>215</v>
      </c>
    </row>
    <row r="126" s="1" customFormat="1" ht="25.5" customHeight="1">
      <c r="B126" s="47"/>
      <c r="C126" s="234" t="s">
        <v>260</v>
      </c>
      <c r="D126" s="234" t="s">
        <v>218</v>
      </c>
      <c r="E126" s="235" t="s">
        <v>679</v>
      </c>
      <c r="F126" s="236" t="s">
        <v>746</v>
      </c>
      <c r="G126" s="237" t="s">
        <v>473</v>
      </c>
      <c r="H126" s="238">
        <v>575.73800000000006</v>
      </c>
      <c r="I126" s="239"/>
      <c r="J126" s="240">
        <f>ROUND(I126*H126,2)</f>
        <v>0</v>
      </c>
      <c r="K126" s="236" t="s">
        <v>222</v>
      </c>
      <c r="L126" s="73"/>
      <c r="M126" s="241" t="s">
        <v>21</v>
      </c>
      <c r="N126" s="242" t="s">
        <v>43</v>
      </c>
      <c r="O126" s="48"/>
      <c r="P126" s="243">
        <f>O126*H126</f>
        <v>0</v>
      </c>
      <c r="Q126" s="243">
        <v>0</v>
      </c>
      <c r="R126" s="243">
        <f>Q126*H126</f>
        <v>0</v>
      </c>
      <c r="S126" s="243">
        <v>0</v>
      </c>
      <c r="T126" s="244">
        <f>S126*H126</f>
        <v>0</v>
      </c>
      <c r="AR126" s="25" t="s">
        <v>232</v>
      </c>
      <c r="AT126" s="25" t="s">
        <v>218</v>
      </c>
      <c r="AU126" s="25" t="s">
        <v>82</v>
      </c>
      <c r="AY126" s="25" t="s">
        <v>215</v>
      </c>
      <c r="BE126" s="245">
        <f>IF(N126="základní",J126,0)</f>
        <v>0</v>
      </c>
      <c r="BF126" s="245">
        <f>IF(N126="snížená",J126,0)</f>
        <v>0</v>
      </c>
      <c r="BG126" s="245">
        <f>IF(N126="zákl. přenesená",J126,0)</f>
        <v>0</v>
      </c>
      <c r="BH126" s="245">
        <f>IF(N126="sníž. přenesená",J126,0)</f>
        <v>0</v>
      </c>
      <c r="BI126" s="245">
        <f>IF(N126="nulová",J126,0)</f>
        <v>0</v>
      </c>
      <c r="BJ126" s="25" t="s">
        <v>80</v>
      </c>
      <c r="BK126" s="245">
        <f>ROUND(I126*H126,2)</f>
        <v>0</v>
      </c>
      <c r="BL126" s="25" t="s">
        <v>232</v>
      </c>
      <c r="BM126" s="25" t="s">
        <v>747</v>
      </c>
    </row>
    <row r="127" s="1" customFormat="1">
      <c r="B127" s="47"/>
      <c r="C127" s="75"/>
      <c r="D127" s="246" t="s">
        <v>383</v>
      </c>
      <c r="E127" s="75"/>
      <c r="F127" s="247" t="s">
        <v>737</v>
      </c>
      <c r="G127" s="75"/>
      <c r="H127" s="75"/>
      <c r="I127" s="204"/>
      <c r="J127" s="75"/>
      <c r="K127" s="75"/>
      <c r="L127" s="73"/>
      <c r="M127" s="248"/>
      <c r="N127" s="48"/>
      <c r="O127" s="48"/>
      <c r="P127" s="48"/>
      <c r="Q127" s="48"/>
      <c r="R127" s="48"/>
      <c r="S127" s="48"/>
      <c r="T127" s="96"/>
      <c r="AT127" s="25" t="s">
        <v>383</v>
      </c>
      <c r="AU127" s="25" t="s">
        <v>82</v>
      </c>
    </row>
    <row r="128" s="1" customFormat="1">
      <c r="B128" s="47"/>
      <c r="C128" s="75"/>
      <c r="D128" s="246" t="s">
        <v>225</v>
      </c>
      <c r="E128" s="75"/>
      <c r="F128" s="247" t="s">
        <v>672</v>
      </c>
      <c r="G128" s="75"/>
      <c r="H128" s="75"/>
      <c r="I128" s="204"/>
      <c r="J128" s="75"/>
      <c r="K128" s="75"/>
      <c r="L128" s="73"/>
      <c r="M128" s="248"/>
      <c r="N128" s="48"/>
      <c r="O128" s="48"/>
      <c r="P128" s="48"/>
      <c r="Q128" s="48"/>
      <c r="R128" s="48"/>
      <c r="S128" s="48"/>
      <c r="T128" s="96"/>
      <c r="AT128" s="25" t="s">
        <v>225</v>
      </c>
      <c r="AU128" s="25" t="s">
        <v>82</v>
      </c>
    </row>
    <row r="129" s="14" customFormat="1">
      <c r="B129" s="288"/>
      <c r="C129" s="289"/>
      <c r="D129" s="246" t="s">
        <v>422</v>
      </c>
      <c r="E129" s="290" t="s">
        <v>21</v>
      </c>
      <c r="F129" s="291" t="s">
        <v>748</v>
      </c>
      <c r="G129" s="289"/>
      <c r="H129" s="290" t="s">
        <v>21</v>
      </c>
      <c r="I129" s="292"/>
      <c r="J129" s="289"/>
      <c r="K129" s="289"/>
      <c r="L129" s="293"/>
      <c r="M129" s="294"/>
      <c r="N129" s="295"/>
      <c r="O129" s="295"/>
      <c r="P129" s="295"/>
      <c r="Q129" s="295"/>
      <c r="R129" s="295"/>
      <c r="S129" s="295"/>
      <c r="T129" s="296"/>
      <c r="AT129" s="297" t="s">
        <v>422</v>
      </c>
      <c r="AU129" s="297" t="s">
        <v>82</v>
      </c>
      <c r="AV129" s="14" t="s">
        <v>80</v>
      </c>
      <c r="AW129" s="14" t="s">
        <v>35</v>
      </c>
      <c r="AX129" s="14" t="s">
        <v>72</v>
      </c>
      <c r="AY129" s="297" t="s">
        <v>215</v>
      </c>
    </row>
    <row r="130" s="12" customFormat="1">
      <c r="B130" s="252"/>
      <c r="C130" s="253"/>
      <c r="D130" s="246" t="s">
        <v>422</v>
      </c>
      <c r="E130" s="254" t="s">
        <v>21</v>
      </c>
      <c r="F130" s="255" t="s">
        <v>749</v>
      </c>
      <c r="G130" s="253"/>
      <c r="H130" s="256">
        <v>575.73800000000006</v>
      </c>
      <c r="I130" s="257"/>
      <c r="J130" s="253"/>
      <c r="K130" s="253"/>
      <c r="L130" s="258"/>
      <c r="M130" s="259"/>
      <c r="N130" s="260"/>
      <c r="O130" s="260"/>
      <c r="P130" s="260"/>
      <c r="Q130" s="260"/>
      <c r="R130" s="260"/>
      <c r="S130" s="260"/>
      <c r="T130" s="261"/>
      <c r="AT130" s="262" t="s">
        <v>422</v>
      </c>
      <c r="AU130" s="262" t="s">
        <v>82</v>
      </c>
      <c r="AV130" s="12" t="s">
        <v>82</v>
      </c>
      <c r="AW130" s="12" t="s">
        <v>35</v>
      </c>
      <c r="AX130" s="12" t="s">
        <v>72</v>
      </c>
      <c r="AY130" s="262" t="s">
        <v>215</v>
      </c>
    </row>
    <row r="131" s="13" customFormat="1">
      <c r="B131" s="263"/>
      <c r="C131" s="264"/>
      <c r="D131" s="246" t="s">
        <v>422</v>
      </c>
      <c r="E131" s="265" t="s">
        <v>21</v>
      </c>
      <c r="F131" s="266" t="s">
        <v>439</v>
      </c>
      <c r="G131" s="264"/>
      <c r="H131" s="267">
        <v>575.73800000000006</v>
      </c>
      <c r="I131" s="268"/>
      <c r="J131" s="264"/>
      <c r="K131" s="264"/>
      <c r="L131" s="269"/>
      <c r="M131" s="298"/>
      <c r="N131" s="299"/>
      <c r="O131" s="299"/>
      <c r="P131" s="299"/>
      <c r="Q131" s="299"/>
      <c r="R131" s="299"/>
      <c r="S131" s="299"/>
      <c r="T131" s="300"/>
      <c r="AT131" s="273" t="s">
        <v>422</v>
      </c>
      <c r="AU131" s="273" t="s">
        <v>82</v>
      </c>
      <c r="AV131" s="13" t="s">
        <v>232</v>
      </c>
      <c r="AW131" s="13" t="s">
        <v>35</v>
      </c>
      <c r="AX131" s="13" t="s">
        <v>80</v>
      </c>
      <c r="AY131" s="273" t="s">
        <v>215</v>
      </c>
    </row>
    <row r="132" s="1" customFormat="1" ht="6.96" customHeight="1">
      <c r="B132" s="68"/>
      <c r="C132" s="69"/>
      <c r="D132" s="69"/>
      <c r="E132" s="69"/>
      <c r="F132" s="69"/>
      <c r="G132" s="69"/>
      <c r="H132" s="69"/>
      <c r="I132" s="179"/>
      <c r="J132" s="69"/>
      <c r="K132" s="69"/>
      <c r="L132" s="73"/>
    </row>
  </sheetData>
  <sheetProtection sheet="1" autoFilter="0" formatColumns="0" formatRows="0" objects="1" scenarios="1" spinCount="100000" saltValue="cq3Plc8199pSaiRy3Kchvivd3MrcN1BRpxe2NZvu0Rvov9t5q+S0rPwr8Z8H/r5ykVCFqDYQ8UiOd0/Z2/v2kA==" hashValue="5FRItYvZudbvY06WeqhdtAhbz5DLM4Mp/51PxY1LvStzcPYBbPA1VHP4+98N6MK41Ryu3sUiLyc9ohkUceqdAA==" algorithmName="SHA-512" password="CC35"/>
  <autoFilter ref="C78:K131"/>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91</v>
      </c>
      <c r="AZ2" s="287" t="s">
        <v>750</v>
      </c>
      <c r="BA2" s="287" t="s">
        <v>21</v>
      </c>
      <c r="BB2" s="287" t="s">
        <v>21</v>
      </c>
      <c r="BC2" s="287" t="s">
        <v>751</v>
      </c>
      <c r="BD2" s="287" t="s">
        <v>82</v>
      </c>
    </row>
    <row r="3" ht="6.96" customHeight="1">
      <c r="B3" s="26"/>
      <c r="C3" s="27"/>
      <c r="D3" s="27"/>
      <c r="E3" s="27"/>
      <c r="F3" s="27"/>
      <c r="G3" s="27"/>
      <c r="H3" s="27"/>
      <c r="I3" s="154"/>
      <c r="J3" s="27"/>
      <c r="K3" s="28"/>
      <c r="AT3" s="25" t="s">
        <v>82</v>
      </c>
      <c r="AZ3" s="287" t="s">
        <v>752</v>
      </c>
      <c r="BA3" s="287" t="s">
        <v>21</v>
      </c>
      <c r="BB3" s="287" t="s">
        <v>21</v>
      </c>
      <c r="BC3" s="287" t="s">
        <v>753</v>
      </c>
      <c r="BD3" s="287" t="s">
        <v>82</v>
      </c>
    </row>
    <row r="4" ht="36.96" customHeight="1">
      <c r="B4" s="29"/>
      <c r="C4" s="30"/>
      <c r="D4" s="31" t="s">
        <v>185</v>
      </c>
      <c r="E4" s="30"/>
      <c r="F4" s="30"/>
      <c r="G4" s="30"/>
      <c r="H4" s="30"/>
      <c r="I4" s="155"/>
      <c r="J4" s="30"/>
      <c r="K4" s="32"/>
      <c r="M4" s="33" t="s">
        <v>12</v>
      </c>
      <c r="AT4" s="25" t="s">
        <v>6</v>
      </c>
      <c r="AZ4" s="287" t="s">
        <v>754</v>
      </c>
      <c r="BA4" s="287" t="s">
        <v>21</v>
      </c>
      <c r="BB4" s="287" t="s">
        <v>21</v>
      </c>
      <c r="BC4" s="287" t="s">
        <v>755</v>
      </c>
      <c r="BD4" s="287" t="s">
        <v>82</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756</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
        <v>21</v>
      </c>
      <c r="K14" s="52"/>
    </row>
    <row r="15" s="1" customFormat="1" ht="18" customHeight="1">
      <c r="B15" s="47"/>
      <c r="C15" s="48"/>
      <c r="D15" s="48"/>
      <c r="E15" s="36" t="s">
        <v>29</v>
      </c>
      <c r="F15" s="48"/>
      <c r="G15" s="48"/>
      <c r="H15" s="48"/>
      <c r="I15" s="159" t="s">
        <v>30</v>
      </c>
      <c r="J15" s="36" t="s">
        <v>21</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
        <v>21</v>
      </c>
      <c r="K20" s="52"/>
    </row>
    <row r="21" s="1" customFormat="1" ht="18" customHeight="1">
      <c r="B21" s="47"/>
      <c r="C21" s="48"/>
      <c r="D21" s="48"/>
      <c r="E21" s="36" t="s">
        <v>34</v>
      </c>
      <c r="F21" s="48"/>
      <c r="G21" s="48"/>
      <c r="H21" s="48"/>
      <c r="I21" s="159" t="s">
        <v>30</v>
      </c>
      <c r="J21" s="36" t="s">
        <v>21</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ROUND(J80,2)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ROUND(SUM(BE80:BE193), 2)</f>
        <v>0</v>
      </c>
      <c r="G30" s="48"/>
      <c r="H30" s="48"/>
      <c r="I30" s="171">
        <v>0.20999999999999999</v>
      </c>
      <c r="J30" s="170">
        <f>ROUND(ROUND((SUM(BE80:BE193)), 2)*I30, 2)</f>
        <v>0</v>
      </c>
      <c r="K30" s="52"/>
    </row>
    <row r="31" s="1" customFormat="1" ht="14.4" customHeight="1">
      <c r="B31" s="47"/>
      <c r="C31" s="48"/>
      <c r="D31" s="48"/>
      <c r="E31" s="56" t="s">
        <v>44</v>
      </c>
      <c r="F31" s="170">
        <f>ROUND(SUM(BF80:BF193), 2)</f>
        <v>0</v>
      </c>
      <c r="G31" s="48"/>
      <c r="H31" s="48"/>
      <c r="I31" s="171">
        <v>0.14999999999999999</v>
      </c>
      <c r="J31" s="170">
        <f>ROUND(ROUND((SUM(BF80:BF193)), 2)*I31, 2)</f>
        <v>0</v>
      </c>
      <c r="K31" s="52"/>
    </row>
    <row r="32" hidden="1" s="1" customFormat="1" ht="14.4" customHeight="1">
      <c r="B32" s="47"/>
      <c r="C32" s="48"/>
      <c r="D32" s="48"/>
      <c r="E32" s="56" t="s">
        <v>45</v>
      </c>
      <c r="F32" s="170">
        <f>ROUND(SUM(BG80:BG193), 2)</f>
        <v>0</v>
      </c>
      <c r="G32" s="48"/>
      <c r="H32" s="48"/>
      <c r="I32" s="171">
        <v>0.20999999999999999</v>
      </c>
      <c r="J32" s="170">
        <v>0</v>
      </c>
      <c r="K32" s="52"/>
    </row>
    <row r="33" hidden="1" s="1" customFormat="1" ht="14.4" customHeight="1">
      <c r="B33" s="47"/>
      <c r="C33" s="48"/>
      <c r="D33" s="48"/>
      <c r="E33" s="56" t="s">
        <v>46</v>
      </c>
      <c r="F33" s="170">
        <f>ROUND(SUM(BH80:BH193), 2)</f>
        <v>0</v>
      </c>
      <c r="G33" s="48"/>
      <c r="H33" s="48"/>
      <c r="I33" s="171">
        <v>0.14999999999999999</v>
      </c>
      <c r="J33" s="170">
        <v>0</v>
      </c>
      <c r="K33" s="52"/>
    </row>
    <row r="34" hidden="1" s="1" customFormat="1" ht="14.4" customHeight="1">
      <c r="B34" s="47"/>
      <c r="C34" s="48"/>
      <c r="D34" s="48"/>
      <c r="E34" s="56" t="s">
        <v>47</v>
      </c>
      <c r="F34" s="170">
        <f>ROUND(SUM(BI80:BI193),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003 - Odstranění mostu pod parkovištěm</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J80</f>
        <v>0</v>
      </c>
      <c r="K56" s="52"/>
      <c r="AU56" s="25" t="s">
        <v>193</v>
      </c>
    </row>
    <row r="57" s="8" customFormat="1" ht="24.96" customHeight="1">
      <c r="B57" s="190"/>
      <c r="C57" s="191"/>
      <c r="D57" s="192" t="s">
        <v>364</v>
      </c>
      <c r="E57" s="193"/>
      <c r="F57" s="193"/>
      <c r="G57" s="193"/>
      <c r="H57" s="193"/>
      <c r="I57" s="194"/>
      <c r="J57" s="195">
        <f>J81</f>
        <v>0</v>
      </c>
      <c r="K57" s="196"/>
    </row>
    <row r="58" s="9" customFormat="1" ht="19.92" customHeight="1">
      <c r="B58" s="197"/>
      <c r="C58" s="198"/>
      <c r="D58" s="199" t="s">
        <v>365</v>
      </c>
      <c r="E58" s="200"/>
      <c r="F58" s="200"/>
      <c r="G58" s="200"/>
      <c r="H58" s="200"/>
      <c r="I58" s="201"/>
      <c r="J58" s="202">
        <f>J82</f>
        <v>0</v>
      </c>
      <c r="K58" s="203"/>
    </row>
    <row r="59" s="9" customFormat="1" ht="19.92" customHeight="1">
      <c r="B59" s="197"/>
      <c r="C59" s="198"/>
      <c r="D59" s="199" t="s">
        <v>367</v>
      </c>
      <c r="E59" s="200"/>
      <c r="F59" s="200"/>
      <c r="G59" s="200"/>
      <c r="H59" s="200"/>
      <c r="I59" s="201"/>
      <c r="J59" s="202">
        <f>J129</f>
        <v>0</v>
      </c>
      <c r="K59" s="203"/>
    </row>
    <row r="60" s="9" customFormat="1" ht="19.92" customHeight="1">
      <c r="B60" s="197"/>
      <c r="C60" s="198"/>
      <c r="D60" s="199" t="s">
        <v>368</v>
      </c>
      <c r="E60" s="200"/>
      <c r="F60" s="200"/>
      <c r="G60" s="200"/>
      <c r="H60" s="200"/>
      <c r="I60" s="201"/>
      <c r="J60" s="202">
        <f>J167</f>
        <v>0</v>
      </c>
      <c r="K60" s="203"/>
    </row>
    <row r="61" s="1" customFormat="1" ht="21.84" customHeight="1">
      <c r="B61" s="47"/>
      <c r="C61" s="48"/>
      <c r="D61" s="48"/>
      <c r="E61" s="48"/>
      <c r="F61" s="48"/>
      <c r="G61" s="48"/>
      <c r="H61" s="48"/>
      <c r="I61" s="157"/>
      <c r="J61" s="48"/>
      <c r="K61" s="52"/>
    </row>
    <row r="62" s="1" customFormat="1" ht="6.96" customHeight="1">
      <c r="B62" s="68"/>
      <c r="C62" s="69"/>
      <c r="D62" s="69"/>
      <c r="E62" s="69"/>
      <c r="F62" s="69"/>
      <c r="G62" s="69"/>
      <c r="H62" s="69"/>
      <c r="I62" s="179"/>
      <c r="J62" s="69"/>
      <c r="K62" s="70"/>
    </row>
    <row r="66" s="1" customFormat="1" ht="6.96" customHeight="1">
      <c r="B66" s="71"/>
      <c r="C66" s="72"/>
      <c r="D66" s="72"/>
      <c r="E66" s="72"/>
      <c r="F66" s="72"/>
      <c r="G66" s="72"/>
      <c r="H66" s="72"/>
      <c r="I66" s="182"/>
      <c r="J66" s="72"/>
      <c r="K66" s="72"/>
      <c r="L66" s="73"/>
    </row>
    <row r="67" s="1" customFormat="1" ht="36.96" customHeight="1">
      <c r="B67" s="47"/>
      <c r="C67" s="74" t="s">
        <v>199</v>
      </c>
      <c r="D67" s="75"/>
      <c r="E67" s="75"/>
      <c r="F67" s="75"/>
      <c r="G67" s="75"/>
      <c r="H67" s="75"/>
      <c r="I67" s="204"/>
      <c r="J67" s="75"/>
      <c r="K67" s="75"/>
      <c r="L67" s="73"/>
    </row>
    <row r="68" s="1" customFormat="1" ht="6.96" customHeight="1">
      <c r="B68" s="47"/>
      <c r="C68" s="75"/>
      <c r="D68" s="75"/>
      <c r="E68" s="75"/>
      <c r="F68" s="75"/>
      <c r="G68" s="75"/>
      <c r="H68" s="75"/>
      <c r="I68" s="204"/>
      <c r="J68" s="75"/>
      <c r="K68" s="75"/>
      <c r="L68" s="73"/>
    </row>
    <row r="69" s="1" customFormat="1" ht="14.4" customHeight="1">
      <c r="B69" s="47"/>
      <c r="C69" s="77" t="s">
        <v>18</v>
      </c>
      <c r="D69" s="75"/>
      <c r="E69" s="75"/>
      <c r="F69" s="75"/>
      <c r="G69" s="75"/>
      <c r="H69" s="75"/>
      <c r="I69" s="204"/>
      <c r="J69" s="75"/>
      <c r="K69" s="75"/>
      <c r="L69" s="73"/>
    </row>
    <row r="70" s="1" customFormat="1" ht="16.5" customHeight="1">
      <c r="B70" s="47"/>
      <c r="C70" s="75"/>
      <c r="D70" s="75"/>
      <c r="E70" s="205" t="str">
        <f>E7</f>
        <v>Revitalizace centra města Kopřivnice - projektová dokumentace II.</v>
      </c>
      <c r="F70" s="77"/>
      <c r="G70" s="77"/>
      <c r="H70" s="77"/>
      <c r="I70" s="204"/>
      <c r="J70" s="75"/>
      <c r="K70" s="75"/>
      <c r="L70" s="73"/>
    </row>
    <row r="71" s="1" customFormat="1" ht="14.4" customHeight="1">
      <c r="B71" s="47"/>
      <c r="C71" s="77" t="s">
        <v>186</v>
      </c>
      <c r="D71" s="75"/>
      <c r="E71" s="75"/>
      <c r="F71" s="75"/>
      <c r="G71" s="75"/>
      <c r="H71" s="75"/>
      <c r="I71" s="204"/>
      <c r="J71" s="75"/>
      <c r="K71" s="75"/>
      <c r="L71" s="73"/>
    </row>
    <row r="72" s="1" customFormat="1" ht="17.25" customHeight="1">
      <c r="B72" s="47"/>
      <c r="C72" s="75"/>
      <c r="D72" s="75"/>
      <c r="E72" s="83" t="str">
        <f>E9</f>
        <v>SO 003 - Odstranění mostu pod parkovištěm</v>
      </c>
      <c r="F72" s="75"/>
      <c r="G72" s="75"/>
      <c r="H72" s="75"/>
      <c r="I72" s="204"/>
      <c r="J72" s="75"/>
      <c r="K72" s="75"/>
      <c r="L72" s="73"/>
    </row>
    <row r="73" s="1" customFormat="1" ht="6.96" customHeight="1">
      <c r="B73" s="47"/>
      <c r="C73" s="75"/>
      <c r="D73" s="75"/>
      <c r="E73" s="75"/>
      <c r="F73" s="75"/>
      <c r="G73" s="75"/>
      <c r="H73" s="75"/>
      <c r="I73" s="204"/>
      <c r="J73" s="75"/>
      <c r="K73" s="75"/>
      <c r="L73" s="73"/>
    </row>
    <row r="74" s="1" customFormat="1" ht="18" customHeight="1">
      <c r="B74" s="47"/>
      <c r="C74" s="77" t="s">
        <v>23</v>
      </c>
      <c r="D74" s="75"/>
      <c r="E74" s="75"/>
      <c r="F74" s="206" t="str">
        <f>F12</f>
        <v xml:space="preserve"> </v>
      </c>
      <c r="G74" s="75"/>
      <c r="H74" s="75"/>
      <c r="I74" s="207" t="s">
        <v>25</v>
      </c>
      <c r="J74" s="86" t="str">
        <f>IF(J12="","",J12)</f>
        <v>14. 1. 2019</v>
      </c>
      <c r="K74" s="75"/>
      <c r="L74" s="73"/>
    </row>
    <row r="75" s="1" customFormat="1" ht="6.96" customHeight="1">
      <c r="B75" s="47"/>
      <c r="C75" s="75"/>
      <c r="D75" s="75"/>
      <c r="E75" s="75"/>
      <c r="F75" s="75"/>
      <c r="G75" s="75"/>
      <c r="H75" s="75"/>
      <c r="I75" s="204"/>
      <c r="J75" s="75"/>
      <c r="K75" s="75"/>
      <c r="L75" s="73"/>
    </row>
    <row r="76" s="1" customFormat="1">
      <c r="B76" s="47"/>
      <c r="C76" s="77" t="s">
        <v>27</v>
      </c>
      <c r="D76" s="75"/>
      <c r="E76" s="75"/>
      <c r="F76" s="206" t="str">
        <f>E15</f>
        <v>Město Kopřivnice</v>
      </c>
      <c r="G76" s="75"/>
      <c r="H76" s="75"/>
      <c r="I76" s="207" t="s">
        <v>33</v>
      </c>
      <c r="J76" s="206" t="str">
        <f>E21</f>
        <v>Dopravoprojekt Ostrava a.s.</v>
      </c>
      <c r="K76" s="75"/>
      <c r="L76" s="73"/>
    </row>
    <row r="77" s="1" customFormat="1" ht="14.4" customHeight="1">
      <c r="B77" s="47"/>
      <c r="C77" s="77" t="s">
        <v>31</v>
      </c>
      <c r="D77" s="75"/>
      <c r="E77" s="75"/>
      <c r="F77" s="206" t="str">
        <f>IF(E18="","",E18)</f>
        <v/>
      </c>
      <c r="G77" s="75"/>
      <c r="H77" s="75"/>
      <c r="I77" s="204"/>
      <c r="J77" s="75"/>
      <c r="K77" s="75"/>
      <c r="L77" s="73"/>
    </row>
    <row r="78" s="1" customFormat="1" ht="10.32" customHeight="1">
      <c r="B78" s="47"/>
      <c r="C78" s="75"/>
      <c r="D78" s="75"/>
      <c r="E78" s="75"/>
      <c r="F78" s="75"/>
      <c r="G78" s="75"/>
      <c r="H78" s="75"/>
      <c r="I78" s="204"/>
      <c r="J78" s="75"/>
      <c r="K78" s="75"/>
      <c r="L78" s="73"/>
    </row>
    <row r="79" s="10" customFormat="1" ht="29.28" customHeight="1">
      <c r="B79" s="208"/>
      <c r="C79" s="209" t="s">
        <v>200</v>
      </c>
      <c r="D79" s="210" t="s">
        <v>57</v>
      </c>
      <c r="E79" s="210" t="s">
        <v>53</v>
      </c>
      <c r="F79" s="210" t="s">
        <v>201</v>
      </c>
      <c r="G79" s="210" t="s">
        <v>202</v>
      </c>
      <c r="H79" s="210" t="s">
        <v>203</v>
      </c>
      <c r="I79" s="211" t="s">
        <v>204</v>
      </c>
      <c r="J79" s="210" t="s">
        <v>191</v>
      </c>
      <c r="K79" s="212" t="s">
        <v>205</v>
      </c>
      <c r="L79" s="213"/>
      <c r="M79" s="103" t="s">
        <v>206</v>
      </c>
      <c r="N79" s="104" t="s">
        <v>42</v>
      </c>
      <c r="O79" s="104" t="s">
        <v>207</v>
      </c>
      <c r="P79" s="104" t="s">
        <v>208</v>
      </c>
      <c r="Q79" s="104" t="s">
        <v>209</v>
      </c>
      <c r="R79" s="104" t="s">
        <v>210</v>
      </c>
      <c r="S79" s="104" t="s">
        <v>211</v>
      </c>
      <c r="T79" s="105" t="s">
        <v>212</v>
      </c>
    </row>
    <row r="80" s="1" customFormat="1" ht="29.28" customHeight="1">
      <c r="B80" s="47"/>
      <c r="C80" s="109" t="s">
        <v>192</v>
      </c>
      <c r="D80" s="75"/>
      <c r="E80" s="75"/>
      <c r="F80" s="75"/>
      <c r="G80" s="75"/>
      <c r="H80" s="75"/>
      <c r="I80" s="204"/>
      <c r="J80" s="214">
        <f>BK80</f>
        <v>0</v>
      </c>
      <c r="K80" s="75"/>
      <c r="L80" s="73"/>
      <c r="M80" s="106"/>
      <c r="N80" s="107"/>
      <c r="O80" s="107"/>
      <c r="P80" s="215">
        <f>P81</f>
        <v>0</v>
      </c>
      <c r="Q80" s="107"/>
      <c r="R80" s="215">
        <f>R81</f>
        <v>155.77284545999999</v>
      </c>
      <c r="S80" s="107"/>
      <c r="T80" s="216">
        <f>T81</f>
        <v>212.71871999999996</v>
      </c>
      <c r="AT80" s="25" t="s">
        <v>71</v>
      </c>
      <c r="AU80" s="25" t="s">
        <v>193</v>
      </c>
      <c r="BK80" s="217">
        <f>BK81</f>
        <v>0</v>
      </c>
    </row>
    <row r="81" s="11" customFormat="1" ht="37.44" customHeight="1">
      <c r="B81" s="218"/>
      <c r="C81" s="219"/>
      <c r="D81" s="220" t="s">
        <v>71</v>
      </c>
      <c r="E81" s="221" t="s">
        <v>371</v>
      </c>
      <c r="F81" s="221" t="s">
        <v>372</v>
      </c>
      <c r="G81" s="219"/>
      <c r="H81" s="219"/>
      <c r="I81" s="222"/>
      <c r="J81" s="223">
        <f>BK81</f>
        <v>0</v>
      </c>
      <c r="K81" s="219"/>
      <c r="L81" s="224"/>
      <c r="M81" s="225"/>
      <c r="N81" s="226"/>
      <c r="O81" s="226"/>
      <c r="P81" s="227">
        <f>P82+P129+P167</f>
        <v>0</v>
      </c>
      <c r="Q81" s="226"/>
      <c r="R81" s="227">
        <f>R82+R129+R167</f>
        <v>155.77284545999999</v>
      </c>
      <c r="S81" s="226"/>
      <c r="T81" s="228">
        <f>T82+T129+T167</f>
        <v>212.71871999999996</v>
      </c>
      <c r="AR81" s="229" t="s">
        <v>80</v>
      </c>
      <c r="AT81" s="230" t="s">
        <v>71</v>
      </c>
      <c r="AU81" s="230" t="s">
        <v>72</v>
      </c>
      <c r="AY81" s="229" t="s">
        <v>215</v>
      </c>
      <c r="BK81" s="231">
        <f>BK82+BK129+BK167</f>
        <v>0</v>
      </c>
    </row>
    <row r="82" s="11" customFormat="1" ht="19.92" customHeight="1">
      <c r="B82" s="218"/>
      <c r="C82" s="219"/>
      <c r="D82" s="220" t="s">
        <v>71</v>
      </c>
      <c r="E82" s="232" t="s">
        <v>80</v>
      </c>
      <c r="F82" s="232" t="s">
        <v>373</v>
      </c>
      <c r="G82" s="219"/>
      <c r="H82" s="219"/>
      <c r="I82" s="222"/>
      <c r="J82" s="233">
        <f>BK82</f>
        <v>0</v>
      </c>
      <c r="K82" s="219"/>
      <c r="L82" s="224"/>
      <c r="M82" s="225"/>
      <c r="N82" s="226"/>
      <c r="O82" s="226"/>
      <c r="P82" s="227">
        <f>SUM(P83:P128)</f>
        <v>0</v>
      </c>
      <c r="Q82" s="226"/>
      <c r="R82" s="227">
        <f>SUM(R83:R128)</f>
        <v>144.93588</v>
      </c>
      <c r="S82" s="226"/>
      <c r="T82" s="228">
        <f>SUM(T83:T128)</f>
        <v>0</v>
      </c>
      <c r="AR82" s="229" t="s">
        <v>80</v>
      </c>
      <c r="AT82" s="230" t="s">
        <v>71</v>
      </c>
      <c r="AU82" s="230" t="s">
        <v>80</v>
      </c>
      <c r="AY82" s="229" t="s">
        <v>215</v>
      </c>
      <c r="BK82" s="231">
        <f>SUM(BK83:BK128)</f>
        <v>0</v>
      </c>
    </row>
    <row r="83" s="1" customFormat="1" ht="16.5" customHeight="1">
      <c r="B83" s="47"/>
      <c r="C83" s="234" t="s">
        <v>80</v>
      </c>
      <c r="D83" s="234" t="s">
        <v>218</v>
      </c>
      <c r="E83" s="235" t="s">
        <v>465</v>
      </c>
      <c r="F83" s="236" t="s">
        <v>466</v>
      </c>
      <c r="G83" s="237" t="s">
        <v>381</v>
      </c>
      <c r="H83" s="238">
        <v>387.5</v>
      </c>
      <c r="I83" s="239"/>
      <c r="J83" s="240">
        <f>ROUND(I83*H83,2)</f>
        <v>0</v>
      </c>
      <c r="K83" s="236" t="s">
        <v>222</v>
      </c>
      <c r="L83" s="73"/>
      <c r="M83" s="241" t="s">
        <v>21</v>
      </c>
      <c r="N83" s="242" t="s">
        <v>43</v>
      </c>
      <c r="O83" s="48"/>
      <c r="P83" s="243">
        <f>O83*H83</f>
        <v>0</v>
      </c>
      <c r="Q83" s="243">
        <v>0</v>
      </c>
      <c r="R83" s="243">
        <f>Q83*H83</f>
        <v>0</v>
      </c>
      <c r="S83" s="243">
        <v>0</v>
      </c>
      <c r="T83" s="244">
        <f>S83*H83</f>
        <v>0</v>
      </c>
      <c r="AR83" s="25" t="s">
        <v>232</v>
      </c>
      <c r="AT83" s="25" t="s">
        <v>218</v>
      </c>
      <c r="AU83" s="25" t="s">
        <v>82</v>
      </c>
      <c r="AY83" s="25" t="s">
        <v>215</v>
      </c>
      <c r="BE83" s="245">
        <f>IF(N83="základní",J83,0)</f>
        <v>0</v>
      </c>
      <c r="BF83" s="245">
        <f>IF(N83="snížená",J83,0)</f>
        <v>0</v>
      </c>
      <c r="BG83" s="245">
        <f>IF(N83="zákl. přenesená",J83,0)</f>
        <v>0</v>
      </c>
      <c r="BH83" s="245">
        <f>IF(N83="sníž. přenesená",J83,0)</f>
        <v>0</v>
      </c>
      <c r="BI83" s="245">
        <f>IF(N83="nulová",J83,0)</f>
        <v>0</v>
      </c>
      <c r="BJ83" s="25" t="s">
        <v>80</v>
      </c>
      <c r="BK83" s="245">
        <f>ROUND(I83*H83,2)</f>
        <v>0</v>
      </c>
      <c r="BL83" s="25" t="s">
        <v>232</v>
      </c>
      <c r="BM83" s="25" t="s">
        <v>757</v>
      </c>
    </row>
    <row r="84" s="1" customFormat="1">
      <c r="B84" s="47"/>
      <c r="C84" s="75"/>
      <c r="D84" s="246" t="s">
        <v>383</v>
      </c>
      <c r="E84" s="75"/>
      <c r="F84" s="247" t="s">
        <v>758</v>
      </c>
      <c r="G84" s="75"/>
      <c r="H84" s="75"/>
      <c r="I84" s="204"/>
      <c r="J84" s="75"/>
      <c r="K84" s="75"/>
      <c r="L84" s="73"/>
      <c r="M84" s="248"/>
      <c r="N84" s="48"/>
      <c r="O84" s="48"/>
      <c r="P84" s="48"/>
      <c r="Q84" s="48"/>
      <c r="R84" s="48"/>
      <c r="S84" s="48"/>
      <c r="T84" s="96"/>
      <c r="AT84" s="25" t="s">
        <v>383</v>
      </c>
      <c r="AU84" s="25" t="s">
        <v>82</v>
      </c>
    </row>
    <row r="85" s="12" customFormat="1">
      <c r="B85" s="252"/>
      <c r="C85" s="253"/>
      <c r="D85" s="246" t="s">
        <v>422</v>
      </c>
      <c r="E85" s="254" t="s">
        <v>21</v>
      </c>
      <c r="F85" s="255" t="s">
        <v>752</v>
      </c>
      <c r="G85" s="253"/>
      <c r="H85" s="256">
        <v>387.5</v>
      </c>
      <c r="I85" s="257"/>
      <c r="J85" s="253"/>
      <c r="K85" s="253"/>
      <c r="L85" s="258"/>
      <c r="M85" s="259"/>
      <c r="N85" s="260"/>
      <c r="O85" s="260"/>
      <c r="P85" s="260"/>
      <c r="Q85" s="260"/>
      <c r="R85" s="260"/>
      <c r="S85" s="260"/>
      <c r="T85" s="261"/>
      <c r="AT85" s="262" t="s">
        <v>422</v>
      </c>
      <c r="AU85" s="262" t="s">
        <v>82</v>
      </c>
      <c r="AV85" s="12" t="s">
        <v>82</v>
      </c>
      <c r="AW85" s="12" t="s">
        <v>35</v>
      </c>
      <c r="AX85" s="12" t="s">
        <v>72</v>
      </c>
      <c r="AY85" s="262" t="s">
        <v>215</v>
      </c>
    </row>
    <row r="86" s="13" customFormat="1">
      <c r="B86" s="263"/>
      <c r="C86" s="264"/>
      <c r="D86" s="246" t="s">
        <v>422</v>
      </c>
      <c r="E86" s="265" t="s">
        <v>21</v>
      </c>
      <c r="F86" s="266" t="s">
        <v>439</v>
      </c>
      <c r="G86" s="264"/>
      <c r="H86" s="267">
        <v>387.5</v>
      </c>
      <c r="I86" s="268"/>
      <c r="J86" s="264"/>
      <c r="K86" s="264"/>
      <c r="L86" s="269"/>
      <c r="M86" s="270"/>
      <c r="N86" s="271"/>
      <c r="O86" s="271"/>
      <c r="P86" s="271"/>
      <c r="Q86" s="271"/>
      <c r="R86" s="271"/>
      <c r="S86" s="271"/>
      <c r="T86" s="272"/>
      <c r="AT86" s="273" t="s">
        <v>422</v>
      </c>
      <c r="AU86" s="273" t="s">
        <v>82</v>
      </c>
      <c r="AV86" s="13" t="s">
        <v>232</v>
      </c>
      <c r="AW86" s="13" t="s">
        <v>35</v>
      </c>
      <c r="AX86" s="13" t="s">
        <v>80</v>
      </c>
      <c r="AY86" s="273" t="s">
        <v>215</v>
      </c>
    </row>
    <row r="87" s="1" customFormat="1" ht="16.5" customHeight="1">
      <c r="B87" s="47"/>
      <c r="C87" s="234" t="s">
        <v>82</v>
      </c>
      <c r="D87" s="234" t="s">
        <v>218</v>
      </c>
      <c r="E87" s="235" t="s">
        <v>759</v>
      </c>
      <c r="F87" s="236" t="s">
        <v>760</v>
      </c>
      <c r="G87" s="237" t="s">
        <v>381</v>
      </c>
      <c r="H87" s="238">
        <v>179.94999999999999</v>
      </c>
      <c r="I87" s="239"/>
      <c r="J87" s="240">
        <f>ROUND(I87*H87,2)</f>
        <v>0</v>
      </c>
      <c r="K87" s="236" t="s">
        <v>222</v>
      </c>
      <c r="L87" s="73"/>
      <c r="M87" s="241" t="s">
        <v>21</v>
      </c>
      <c r="N87" s="242" t="s">
        <v>43</v>
      </c>
      <c r="O87" s="48"/>
      <c r="P87" s="243">
        <f>O87*H87</f>
        <v>0</v>
      </c>
      <c r="Q87" s="243">
        <v>0</v>
      </c>
      <c r="R87" s="243">
        <f>Q87*H87</f>
        <v>0</v>
      </c>
      <c r="S87" s="243">
        <v>0</v>
      </c>
      <c r="T87" s="244">
        <f>S87*H87</f>
        <v>0</v>
      </c>
      <c r="AR87" s="25" t="s">
        <v>232</v>
      </c>
      <c r="AT87" s="25" t="s">
        <v>218</v>
      </c>
      <c r="AU87" s="25" t="s">
        <v>82</v>
      </c>
      <c r="AY87" s="25" t="s">
        <v>215</v>
      </c>
      <c r="BE87" s="245">
        <f>IF(N87="základní",J87,0)</f>
        <v>0</v>
      </c>
      <c r="BF87" s="245">
        <f>IF(N87="snížená",J87,0)</f>
        <v>0</v>
      </c>
      <c r="BG87" s="245">
        <f>IF(N87="zákl. přenesená",J87,0)</f>
        <v>0</v>
      </c>
      <c r="BH87" s="245">
        <f>IF(N87="sníž. přenesená",J87,0)</f>
        <v>0</v>
      </c>
      <c r="BI87" s="245">
        <f>IF(N87="nulová",J87,0)</f>
        <v>0</v>
      </c>
      <c r="BJ87" s="25" t="s">
        <v>80</v>
      </c>
      <c r="BK87" s="245">
        <f>ROUND(I87*H87,2)</f>
        <v>0</v>
      </c>
      <c r="BL87" s="25" t="s">
        <v>232</v>
      </c>
      <c r="BM87" s="25" t="s">
        <v>761</v>
      </c>
    </row>
    <row r="88" s="1" customFormat="1">
      <c r="B88" s="47"/>
      <c r="C88" s="75"/>
      <c r="D88" s="246" t="s">
        <v>383</v>
      </c>
      <c r="E88" s="75"/>
      <c r="F88" s="247" t="s">
        <v>762</v>
      </c>
      <c r="G88" s="75"/>
      <c r="H88" s="75"/>
      <c r="I88" s="204"/>
      <c r="J88" s="75"/>
      <c r="K88" s="75"/>
      <c r="L88" s="73"/>
      <c r="M88" s="248"/>
      <c r="N88" s="48"/>
      <c r="O88" s="48"/>
      <c r="P88" s="48"/>
      <c r="Q88" s="48"/>
      <c r="R88" s="48"/>
      <c r="S88" s="48"/>
      <c r="T88" s="96"/>
      <c r="AT88" s="25" t="s">
        <v>383</v>
      </c>
      <c r="AU88" s="25" t="s">
        <v>82</v>
      </c>
    </row>
    <row r="89" s="14" customFormat="1">
      <c r="B89" s="288"/>
      <c r="C89" s="289"/>
      <c r="D89" s="246" t="s">
        <v>422</v>
      </c>
      <c r="E89" s="290" t="s">
        <v>21</v>
      </c>
      <c r="F89" s="291" t="s">
        <v>763</v>
      </c>
      <c r="G89" s="289"/>
      <c r="H89" s="290" t="s">
        <v>21</v>
      </c>
      <c r="I89" s="292"/>
      <c r="J89" s="289"/>
      <c r="K89" s="289"/>
      <c r="L89" s="293"/>
      <c r="M89" s="294"/>
      <c r="N89" s="295"/>
      <c r="O89" s="295"/>
      <c r="P89" s="295"/>
      <c r="Q89" s="295"/>
      <c r="R89" s="295"/>
      <c r="S89" s="295"/>
      <c r="T89" s="296"/>
      <c r="AT89" s="297" t="s">
        <v>422</v>
      </c>
      <c r="AU89" s="297" t="s">
        <v>82</v>
      </c>
      <c r="AV89" s="14" t="s">
        <v>80</v>
      </c>
      <c r="AW89" s="14" t="s">
        <v>35</v>
      </c>
      <c r="AX89" s="14" t="s">
        <v>72</v>
      </c>
      <c r="AY89" s="297" t="s">
        <v>215</v>
      </c>
    </row>
    <row r="90" s="12" customFormat="1">
      <c r="B90" s="252"/>
      <c r="C90" s="253"/>
      <c r="D90" s="246" t="s">
        <v>422</v>
      </c>
      <c r="E90" s="254" t="s">
        <v>21</v>
      </c>
      <c r="F90" s="255" t="s">
        <v>764</v>
      </c>
      <c r="G90" s="253"/>
      <c r="H90" s="256">
        <v>179.94999999999999</v>
      </c>
      <c r="I90" s="257"/>
      <c r="J90" s="253"/>
      <c r="K90" s="253"/>
      <c r="L90" s="258"/>
      <c r="M90" s="259"/>
      <c r="N90" s="260"/>
      <c r="O90" s="260"/>
      <c r="P90" s="260"/>
      <c r="Q90" s="260"/>
      <c r="R90" s="260"/>
      <c r="S90" s="260"/>
      <c r="T90" s="261"/>
      <c r="AT90" s="262" t="s">
        <v>422</v>
      </c>
      <c r="AU90" s="262" t="s">
        <v>82</v>
      </c>
      <c r="AV90" s="12" t="s">
        <v>82</v>
      </c>
      <c r="AW90" s="12" t="s">
        <v>35</v>
      </c>
      <c r="AX90" s="12" t="s">
        <v>72</v>
      </c>
      <c r="AY90" s="262" t="s">
        <v>215</v>
      </c>
    </row>
    <row r="91" s="13" customFormat="1">
      <c r="B91" s="263"/>
      <c r="C91" s="264"/>
      <c r="D91" s="246" t="s">
        <v>422</v>
      </c>
      <c r="E91" s="265" t="s">
        <v>750</v>
      </c>
      <c r="F91" s="266" t="s">
        <v>439</v>
      </c>
      <c r="G91" s="264"/>
      <c r="H91" s="267">
        <v>179.94999999999999</v>
      </c>
      <c r="I91" s="268"/>
      <c r="J91" s="264"/>
      <c r="K91" s="264"/>
      <c r="L91" s="269"/>
      <c r="M91" s="270"/>
      <c r="N91" s="271"/>
      <c r="O91" s="271"/>
      <c r="P91" s="271"/>
      <c r="Q91" s="271"/>
      <c r="R91" s="271"/>
      <c r="S91" s="271"/>
      <c r="T91" s="272"/>
      <c r="AT91" s="273" t="s">
        <v>422</v>
      </c>
      <c r="AU91" s="273" t="s">
        <v>82</v>
      </c>
      <c r="AV91" s="13" t="s">
        <v>232</v>
      </c>
      <c r="AW91" s="13" t="s">
        <v>35</v>
      </c>
      <c r="AX91" s="13" t="s">
        <v>80</v>
      </c>
      <c r="AY91" s="273" t="s">
        <v>215</v>
      </c>
    </row>
    <row r="92" s="1" customFormat="1" ht="16.5" customHeight="1">
      <c r="B92" s="47"/>
      <c r="C92" s="234" t="s">
        <v>227</v>
      </c>
      <c r="D92" s="234" t="s">
        <v>218</v>
      </c>
      <c r="E92" s="235" t="s">
        <v>765</v>
      </c>
      <c r="F92" s="236" t="s">
        <v>766</v>
      </c>
      <c r="G92" s="237" t="s">
        <v>381</v>
      </c>
      <c r="H92" s="238">
        <v>89.974999999999994</v>
      </c>
      <c r="I92" s="239"/>
      <c r="J92" s="240">
        <f>ROUND(I92*H92,2)</f>
        <v>0</v>
      </c>
      <c r="K92" s="236" t="s">
        <v>222</v>
      </c>
      <c r="L92" s="73"/>
      <c r="M92" s="241" t="s">
        <v>21</v>
      </c>
      <c r="N92" s="242" t="s">
        <v>43</v>
      </c>
      <c r="O92" s="48"/>
      <c r="P92" s="243">
        <f>O92*H92</f>
        <v>0</v>
      </c>
      <c r="Q92" s="243">
        <v>0</v>
      </c>
      <c r="R92" s="243">
        <f>Q92*H92</f>
        <v>0</v>
      </c>
      <c r="S92" s="243">
        <v>0</v>
      </c>
      <c r="T92" s="244">
        <f>S92*H92</f>
        <v>0</v>
      </c>
      <c r="AR92" s="25" t="s">
        <v>232</v>
      </c>
      <c r="AT92" s="25" t="s">
        <v>218</v>
      </c>
      <c r="AU92" s="25" t="s">
        <v>82</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767</v>
      </c>
    </row>
    <row r="93" s="1" customFormat="1">
      <c r="B93" s="47"/>
      <c r="C93" s="75"/>
      <c r="D93" s="246" t="s">
        <v>383</v>
      </c>
      <c r="E93" s="75"/>
      <c r="F93" s="247" t="s">
        <v>762</v>
      </c>
      <c r="G93" s="75"/>
      <c r="H93" s="75"/>
      <c r="I93" s="204"/>
      <c r="J93" s="75"/>
      <c r="K93" s="75"/>
      <c r="L93" s="73"/>
      <c r="M93" s="248"/>
      <c r="N93" s="48"/>
      <c r="O93" s="48"/>
      <c r="P93" s="48"/>
      <c r="Q93" s="48"/>
      <c r="R93" s="48"/>
      <c r="S93" s="48"/>
      <c r="T93" s="96"/>
      <c r="AT93" s="25" t="s">
        <v>383</v>
      </c>
      <c r="AU93" s="25" t="s">
        <v>82</v>
      </c>
    </row>
    <row r="94" s="14" customFormat="1">
      <c r="B94" s="288"/>
      <c r="C94" s="289"/>
      <c r="D94" s="246" t="s">
        <v>422</v>
      </c>
      <c r="E94" s="290" t="s">
        <v>21</v>
      </c>
      <c r="F94" s="291" t="s">
        <v>768</v>
      </c>
      <c r="G94" s="289"/>
      <c r="H94" s="290" t="s">
        <v>21</v>
      </c>
      <c r="I94" s="292"/>
      <c r="J94" s="289"/>
      <c r="K94" s="289"/>
      <c r="L94" s="293"/>
      <c r="M94" s="294"/>
      <c r="N94" s="295"/>
      <c r="O94" s="295"/>
      <c r="P94" s="295"/>
      <c r="Q94" s="295"/>
      <c r="R94" s="295"/>
      <c r="S94" s="295"/>
      <c r="T94" s="296"/>
      <c r="AT94" s="297" t="s">
        <v>422</v>
      </c>
      <c r="AU94" s="297" t="s">
        <v>82</v>
      </c>
      <c r="AV94" s="14" t="s">
        <v>80</v>
      </c>
      <c r="AW94" s="14" t="s">
        <v>35</v>
      </c>
      <c r="AX94" s="14" t="s">
        <v>72</v>
      </c>
      <c r="AY94" s="297" t="s">
        <v>215</v>
      </c>
    </row>
    <row r="95" s="12" customFormat="1">
      <c r="B95" s="252"/>
      <c r="C95" s="253"/>
      <c r="D95" s="246" t="s">
        <v>422</v>
      </c>
      <c r="E95" s="254" t="s">
        <v>21</v>
      </c>
      <c r="F95" s="255" t="s">
        <v>769</v>
      </c>
      <c r="G95" s="253"/>
      <c r="H95" s="256">
        <v>89.974999999999994</v>
      </c>
      <c r="I95" s="257"/>
      <c r="J95" s="253"/>
      <c r="K95" s="253"/>
      <c r="L95" s="258"/>
      <c r="M95" s="259"/>
      <c r="N95" s="260"/>
      <c r="O95" s="260"/>
      <c r="P95" s="260"/>
      <c r="Q95" s="260"/>
      <c r="R95" s="260"/>
      <c r="S95" s="260"/>
      <c r="T95" s="261"/>
      <c r="AT95" s="262" t="s">
        <v>422</v>
      </c>
      <c r="AU95" s="262" t="s">
        <v>82</v>
      </c>
      <c r="AV95" s="12" t="s">
        <v>82</v>
      </c>
      <c r="AW95" s="12" t="s">
        <v>35</v>
      </c>
      <c r="AX95" s="12" t="s">
        <v>72</v>
      </c>
      <c r="AY95" s="262" t="s">
        <v>215</v>
      </c>
    </row>
    <row r="96" s="13" customFormat="1">
      <c r="B96" s="263"/>
      <c r="C96" s="264"/>
      <c r="D96" s="246" t="s">
        <v>422</v>
      </c>
      <c r="E96" s="265" t="s">
        <v>21</v>
      </c>
      <c r="F96" s="266" t="s">
        <v>439</v>
      </c>
      <c r="G96" s="264"/>
      <c r="H96" s="267">
        <v>89.974999999999994</v>
      </c>
      <c r="I96" s="268"/>
      <c r="J96" s="264"/>
      <c r="K96" s="264"/>
      <c r="L96" s="269"/>
      <c r="M96" s="270"/>
      <c r="N96" s="271"/>
      <c r="O96" s="271"/>
      <c r="P96" s="271"/>
      <c r="Q96" s="271"/>
      <c r="R96" s="271"/>
      <c r="S96" s="271"/>
      <c r="T96" s="272"/>
      <c r="AT96" s="273" t="s">
        <v>422</v>
      </c>
      <c r="AU96" s="273" t="s">
        <v>82</v>
      </c>
      <c r="AV96" s="13" t="s">
        <v>232</v>
      </c>
      <c r="AW96" s="13" t="s">
        <v>35</v>
      </c>
      <c r="AX96" s="13" t="s">
        <v>80</v>
      </c>
      <c r="AY96" s="273" t="s">
        <v>215</v>
      </c>
    </row>
    <row r="97" s="1" customFormat="1" ht="16.5" customHeight="1">
      <c r="B97" s="47"/>
      <c r="C97" s="234" t="s">
        <v>232</v>
      </c>
      <c r="D97" s="234" t="s">
        <v>218</v>
      </c>
      <c r="E97" s="235" t="s">
        <v>770</v>
      </c>
      <c r="F97" s="236" t="s">
        <v>771</v>
      </c>
      <c r="G97" s="237" t="s">
        <v>381</v>
      </c>
      <c r="H97" s="238">
        <v>128</v>
      </c>
      <c r="I97" s="239"/>
      <c r="J97" s="240">
        <f>ROUND(I97*H97,2)</f>
        <v>0</v>
      </c>
      <c r="K97" s="236" t="s">
        <v>222</v>
      </c>
      <c r="L97" s="73"/>
      <c r="M97" s="241" t="s">
        <v>21</v>
      </c>
      <c r="N97" s="242" t="s">
        <v>43</v>
      </c>
      <c r="O97" s="48"/>
      <c r="P97" s="243">
        <f>O97*H97</f>
        <v>0</v>
      </c>
      <c r="Q97" s="243">
        <v>0.00046000000000000001</v>
      </c>
      <c r="R97" s="243">
        <f>Q97*H97</f>
        <v>0.058880000000000002</v>
      </c>
      <c r="S97" s="243">
        <v>0</v>
      </c>
      <c r="T97" s="244">
        <f>S97*H97</f>
        <v>0</v>
      </c>
      <c r="AR97" s="25" t="s">
        <v>232</v>
      </c>
      <c r="AT97" s="25" t="s">
        <v>218</v>
      </c>
      <c r="AU97" s="25" t="s">
        <v>82</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772</v>
      </c>
    </row>
    <row r="98" s="1" customFormat="1">
      <c r="B98" s="47"/>
      <c r="C98" s="75"/>
      <c r="D98" s="246" t="s">
        <v>383</v>
      </c>
      <c r="E98" s="75"/>
      <c r="F98" s="247" t="s">
        <v>773</v>
      </c>
      <c r="G98" s="75"/>
      <c r="H98" s="75"/>
      <c r="I98" s="204"/>
      <c r="J98" s="75"/>
      <c r="K98" s="75"/>
      <c r="L98" s="73"/>
      <c r="M98" s="248"/>
      <c r="N98" s="48"/>
      <c r="O98" s="48"/>
      <c r="P98" s="48"/>
      <c r="Q98" s="48"/>
      <c r="R98" s="48"/>
      <c r="S98" s="48"/>
      <c r="T98" s="96"/>
      <c r="AT98" s="25" t="s">
        <v>383</v>
      </c>
      <c r="AU98" s="25" t="s">
        <v>82</v>
      </c>
    </row>
    <row r="99" s="14" customFormat="1">
      <c r="B99" s="288"/>
      <c r="C99" s="289"/>
      <c r="D99" s="246" t="s">
        <v>422</v>
      </c>
      <c r="E99" s="290" t="s">
        <v>21</v>
      </c>
      <c r="F99" s="291" t="s">
        <v>774</v>
      </c>
      <c r="G99" s="289"/>
      <c r="H99" s="290" t="s">
        <v>21</v>
      </c>
      <c r="I99" s="292"/>
      <c r="J99" s="289"/>
      <c r="K99" s="289"/>
      <c r="L99" s="293"/>
      <c r="M99" s="294"/>
      <c r="N99" s="295"/>
      <c r="O99" s="295"/>
      <c r="P99" s="295"/>
      <c r="Q99" s="295"/>
      <c r="R99" s="295"/>
      <c r="S99" s="295"/>
      <c r="T99" s="296"/>
      <c r="AT99" s="297" t="s">
        <v>422</v>
      </c>
      <c r="AU99" s="297" t="s">
        <v>82</v>
      </c>
      <c r="AV99" s="14" t="s">
        <v>80</v>
      </c>
      <c r="AW99" s="14" t="s">
        <v>35</v>
      </c>
      <c r="AX99" s="14" t="s">
        <v>72</v>
      </c>
      <c r="AY99" s="297" t="s">
        <v>215</v>
      </c>
    </row>
    <row r="100" s="12" customFormat="1">
      <c r="B100" s="252"/>
      <c r="C100" s="253"/>
      <c r="D100" s="246" t="s">
        <v>422</v>
      </c>
      <c r="E100" s="254" t="s">
        <v>21</v>
      </c>
      <c r="F100" s="255" t="s">
        <v>775</v>
      </c>
      <c r="G100" s="253"/>
      <c r="H100" s="256">
        <v>128</v>
      </c>
      <c r="I100" s="257"/>
      <c r="J100" s="253"/>
      <c r="K100" s="253"/>
      <c r="L100" s="258"/>
      <c r="M100" s="259"/>
      <c r="N100" s="260"/>
      <c r="O100" s="260"/>
      <c r="P100" s="260"/>
      <c r="Q100" s="260"/>
      <c r="R100" s="260"/>
      <c r="S100" s="260"/>
      <c r="T100" s="261"/>
      <c r="AT100" s="262" t="s">
        <v>422</v>
      </c>
      <c r="AU100" s="262" t="s">
        <v>82</v>
      </c>
      <c r="AV100" s="12" t="s">
        <v>82</v>
      </c>
      <c r="AW100" s="12" t="s">
        <v>35</v>
      </c>
      <c r="AX100" s="12" t="s">
        <v>72</v>
      </c>
      <c r="AY100" s="262" t="s">
        <v>215</v>
      </c>
    </row>
    <row r="101" s="13" customFormat="1">
      <c r="B101" s="263"/>
      <c r="C101" s="264"/>
      <c r="D101" s="246" t="s">
        <v>422</v>
      </c>
      <c r="E101" s="265" t="s">
        <v>21</v>
      </c>
      <c r="F101" s="266" t="s">
        <v>439</v>
      </c>
      <c r="G101" s="264"/>
      <c r="H101" s="267">
        <v>128</v>
      </c>
      <c r="I101" s="268"/>
      <c r="J101" s="264"/>
      <c r="K101" s="264"/>
      <c r="L101" s="269"/>
      <c r="M101" s="270"/>
      <c r="N101" s="271"/>
      <c r="O101" s="271"/>
      <c r="P101" s="271"/>
      <c r="Q101" s="271"/>
      <c r="R101" s="271"/>
      <c r="S101" s="271"/>
      <c r="T101" s="272"/>
      <c r="AT101" s="273" t="s">
        <v>422</v>
      </c>
      <c r="AU101" s="273" t="s">
        <v>82</v>
      </c>
      <c r="AV101" s="13" t="s">
        <v>232</v>
      </c>
      <c r="AW101" s="13" t="s">
        <v>35</v>
      </c>
      <c r="AX101" s="13" t="s">
        <v>80</v>
      </c>
      <c r="AY101" s="273" t="s">
        <v>215</v>
      </c>
    </row>
    <row r="102" s="1" customFormat="1" ht="16.5" customHeight="1">
      <c r="B102" s="47"/>
      <c r="C102" s="234" t="s">
        <v>499</v>
      </c>
      <c r="D102" s="234" t="s">
        <v>218</v>
      </c>
      <c r="E102" s="235" t="s">
        <v>776</v>
      </c>
      <c r="F102" s="236" t="s">
        <v>777</v>
      </c>
      <c r="G102" s="237" t="s">
        <v>381</v>
      </c>
      <c r="H102" s="238">
        <v>719.952</v>
      </c>
      <c r="I102" s="239"/>
      <c r="J102" s="240">
        <f>ROUND(I102*H102,2)</f>
        <v>0</v>
      </c>
      <c r="K102" s="236" t="s">
        <v>222</v>
      </c>
      <c r="L102" s="73"/>
      <c r="M102" s="241" t="s">
        <v>21</v>
      </c>
      <c r="N102" s="242" t="s">
        <v>43</v>
      </c>
      <c r="O102" s="48"/>
      <c r="P102" s="243">
        <f>O102*H102</f>
        <v>0</v>
      </c>
      <c r="Q102" s="243">
        <v>0</v>
      </c>
      <c r="R102" s="243">
        <f>Q102*H102</f>
        <v>0</v>
      </c>
      <c r="S102" s="243">
        <v>0</v>
      </c>
      <c r="T102" s="244">
        <f>S102*H102</f>
        <v>0</v>
      </c>
      <c r="AR102" s="25" t="s">
        <v>232</v>
      </c>
      <c r="AT102" s="25" t="s">
        <v>218</v>
      </c>
      <c r="AU102" s="25" t="s">
        <v>82</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778</v>
      </c>
    </row>
    <row r="103" s="14" customFormat="1">
      <c r="B103" s="288"/>
      <c r="C103" s="289"/>
      <c r="D103" s="246" t="s">
        <v>422</v>
      </c>
      <c r="E103" s="290" t="s">
        <v>21</v>
      </c>
      <c r="F103" s="291" t="s">
        <v>779</v>
      </c>
      <c r="G103" s="289"/>
      <c r="H103" s="290" t="s">
        <v>21</v>
      </c>
      <c r="I103" s="292"/>
      <c r="J103" s="289"/>
      <c r="K103" s="289"/>
      <c r="L103" s="293"/>
      <c r="M103" s="294"/>
      <c r="N103" s="295"/>
      <c r="O103" s="295"/>
      <c r="P103" s="295"/>
      <c r="Q103" s="295"/>
      <c r="R103" s="295"/>
      <c r="S103" s="295"/>
      <c r="T103" s="296"/>
      <c r="AT103" s="297" t="s">
        <v>422</v>
      </c>
      <c r="AU103" s="297" t="s">
        <v>82</v>
      </c>
      <c r="AV103" s="14" t="s">
        <v>80</v>
      </c>
      <c r="AW103" s="14" t="s">
        <v>35</v>
      </c>
      <c r="AX103" s="14" t="s">
        <v>72</v>
      </c>
      <c r="AY103" s="297" t="s">
        <v>215</v>
      </c>
    </row>
    <row r="104" s="12" customFormat="1">
      <c r="B104" s="252"/>
      <c r="C104" s="253"/>
      <c r="D104" s="246" t="s">
        <v>422</v>
      </c>
      <c r="E104" s="254" t="s">
        <v>21</v>
      </c>
      <c r="F104" s="255" t="s">
        <v>750</v>
      </c>
      <c r="G104" s="253"/>
      <c r="H104" s="256">
        <v>179.94999999999999</v>
      </c>
      <c r="I104" s="257"/>
      <c r="J104" s="253"/>
      <c r="K104" s="253"/>
      <c r="L104" s="258"/>
      <c r="M104" s="259"/>
      <c r="N104" s="260"/>
      <c r="O104" s="260"/>
      <c r="P104" s="260"/>
      <c r="Q104" s="260"/>
      <c r="R104" s="260"/>
      <c r="S104" s="260"/>
      <c r="T104" s="261"/>
      <c r="AT104" s="262" t="s">
        <v>422</v>
      </c>
      <c r="AU104" s="262" t="s">
        <v>82</v>
      </c>
      <c r="AV104" s="12" t="s">
        <v>82</v>
      </c>
      <c r="AW104" s="12" t="s">
        <v>35</v>
      </c>
      <c r="AX104" s="12" t="s">
        <v>72</v>
      </c>
      <c r="AY104" s="262" t="s">
        <v>215</v>
      </c>
    </row>
    <row r="105" s="14" customFormat="1">
      <c r="B105" s="288"/>
      <c r="C105" s="289"/>
      <c r="D105" s="246" t="s">
        <v>422</v>
      </c>
      <c r="E105" s="290" t="s">
        <v>21</v>
      </c>
      <c r="F105" s="291" t="s">
        <v>780</v>
      </c>
      <c r="G105" s="289"/>
      <c r="H105" s="290" t="s">
        <v>21</v>
      </c>
      <c r="I105" s="292"/>
      <c r="J105" s="289"/>
      <c r="K105" s="289"/>
      <c r="L105" s="293"/>
      <c r="M105" s="294"/>
      <c r="N105" s="295"/>
      <c r="O105" s="295"/>
      <c r="P105" s="295"/>
      <c r="Q105" s="295"/>
      <c r="R105" s="295"/>
      <c r="S105" s="295"/>
      <c r="T105" s="296"/>
      <c r="AT105" s="297" t="s">
        <v>422</v>
      </c>
      <c r="AU105" s="297" t="s">
        <v>82</v>
      </c>
      <c r="AV105" s="14" t="s">
        <v>80</v>
      </c>
      <c r="AW105" s="14" t="s">
        <v>35</v>
      </c>
      <c r="AX105" s="14" t="s">
        <v>72</v>
      </c>
      <c r="AY105" s="297" t="s">
        <v>215</v>
      </c>
    </row>
    <row r="106" s="12" customFormat="1">
      <c r="B106" s="252"/>
      <c r="C106" s="253"/>
      <c r="D106" s="246" t="s">
        <v>422</v>
      </c>
      <c r="E106" s="254" t="s">
        <v>21</v>
      </c>
      <c r="F106" s="255" t="s">
        <v>781</v>
      </c>
      <c r="G106" s="253"/>
      <c r="H106" s="256">
        <v>540.00199999999995</v>
      </c>
      <c r="I106" s="257"/>
      <c r="J106" s="253"/>
      <c r="K106" s="253"/>
      <c r="L106" s="258"/>
      <c r="M106" s="259"/>
      <c r="N106" s="260"/>
      <c r="O106" s="260"/>
      <c r="P106" s="260"/>
      <c r="Q106" s="260"/>
      <c r="R106" s="260"/>
      <c r="S106" s="260"/>
      <c r="T106" s="261"/>
      <c r="AT106" s="262" t="s">
        <v>422</v>
      </c>
      <c r="AU106" s="262" t="s">
        <v>82</v>
      </c>
      <c r="AV106" s="12" t="s">
        <v>82</v>
      </c>
      <c r="AW106" s="12" t="s">
        <v>35</v>
      </c>
      <c r="AX106" s="12" t="s">
        <v>72</v>
      </c>
      <c r="AY106" s="262" t="s">
        <v>215</v>
      </c>
    </row>
    <row r="107" s="13" customFormat="1">
      <c r="B107" s="263"/>
      <c r="C107" s="264"/>
      <c r="D107" s="246" t="s">
        <v>422</v>
      </c>
      <c r="E107" s="265" t="s">
        <v>21</v>
      </c>
      <c r="F107" s="266" t="s">
        <v>439</v>
      </c>
      <c r="G107" s="264"/>
      <c r="H107" s="267">
        <v>719.952</v>
      </c>
      <c r="I107" s="268"/>
      <c r="J107" s="264"/>
      <c r="K107" s="264"/>
      <c r="L107" s="269"/>
      <c r="M107" s="270"/>
      <c r="N107" s="271"/>
      <c r="O107" s="271"/>
      <c r="P107" s="271"/>
      <c r="Q107" s="271"/>
      <c r="R107" s="271"/>
      <c r="S107" s="271"/>
      <c r="T107" s="272"/>
      <c r="AT107" s="273" t="s">
        <v>422</v>
      </c>
      <c r="AU107" s="273" t="s">
        <v>82</v>
      </c>
      <c r="AV107" s="13" t="s">
        <v>232</v>
      </c>
      <c r="AW107" s="13" t="s">
        <v>35</v>
      </c>
      <c r="AX107" s="13" t="s">
        <v>80</v>
      </c>
      <c r="AY107" s="273" t="s">
        <v>215</v>
      </c>
    </row>
    <row r="108" s="1" customFormat="1" ht="16.5" customHeight="1">
      <c r="B108" s="47"/>
      <c r="C108" s="234" t="s">
        <v>246</v>
      </c>
      <c r="D108" s="234" t="s">
        <v>218</v>
      </c>
      <c r="E108" s="235" t="s">
        <v>782</v>
      </c>
      <c r="F108" s="236" t="s">
        <v>783</v>
      </c>
      <c r="G108" s="237" t="s">
        <v>381</v>
      </c>
      <c r="H108" s="238">
        <v>387.5</v>
      </c>
      <c r="I108" s="239"/>
      <c r="J108" s="240">
        <f>ROUND(I108*H108,2)</f>
        <v>0</v>
      </c>
      <c r="K108" s="236" t="s">
        <v>222</v>
      </c>
      <c r="L108" s="73"/>
      <c r="M108" s="241" t="s">
        <v>21</v>
      </c>
      <c r="N108" s="242" t="s">
        <v>43</v>
      </c>
      <c r="O108" s="48"/>
      <c r="P108" s="243">
        <f>O108*H108</f>
        <v>0</v>
      </c>
      <c r="Q108" s="243">
        <v>0</v>
      </c>
      <c r="R108" s="243">
        <f>Q108*H108</f>
        <v>0</v>
      </c>
      <c r="S108" s="243">
        <v>0</v>
      </c>
      <c r="T108" s="244">
        <f>S108*H108</f>
        <v>0</v>
      </c>
      <c r="AR108" s="25" t="s">
        <v>232</v>
      </c>
      <c r="AT108" s="25" t="s">
        <v>218</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784</v>
      </c>
    </row>
    <row r="109" s="1" customFormat="1">
      <c r="B109" s="47"/>
      <c r="C109" s="75"/>
      <c r="D109" s="246" t="s">
        <v>383</v>
      </c>
      <c r="E109" s="75"/>
      <c r="F109" s="247" t="s">
        <v>785</v>
      </c>
      <c r="G109" s="75"/>
      <c r="H109" s="75"/>
      <c r="I109" s="204"/>
      <c r="J109" s="75"/>
      <c r="K109" s="75"/>
      <c r="L109" s="73"/>
      <c r="M109" s="248"/>
      <c r="N109" s="48"/>
      <c r="O109" s="48"/>
      <c r="P109" s="48"/>
      <c r="Q109" s="48"/>
      <c r="R109" s="48"/>
      <c r="S109" s="48"/>
      <c r="T109" s="96"/>
      <c r="AT109" s="25" t="s">
        <v>383</v>
      </c>
      <c r="AU109" s="25" t="s">
        <v>82</v>
      </c>
    </row>
    <row r="110" s="14" customFormat="1">
      <c r="B110" s="288"/>
      <c r="C110" s="289"/>
      <c r="D110" s="246" t="s">
        <v>422</v>
      </c>
      <c r="E110" s="290" t="s">
        <v>21</v>
      </c>
      <c r="F110" s="291" t="s">
        <v>786</v>
      </c>
      <c r="G110" s="289"/>
      <c r="H110" s="290" t="s">
        <v>21</v>
      </c>
      <c r="I110" s="292"/>
      <c r="J110" s="289"/>
      <c r="K110" s="289"/>
      <c r="L110" s="293"/>
      <c r="M110" s="294"/>
      <c r="N110" s="295"/>
      <c r="O110" s="295"/>
      <c r="P110" s="295"/>
      <c r="Q110" s="295"/>
      <c r="R110" s="295"/>
      <c r="S110" s="295"/>
      <c r="T110" s="296"/>
      <c r="AT110" s="297" t="s">
        <v>422</v>
      </c>
      <c r="AU110" s="297" t="s">
        <v>82</v>
      </c>
      <c r="AV110" s="14" t="s">
        <v>80</v>
      </c>
      <c r="AW110" s="14" t="s">
        <v>35</v>
      </c>
      <c r="AX110" s="14" t="s">
        <v>72</v>
      </c>
      <c r="AY110" s="297" t="s">
        <v>215</v>
      </c>
    </row>
    <row r="111" s="12" customFormat="1">
      <c r="B111" s="252"/>
      <c r="C111" s="253"/>
      <c r="D111" s="246" t="s">
        <v>422</v>
      </c>
      <c r="E111" s="254" t="s">
        <v>21</v>
      </c>
      <c r="F111" s="255" t="s">
        <v>787</v>
      </c>
      <c r="G111" s="253"/>
      <c r="H111" s="256">
        <v>387.5</v>
      </c>
      <c r="I111" s="257"/>
      <c r="J111" s="253"/>
      <c r="K111" s="253"/>
      <c r="L111" s="258"/>
      <c r="M111" s="259"/>
      <c r="N111" s="260"/>
      <c r="O111" s="260"/>
      <c r="P111" s="260"/>
      <c r="Q111" s="260"/>
      <c r="R111" s="260"/>
      <c r="S111" s="260"/>
      <c r="T111" s="261"/>
      <c r="AT111" s="262" t="s">
        <v>422</v>
      </c>
      <c r="AU111" s="262" t="s">
        <v>82</v>
      </c>
      <c r="AV111" s="12" t="s">
        <v>82</v>
      </c>
      <c r="AW111" s="12" t="s">
        <v>35</v>
      </c>
      <c r="AX111" s="12" t="s">
        <v>72</v>
      </c>
      <c r="AY111" s="262" t="s">
        <v>215</v>
      </c>
    </row>
    <row r="112" s="13" customFormat="1">
      <c r="B112" s="263"/>
      <c r="C112" s="264"/>
      <c r="D112" s="246" t="s">
        <v>422</v>
      </c>
      <c r="E112" s="265" t="s">
        <v>752</v>
      </c>
      <c r="F112" s="266" t="s">
        <v>439</v>
      </c>
      <c r="G112" s="264"/>
      <c r="H112" s="267">
        <v>387.5</v>
      </c>
      <c r="I112" s="268"/>
      <c r="J112" s="264"/>
      <c r="K112" s="264"/>
      <c r="L112" s="269"/>
      <c r="M112" s="270"/>
      <c r="N112" s="271"/>
      <c r="O112" s="271"/>
      <c r="P112" s="271"/>
      <c r="Q112" s="271"/>
      <c r="R112" s="271"/>
      <c r="S112" s="271"/>
      <c r="T112" s="272"/>
      <c r="AT112" s="273" t="s">
        <v>422</v>
      </c>
      <c r="AU112" s="273" t="s">
        <v>82</v>
      </c>
      <c r="AV112" s="13" t="s">
        <v>232</v>
      </c>
      <c r="AW112" s="13" t="s">
        <v>35</v>
      </c>
      <c r="AX112" s="13" t="s">
        <v>80</v>
      </c>
      <c r="AY112" s="273" t="s">
        <v>215</v>
      </c>
    </row>
    <row r="113" s="1" customFormat="1" ht="16.5" customHeight="1">
      <c r="B113" s="47"/>
      <c r="C113" s="274" t="s">
        <v>405</v>
      </c>
      <c r="D113" s="274" t="s">
        <v>470</v>
      </c>
      <c r="E113" s="275" t="s">
        <v>788</v>
      </c>
      <c r="F113" s="276" t="s">
        <v>789</v>
      </c>
      <c r="G113" s="277" t="s">
        <v>381</v>
      </c>
      <c r="H113" s="278">
        <v>193.75</v>
      </c>
      <c r="I113" s="279"/>
      <c r="J113" s="280">
        <f>ROUND(I113*H113,2)</f>
        <v>0</v>
      </c>
      <c r="K113" s="276" t="s">
        <v>21</v>
      </c>
      <c r="L113" s="281"/>
      <c r="M113" s="282" t="s">
        <v>21</v>
      </c>
      <c r="N113" s="283" t="s">
        <v>43</v>
      </c>
      <c r="O113" s="48"/>
      <c r="P113" s="243">
        <f>O113*H113</f>
        <v>0</v>
      </c>
      <c r="Q113" s="243">
        <v>0</v>
      </c>
      <c r="R113" s="243">
        <f>Q113*H113</f>
        <v>0</v>
      </c>
      <c r="S113" s="243">
        <v>0</v>
      </c>
      <c r="T113" s="244">
        <f>S113*H113</f>
        <v>0</v>
      </c>
      <c r="AR113" s="25" t="s">
        <v>405</v>
      </c>
      <c r="AT113" s="25" t="s">
        <v>470</v>
      </c>
      <c r="AU113" s="25" t="s">
        <v>82</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790</v>
      </c>
    </row>
    <row r="114" s="1" customFormat="1">
      <c r="B114" s="47"/>
      <c r="C114" s="75"/>
      <c r="D114" s="246" t="s">
        <v>225</v>
      </c>
      <c r="E114" s="75"/>
      <c r="F114" s="247" t="s">
        <v>791</v>
      </c>
      <c r="G114" s="75"/>
      <c r="H114" s="75"/>
      <c r="I114" s="204"/>
      <c r="J114" s="75"/>
      <c r="K114" s="75"/>
      <c r="L114" s="73"/>
      <c r="M114" s="248"/>
      <c r="N114" s="48"/>
      <c r="O114" s="48"/>
      <c r="P114" s="48"/>
      <c r="Q114" s="48"/>
      <c r="R114" s="48"/>
      <c r="S114" s="48"/>
      <c r="T114" s="96"/>
      <c r="AT114" s="25" t="s">
        <v>225</v>
      </c>
      <c r="AU114" s="25" t="s">
        <v>82</v>
      </c>
    </row>
    <row r="115" s="14" customFormat="1">
      <c r="B115" s="288"/>
      <c r="C115" s="289"/>
      <c r="D115" s="246" t="s">
        <v>422</v>
      </c>
      <c r="E115" s="290" t="s">
        <v>21</v>
      </c>
      <c r="F115" s="291" t="s">
        <v>792</v>
      </c>
      <c r="G115" s="289"/>
      <c r="H115" s="290" t="s">
        <v>21</v>
      </c>
      <c r="I115" s="292"/>
      <c r="J115" s="289"/>
      <c r="K115" s="289"/>
      <c r="L115" s="293"/>
      <c r="M115" s="294"/>
      <c r="N115" s="295"/>
      <c r="O115" s="295"/>
      <c r="P115" s="295"/>
      <c r="Q115" s="295"/>
      <c r="R115" s="295"/>
      <c r="S115" s="295"/>
      <c r="T115" s="296"/>
      <c r="AT115" s="297" t="s">
        <v>422</v>
      </c>
      <c r="AU115" s="297" t="s">
        <v>82</v>
      </c>
      <c r="AV115" s="14" t="s">
        <v>80</v>
      </c>
      <c r="AW115" s="14" t="s">
        <v>35</v>
      </c>
      <c r="AX115" s="14" t="s">
        <v>72</v>
      </c>
      <c r="AY115" s="297" t="s">
        <v>215</v>
      </c>
    </row>
    <row r="116" s="12" customFormat="1">
      <c r="B116" s="252"/>
      <c r="C116" s="253"/>
      <c r="D116" s="246" t="s">
        <v>422</v>
      </c>
      <c r="E116" s="254" t="s">
        <v>21</v>
      </c>
      <c r="F116" s="255" t="s">
        <v>752</v>
      </c>
      <c r="G116" s="253"/>
      <c r="H116" s="256">
        <v>387.5</v>
      </c>
      <c r="I116" s="257"/>
      <c r="J116" s="253"/>
      <c r="K116" s="253"/>
      <c r="L116" s="258"/>
      <c r="M116" s="259"/>
      <c r="N116" s="260"/>
      <c r="O116" s="260"/>
      <c r="P116" s="260"/>
      <c r="Q116" s="260"/>
      <c r="R116" s="260"/>
      <c r="S116" s="260"/>
      <c r="T116" s="261"/>
      <c r="AT116" s="262" t="s">
        <v>422</v>
      </c>
      <c r="AU116" s="262" t="s">
        <v>82</v>
      </c>
      <c r="AV116" s="12" t="s">
        <v>82</v>
      </c>
      <c r="AW116" s="12" t="s">
        <v>35</v>
      </c>
      <c r="AX116" s="12" t="s">
        <v>72</v>
      </c>
      <c r="AY116" s="262" t="s">
        <v>215</v>
      </c>
    </row>
    <row r="117" s="13" customFormat="1">
      <c r="B117" s="263"/>
      <c r="C117" s="264"/>
      <c r="D117" s="246" t="s">
        <v>422</v>
      </c>
      <c r="E117" s="265" t="s">
        <v>21</v>
      </c>
      <c r="F117" s="266" t="s">
        <v>439</v>
      </c>
      <c r="G117" s="264"/>
      <c r="H117" s="267">
        <v>387.5</v>
      </c>
      <c r="I117" s="268"/>
      <c r="J117" s="264"/>
      <c r="K117" s="264"/>
      <c r="L117" s="269"/>
      <c r="M117" s="270"/>
      <c r="N117" s="271"/>
      <c r="O117" s="271"/>
      <c r="P117" s="271"/>
      <c r="Q117" s="271"/>
      <c r="R117" s="271"/>
      <c r="S117" s="271"/>
      <c r="T117" s="272"/>
      <c r="AT117" s="273" t="s">
        <v>422</v>
      </c>
      <c r="AU117" s="273" t="s">
        <v>82</v>
      </c>
      <c r="AV117" s="13" t="s">
        <v>232</v>
      </c>
      <c r="AW117" s="13" t="s">
        <v>35</v>
      </c>
      <c r="AX117" s="13" t="s">
        <v>80</v>
      </c>
      <c r="AY117" s="273" t="s">
        <v>215</v>
      </c>
    </row>
    <row r="118" s="12" customFormat="1">
      <c r="B118" s="252"/>
      <c r="C118" s="253"/>
      <c r="D118" s="246" t="s">
        <v>422</v>
      </c>
      <c r="E118" s="253"/>
      <c r="F118" s="255" t="s">
        <v>793</v>
      </c>
      <c r="G118" s="253"/>
      <c r="H118" s="256">
        <v>193.75</v>
      </c>
      <c r="I118" s="257"/>
      <c r="J118" s="253"/>
      <c r="K118" s="253"/>
      <c r="L118" s="258"/>
      <c r="M118" s="259"/>
      <c r="N118" s="260"/>
      <c r="O118" s="260"/>
      <c r="P118" s="260"/>
      <c r="Q118" s="260"/>
      <c r="R118" s="260"/>
      <c r="S118" s="260"/>
      <c r="T118" s="261"/>
      <c r="AT118" s="262" t="s">
        <v>422</v>
      </c>
      <c r="AU118" s="262" t="s">
        <v>82</v>
      </c>
      <c r="AV118" s="12" t="s">
        <v>82</v>
      </c>
      <c r="AW118" s="12" t="s">
        <v>6</v>
      </c>
      <c r="AX118" s="12" t="s">
        <v>80</v>
      </c>
      <c r="AY118" s="262" t="s">
        <v>215</v>
      </c>
    </row>
    <row r="119" s="1" customFormat="1" ht="16.5" customHeight="1">
      <c r="B119" s="47"/>
      <c r="C119" s="234" t="s">
        <v>251</v>
      </c>
      <c r="D119" s="234" t="s">
        <v>218</v>
      </c>
      <c r="E119" s="235" t="s">
        <v>794</v>
      </c>
      <c r="F119" s="236" t="s">
        <v>795</v>
      </c>
      <c r="G119" s="237" t="s">
        <v>381</v>
      </c>
      <c r="H119" s="238">
        <v>152.50200000000001</v>
      </c>
      <c r="I119" s="239"/>
      <c r="J119" s="240">
        <f>ROUND(I119*H119,2)</f>
        <v>0</v>
      </c>
      <c r="K119" s="236" t="s">
        <v>222</v>
      </c>
      <c r="L119" s="73"/>
      <c r="M119" s="241" t="s">
        <v>21</v>
      </c>
      <c r="N119" s="242" t="s">
        <v>43</v>
      </c>
      <c r="O119" s="48"/>
      <c r="P119" s="243">
        <f>O119*H119</f>
        <v>0</v>
      </c>
      <c r="Q119" s="243">
        <v>0</v>
      </c>
      <c r="R119" s="243">
        <f>Q119*H119</f>
        <v>0</v>
      </c>
      <c r="S119" s="243">
        <v>0</v>
      </c>
      <c r="T119" s="244">
        <f>S119*H119</f>
        <v>0</v>
      </c>
      <c r="AR119" s="25" t="s">
        <v>232</v>
      </c>
      <c r="AT119" s="25" t="s">
        <v>218</v>
      </c>
      <c r="AU119" s="25" t="s">
        <v>82</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232</v>
      </c>
      <c r="BM119" s="25" t="s">
        <v>796</v>
      </c>
    </row>
    <row r="120" s="1" customFormat="1">
      <c r="B120" s="47"/>
      <c r="C120" s="75"/>
      <c r="D120" s="246" t="s">
        <v>383</v>
      </c>
      <c r="E120" s="75"/>
      <c r="F120" s="247" t="s">
        <v>797</v>
      </c>
      <c r="G120" s="75"/>
      <c r="H120" s="75"/>
      <c r="I120" s="204"/>
      <c r="J120" s="75"/>
      <c r="K120" s="75"/>
      <c r="L120" s="73"/>
      <c r="M120" s="248"/>
      <c r="N120" s="48"/>
      <c r="O120" s="48"/>
      <c r="P120" s="48"/>
      <c r="Q120" s="48"/>
      <c r="R120" s="48"/>
      <c r="S120" s="48"/>
      <c r="T120" s="96"/>
      <c r="AT120" s="25" t="s">
        <v>383</v>
      </c>
      <c r="AU120" s="25" t="s">
        <v>82</v>
      </c>
    </row>
    <row r="121" s="14" customFormat="1">
      <c r="B121" s="288"/>
      <c r="C121" s="289"/>
      <c r="D121" s="246" t="s">
        <v>422</v>
      </c>
      <c r="E121" s="290" t="s">
        <v>21</v>
      </c>
      <c r="F121" s="291" t="s">
        <v>798</v>
      </c>
      <c r="G121" s="289"/>
      <c r="H121" s="290" t="s">
        <v>21</v>
      </c>
      <c r="I121" s="292"/>
      <c r="J121" s="289"/>
      <c r="K121" s="289"/>
      <c r="L121" s="293"/>
      <c r="M121" s="294"/>
      <c r="N121" s="295"/>
      <c r="O121" s="295"/>
      <c r="P121" s="295"/>
      <c r="Q121" s="295"/>
      <c r="R121" s="295"/>
      <c r="S121" s="295"/>
      <c r="T121" s="296"/>
      <c r="AT121" s="297" t="s">
        <v>422</v>
      </c>
      <c r="AU121" s="297" t="s">
        <v>82</v>
      </c>
      <c r="AV121" s="14" t="s">
        <v>80</v>
      </c>
      <c r="AW121" s="14" t="s">
        <v>35</v>
      </c>
      <c r="AX121" s="14" t="s">
        <v>72</v>
      </c>
      <c r="AY121" s="297" t="s">
        <v>215</v>
      </c>
    </row>
    <row r="122" s="12" customFormat="1">
      <c r="B122" s="252"/>
      <c r="C122" s="253"/>
      <c r="D122" s="246" t="s">
        <v>422</v>
      </c>
      <c r="E122" s="254" t="s">
        <v>21</v>
      </c>
      <c r="F122" s="255" t="s">
        <v>799</v>
      </c>
      <c r="G122" s="253"/>
      <c r="H122" s="256">
        <v>152.50200000000001</v>
      </c>
      <c r="I122" s="257"/>
      <c r="J122" s="253"/>
      <c r="K122" s="253"/>
      <c r="L122" s="258"/>
      <c r="M122" s="259"/>
      <c r="N122" s="260"/>
      <c r="O122" s="260"/>
      <c r="P122" s="260"/>
      <c r="Q122" s="260"/>
      <c r="R122" s="260"/>
      <c r="S122" s="260"/>
      <c r="T122" s="261"/>
      <c r="AT122" s="262" t="s">
        <v>422</v>
      </c>
      <c r="AU122" s="262" t="s">
        <v>82</v>
      </c>
      <c r="AV122" s="12" t="s">
        <v>82</v>
      </c>
      <c r="AW122" s="12" t="s">
        <v>35</v>
      </c>
      <c r="AX122" s="12" t="s">
        <v>72</v>
      </c>
      <c r="AY122" s="262" t="s">
        <v>215</v>
      </c>
    </row>
    <row r="123" s="13" customFormat="1">
      <c r="B123" s="263"/>
      <c r="C123" s="264"/>
      <c r="D123" s="246" t="s">
        <v>422</v>
      </c>
      <c r="E123" s="265" t="s">
        <v>754</v>
      </c>
      <c r="F123" s="266" t="s">
        <v>439</v>
      </c>
      <c r="G123" s="264"/>
      <c r="H123" s="267">
        <v>152.50200000000001</v>
      </c>
      <c r="I123" s="268"/>
      <c r="J123" s="264"/>
      <c r="K123" s="264"/>
      <c r="L123" s="269"/>
      <c r="M123" s="270"/>
      <c r="N123" s="271"/>
      <c r="O123" s="271"/>
      <c r="P123" s="271"/>
      <c r="Q123" s="271"/>
      <c r="R123" s="271"/>
      <c r="S123" s="271"/>
      <c r="T123" s="272"/>
      <c r="AT123" s="273" t="s">
        <v>422</v>
      </c>
      <c r="AU123" s="273" t="s">
        <v>82</v>
      </c>
      <c r="AV123" s="13" t="s">
        <v>232</v>
      </c>
      <c r="AW123" s="13" t="s">
        <v>35</v>
      </c>
      <c r="AX123" s="13" t="s">
        <v>80</v>
      </c>
      <c r="AY123" s="273" t="s">
        <v>215</v>
      </c>
    </row>
    <row r="124" s="1" customFormat="1" ht="16.5" customHeight="1">
      <c r="B124" s="47"/>
      <c r="C124" s="274" t="s">
        <v>256</v>
      </c>
      <c r="D124" s="274" t="s">
        <v>470</v>
      </c>
      <c r="E124" s="275" t="s">
        <v>800</v>
      </c>
      <c r="F124" s="276" t="s">
        <v>801</v>
      </c>
      <c r="G124" s="277" t="s">
        <v>473</v>
      </c>
      <c r="H124" s="278">
        <v>144.87700000000001</v>
      </c>
      <c r="I124" s="279"/>
      <c r="J124" s="280">
        <f>ROUND(I124*H124,2)</f>
        <v>0</v>
      </c>
      <c r="K124" s="276" t="s">
        <v>21</v>
      </c>
      <c r="L124" s="281"/>
      <c r="M124" s="282" t="s">
        <v>21</v>
      </c>
      <c r="N124" s="283" t="s">
        <v>43</v>
      </c>
      <c r="O124" s="48"/>
      <c r="P124" s="243">
        <f>O124*H124</f>
        <v>0</v>
      </c>
      <c r="Q124" s="243">
        <v>1</v>
      </c>
      <c r="R124" s="243">
        <f>Q124*H124</f>
        <v>144.87700000000001</v>
      </c>
      <c r="S124" s="243">
        <v>0</v>
      </c>
      <c r="T124" s="244">
        <f>S124*H124</f>
        <v>0</v>
      </c>
      <c r="AR124" s="25" t="s">
        <v>405</v>
      </c>
      <c r="AT124" s="25" t="s">
        <v>470</v>
      </c>
      <c r="AU124" s="25" t="s">
        <v>82</v>
      </c>
      <c r="AY124" s="25" t="s">
        <v>215</v>
      </c>
      <c r="BE124" s="245">
        <f>IF(N124="základní",J124,0)</f>
        <v>0</v>
      </c>
      <c r="BF124" s="245">
        <f>IF(N124="snížená",J124,0)</f>
        <v>0</v>
      </c>
      <c r="BG124" s="245">
        <f>IF(N124="zákl. přenesená",J124,0)</f>
        <v>0</v>
      </c>
      <c r="BH124" s="245">
        <f>IF(N124="sníž. přenesená",J124,0)</f>
        <v>0</v>
      </c>
      <c r="BI124" s="245">
        <f>IF(N124="nulová",J124,0)</f>
        <v>0</v>
      </c>
      <c r="BJ124" s="25" t="s">
        <v>80</v>
      </c>
      <c r="BK124" s="245">
        <f>ROUND(I124*H124,2)</f>
        <v>0</v>
      </c>
      <c r="BL124" s="25" t="s">
        <v>232</v>
      </c>
      <c r="BM124" s="25" t="s">
        <v>802</v>
      </c>
    </row>
    <row r="125" s="1" customFormat="1">
      <c r="B125" s="47"/>
      <c r="C125" s="75"/>
      <c r="D125" s="246" t="s">
        <v>225</v>
      </c>
      <c r="E125" s="75"/>
      <c r="F125" s="247" t="s">
        <v>803</v>
      </c>
      <c r="G125" s="75"/>
      <c r="H125" s="75"/>
      <c r="I125" s="204"/>
      <c r="J125" s="75"/>
      <c r="K125" s="75"/>
      <c r="L125" s="73"/>
      <c r="M125" s="248"/>
      <c r="N125" s="48"/>
      <c r="O125" s="48"/>
      <c r="P125" s="48"/>
      <c r="Q125" s="48"/>
      <c r="R125" s="48"/>
      <c r="S125" s="48"/>
      <c r="T125" s="96"/>
      <c r="AT125" s="25" t="s">
        <v>225</v>
      </c>
      <c r="AU125" s="25" t="s">
        <v>82</v>
      </c>
    </row>
    <row r="126" s="12" customFormat="1">
      <c r="B126" s="252"/>
      <c r="C126" s="253"/>
      <c r="D126" s="246" t="s">
        <v>422</v>
      </c>
      <c r="E126" s="254" t="s">
        <v>21</v>
      </c>
      <c r="F126" s="255" t="s">
        <v>804</v>
      </c>
      <c r="G126" s="253"/>
      <c r="H126" s="256">
        <v>289.75400000000002</v>
      </c>
      <c r="I126" s="257"/>
      <c r="J126" s="253"/>
      <c r="K126" s="253"/>
      <c r="L126" s="258"/>
      <c r="M126" s="259"/>
      <c r="N126" s="260"/>
      <c r="O126" s="260"/>
      <c r="P126" s="260"/>
      <c r="Q126" s="260"/>
      <c r="R126" s="260"/>
      <c r="S126" s="260"/>
      <c r="T126" s="261"/>
      <c r="AT126" s="262" t="s">
        <v>422</v>
      </c>
      <c r="AU126" s="262" t="s">
        <v>82</v>
      </c>
      <c r="AV126" s="12" t="s">
        <v>82</v>
      </c>
      <c r="AW126" s="12" t="s">
        <v>35</v>
      </c>
      <c r="AX126" s="12" t="s">
        <v>72</v>
      </c>
      <c r="AY126" s="262" t="s">
        <v>215</v>
      </c>
    </row>
    <row r="127" s="13" customFormat="1">
      <c r="B127" s="263"/>
      <c r="C127" s="264"/>
      <c r="D127" s="246" t="s">
        <v>422</v>
      </c>
      <c r="E127" s="265" t="s">
        <v>21</v>
      </c>
      <c r="F127" s="266" t="s">
        <v>439</v>
      </c>
      <c r="G127" s="264"/>
      <c r="H127" s="267">
        <v>289.75400000000002</v>
      </c>
      <c r="I127" s="268"/>
      <c r="J127" s="264"/>
      <c r="K127" s="264"/>
      <c r="L127" s="269"/>
      <c r="M127" s="270"/>
      <c r="N127" s="271"/>
      <c r="O127" s="271"/>
      <c r="P127" s="271"/>
      <c r="Q127" s="271"/>
      <c r="R127" s="271"/>
      <c r="S127" s="271"/>
      <c r="T127" s="272"/>
      <c r="AT127" s="273" t="s">
        <v>422</v>
      </c>
      <c r="AU127" s="273" t="s">
        <v>82</v>
      </c>
      <c r="AV127" s="13" t="s">
        <v>232</v>
      </c>
      <c r="AW127" s="13" t="s">
        <v>35</v>
      </c>
      <c r="AX127" s="13" t="s">
        <v>80</v>
      </c>
      <c r="AY127" s="273" t="s">
        <v>215</v>
      </c>
    </row>
    <row r="128" s="12" customFormat="1">
      <c r="B128" s="252"/>
      <c r="C128" s="253"/>
      <c r="D128" s="246" t="s">
        <v>422</v>
      </c>
      <c r="E128" s="253"/>
      <c r="F128" s="255" t="s">
        <v>805</v>
      </c>
      <c r="G128" s="253"/>
      <c r="H128" s="256">
        <v>144.87700000000001</v>
      </c>
      <c r="I128" s="257"/>
      <c r="J128" s="253"/>
      <c r="K128" s="253"/>
      <c r="L128" s="258"/>
      <c r="M128" s="259"/>
      <c r="N128" s="260"/>
      <c r="O128" s="260"/>
      <c r="P128" s="260"/>
      <c r="Q128" s="260"/>
      <c r="R128" s="260"/>
      <c r="S128" s="260"/>
      <c r="T128" s="261"/>
      <c r="AT128" s="262" t="s">
        <v>422</v>
      </c>
      <c r="AU128" s="262" t="s">
        <v>82</v>
      </c>
      <c r="AV128" s="12" t="s">
        <v>82</v>
      </c>
      <c r="AW128" s="12" t="s">
        <v>6</v>
      </c>
      <c r="AX128" s="12" t="s">
        <v>80</v>
      </c>
      <c r="AY128" s="262" t="s">
        <v>215</v>
      </c>
    </row>
    <row r="129" s="11" customFormat="1" ht="29.88" customHeight="1">
      <c r="B129" s="218"/>
      <c r="C129" s="219"/>
      <c r="D129" s="220" t="s">
        <v>71</v>
      </c>
      <c r="E129" s="232" t="s">
        <v>251</v>
      </c>
      <c r="F129" s="232" t="s">
        <v>568</v>
      </c>
      <c r="G129" s="219"/>
      <c r="H129" s="219"/>
      <c r="I129" s="222"/>
      <c r="J129" s="233">
        <f>BK129</f>
        <v>0</v>
      </c>
      <c r="K129" s="219"/>
      <c r="L129" s="224"/>
      <c r="M129" s="225"/>
      <c r="N129" s="226"/>
      <c r="O129" s="226"/>
      <c r="P129" s="227">
        <f>SUM(P130:P166)</f>
        <v>0</v>
      </c>
      <c r="Q129" s="226"/>
      <c r="R129" s="227">
        <f>SUM(R130:R166)</f>
        <v>10.83696546</v>
      </c>
      <c r="S129" s="226"/>
      <c r="T129" s="228">
        <f>SUM(T130:T166)</f>
        <v>212.71871999999996</v>
      </c>
      <c r="AR129" s="229" t="s">
        <v>80</v>
      </c>
      <c r="AT129" s="230" t="s">
        <v>71</v>
      </c>
      <c r="AU129" s="230" t="s">
        <v>80</v>
      </c>
      <c r="AY129" s="229" t="s">
        <v>215</v>
      </c>
      <c r="BK129" s="231">
        <f>SUM(BK130:BK166)</f>
        <v>0</v>
      </c>
    </row>
    <row r="130" s="1" customFormat="1" ht="16.5" customHeight="1">
      <c r="B130" s="47"/>
      <c r="C130" s="234" t="s">
        <v>260</v>
      </c>
      <c r="D130" s="234" t="s">
        <v>218</v>
      </c>
      <c r="E130" s="235" t="s">
        <v>806</v>
      </c>
      <c r="F130" s="236" t="s">
        <v>807</v>
      </c>
      <c r="G130" s="237" t="s">
        <v>298</v>
      </c>
      <c r="H130" s="238">
        <v>1</v>
      </c>
      <c r="I130" s="239"/>
      <c r="J130" s="240">
        <f>ROUND(I130*H130,2)</f>
        <v>0</v>
      </c>
      <c r="K130" s="236" t="s">
        <v>21</v>
      </c>
      <c r="L130" s="73"/>
      <c r="M130" s="241" t="s">
        <v>21</v>
      </c>
      <c r="N130" s="242" t="s">
        <v>43</v>
      </c>
      <c r="O130" s="48"/>
      <c r="P130" s="243">
        <f>O130*H130</f>
        <v>0</v>
      </c>
      <c r="Q130" s="243">
        <v>0</v>
      </c>
      <c r="R130" s="243">
        <f>Q130*H130</f>
        <v>0</v>
      </c>
      <c r="S130" s="243">
        <v>0</v>
      </c>
      <c r="T130" s="244">
        <f>S130*H130</f>
        <v>0</v>
      </c>
      <c r="AR130" s="25" t="s">
        <v>232</v>
      </c>
      <c r="AT130" s="25" t="s">
        <v>218</v>
      </c>
      <c r="AU130" s="25" t="s">
        <v>82</v>
      </c>
      <c r="AY130" s="25" t="s">
        <v>215</v>
      </c>
      <c r="BE130" s="245">
        <f>IF(N130="základní",J130,0)</f>
        <v>0</v>
      </c>
      <c r="BF130" s="245">
        <f>IF(N130="snížená",J130,0)</f>
        <v>0</v>
      </c>
      <c r="BG130" s="245">
        <f>IF(N130="zákl. přenesená",J130,0)</f>
        <v>0</v>
      </c>
      <c r="BH130" s="245">
        <f>IF(N130="sníž. přenesená",J130,0)</f>
        <v>0</v>
      </c>
      <c r="BI130" s="245">
        <f>IF(N130="nulová",J130,0)</f>
        <v>0</v>
      </c>
      <c r="BJ130" s="25" t="s">
        <v>80</v>
      </c>
      <c r="BK130" s="245">
        <f>ROUND(I130*H130,2)</f>
        <v>0</v>
      </c>
      <c r="BL130" s="25" t="s">
        <v>232</v>
      </c>
      <c r="BM130" s="25" t="s">
        <v>808</v>
      </c>
    </row>
    <row r="131" s="14" customFormat="1">
      <c r="B131" s="288"/>
      <c r="C131" s="289"/>
      <c r="D131" s="246" t="s">
        <v>422</v>
      </c>
      <c r="E131" s="290" t="s">
        <v>21</v>
      </c>
      <c r="F131" s="291" t="s">
        <v>809</v>
      </c>
      <c r="G131" s="289"/>
      <c r="H131" s="290" t="s">
        <v>21</v>
      </c>
      <c r="I131" s="292"/>
      <c r="J131" s="289"/>
      <c r="K131" s="289"/>
      <c r="L131" s="293"/>
      <c r="M131" s="294"/>
      <c r="N131" s="295"/>
      <c r="O131" s="295"/>
      <c r="P131" s="295"/>
      <c r="Q131" s="295"/>
      <c r="R131" s="295"/>
      <c r="S131" s="295"/>
      <c r="T131" s="296"/>
      <c r="AT131" s="297" t="s">
        <v>422</v>
      </c>
      <c r="AU131" s="297" t="s">
        <v>82</v>
      </c>
      <c r="AV131" s="14" t="s">
        <v>80</v>
      </c>
      <c r="AW131" s="14" t="s">
        <v>35</v>
      </c>
      <c r="AX131" s="14" t="s">
        <v>72</v>
      </c>
      <c r="AY131" s="297" t="s">
        <v>215</v>
      </c>
    </row>
    <row r="132" s="14" customFormat="1">
      <c r="B132" s="288"/>
      <c r="C132" s="289"/>
      <c r="D132" s="246" t="s">
        <v>422</v>
      </c>
      <c r="E132" s="290" t="s">
        <v>21</v>
      </c>
      <c r="F132" s="291" t="s">
        <v>810</v>
      </c>
      <c r="G132" s="289"/>
      <c r="H132" s="290" t="s">
        <v>21</v>
      </c>
      <c r="I132" s="292"/>
      <c r="J132" s="289"/>
      <c r="K132" s="289"/>
      <c r="L132" s="293"/>
      <c r="M132" s="294"/>
      <c r="N132" s="295"/>
      <c r="O132" s="295"/>
      <c r="P132" s="295"/>
      <c r="Q132" s="295"/>
      <c r="R132" s="295"/>
      <c r="S132" s="295"/>
      <c r="T132" s="296"/>
      <c r="AT132" s="297" t="s">
        <v>422</v>
      </c>
      <c r="AU132" s="297" t="s">
        <v>82</v>
      </c>
      <c r="AV132" s="14" t="s">
        <v>80</v>
      </c>
      <c r="AW132" s="14" t="s">
        <v>35</v>
      </c>
      <c r="AX132" s="14" t="s">
        <v>72</v>
      </c>
      <c r="AY132" s="297" t="s">
        <v>215</v>
      </c>
    </row>
    <row r="133" s="12" customFormat="1">
      <c r="B133" s="252"/>
      <c r="C133" s="253"/>
      <c r="D133" s="246" t="s">
        <v>422</v>
      </c>
      <c r="E133" s="254" t="s">
        <v>21</v>
      </c>
      <c r="F133" s="255" t="s">
        <v>80</v>
      </c>
      <c r="G133" s="253"/>
      <c r="H133" s="256">
        <v>1</v>
      </c>
      <c r="I133" s="257"/>
      <c r="J133" s="253"/>
      <c r="K133" s="253"/>
      <c r="L133" s="258"/>
      <c r="M133" s="259"/>
      <c r="N133" s="260"/>
      <c r="O133" s="260"/>
      <c r="P133" s="260"/>
      <c r="Q133" s="260"/>
      <c r="R133" s="260"/>
      <c r="S133" s="260"/>
      <c r="T133" s="261"/>
      <c r="AT133" s="262" t="s">
        <v>422</v>
      </c>
      <c r="AU133" s="262" t="s">
        <v>82</v>
      </c>
      <c r="AV133" s="12" t="s">
        <v>82</v>
      </c>
      <c r="AW133" s="12" t="s">
        <v>35</v>
      </c>
      <c r="AX133" s="12" t="s">
        <v>80</v>
      </c>
      <c r="AY133" s="262" t="s">
        <v>215</v>
      </c>
    </row>
    <row r="134" s="1" customFormat="1" ht="25.5" customHeight="1">
      <c r="B134" s="47"/>
      <c r="C134" s="234" t="s">
        <v>267</v>
      </c>
      <c r="D134" s="234" t="s">
        <v>218</v>
      </c>
      <c r="E134" s="235" t="s">
        <v>811</v>
      </c>
      <c r="F134" s="236" t="s">
        <v>812</v>
      </c>
      <c r="G134" s="237" t="s">
        <v>376</v>
      </c>
      <c r="H134" s="238">
        <v>72.620000000000005</v>
      </c>
      <c r="I134" s="239"/>
      <c r="J134" s="240">
        <f>ROUND(I134*H134,2)</f>
        <v>0</v>
      </c>
      <c r="K134" s="236" t="s">
        <v>222</v>
      </c>
      <c r="L134" s="73"/>
      <c r="M134" s="241" t="s">
        <v>21</v>
      </c>
      <c r="N134" s="242" t="s">
        <v>43</v>
      </c>
      <c r="O134" s="48"/>
      <c r="P134" s="243">
        <f>O134*H134</f>
        <v>0</v>
      </c>
      <c r="Q134" s="243">
        <v>0.0010200000000000001</v>
      </c>
      <c r="R134" s="243">
        <f>Q134*H134</f>
        <v>0.07407240000000001</v>
      </c>
      <c r="S134" s="243">
        <v>0</v>
      </c>
      <c r="T134" s="244">
        <f>S134*H134</f>
        <v>0</v>
      </c>
      <c r="AR134" s="25" t="s">
        <v>232</v>
      </c>
      <c r="AT134" s="25" t="s">
        <v>218</v>
      </c>
      <c r="AU134" s="25" t="s">
        <v>82</v>
      </c>
      <c r="AY134" s="25" t="s">
        <v>215</v>
      </c>
      <c r="BE134" s="245">
        <f>IF(N134="základní",J134,0)</f>
        <v>0</v>
      </c>
      <c r="BF134" s="245">
        <f>IF(N134="snížená",J134,0)</f>
        <v>0</v>
      </c>
      <c r="BG134" s="245">
        <f>IF(N134="zákl. přenesená",J134,0)</f>
        <v>0</v>
      </c>
      <c r="BH134" s="245">
        <f>IF(N134="sníž. přenesená",J134,0)</f>
        <v>0</v>
      </c>
      <c r="BI134" s="245">
        <f>IF(N134="nulová",J134,0)</f>
        <v>0</v>
      </c>
      <c r="BJ134" s="25" t="s">
        <v>80</v>
      </c>
      <c r="BK134" s="245">
        <f>ROUND(I134*H134,2)</f>
        <v>0</v>
      </c>
      <c r="BL134" s="25" t="s">
        <v>232</v>
      </c>
      <c r="BM134" s="25" t="s">
        <v>813</v>
      </c>
    </row>
    <row r="135" s="1" customFormat="1">
      <c r="B135" s="47"/>
      <c r="C135" s="75"/>
      <c r="D135" s="246" t="s">
        <v>383</v>
      </c>
      <c r="E135" s="75"/>
      <c r="F135" s="247" t="s">
        <v>814</v>
      </c>
      <c r="G135" s="75"/>
      <c r="H135" s="75"/>
      <c r="I135" s="204"/>
      <c r="J135" s="75"/>
      <c r="K135" s="75"/>
      <c r="L135" s="73"/>
      <c r="M135" s="248"/>
      <c r="N135" s="48"/>
      <c r="O135" s="48"/>
      <c r="P135" s="48"/>
      <c r="Q135" s="48"/>
      <c r="R135" s="48"/>
      <c r="S135" s="48"/>
      <c r="T135" s="96"/>
      <c r="AT135" s="25" t="s">
        <v>383</v>
      </c>
      <c r="AU135" s="25" t="s">
        <v>82</v>
      </c>
    </row>
    <row r="136" s="14" customFormat="1">
      <c r="B136" s="288"/>
      <c r="C136" s="289"/>
      <c r="D136" s="246" t="s">
        <v>422</v>
      </c>
      <c r="E136" s="290" t="s">
        <v>21</v>
      </c>
      <c r="F136" s="291" t="s">
        <v>815</v>
      </c>
      <c r="G136" s="289"/>
      <c r="H136" s="290" t="s">
        <v>21</v>
      </c>
      <c r="I136" s="292"/>
      <c r="J136" s="289"/>
      <c r="K136" s="289"/>
      <c r="L136" s="293"/>
      <c r="M136" s="294"/>
      <c r="N136" s="295"/>
      <c r="O136" s="295"/>
      <c r="P136" s="295"/>
      <c r="Q136" s="295"/>
      <c r="R136" s="295"/>
      <c r="S136" s="295"/>
      <c r="T136" s="296"/>
      <c r="AT136" s="297" t="s">
        <v>422</v>
      </c>
      <c r="AU136" s="297" t="s">
        <v>82</v>
      </c>
      <c r="AV136" s="14" t="s">
        <v>80</v>
      </c>
      <c r="AW136" s="14" t="s">
        <v>35</v>
      </c>
      <c r="AX136" s="14" t="s">
        <v>72</v>
      </c>
      <c r="AY136" s="297" t="s">
        <v>215</v>
      </c>
    </row>
    <row r="137" s="12" customFormat="1">
      <c r="B137" s="252"/>
      <c r="C137" s="253"/>
      <c r="D137" s="246" t="s">
        <v>422</v>
      </c>
      <c r="E137" s="254" t="s">
        <v>21</v>
      </c>
      <c r="F137" s="255" t="s">
        <v>816</v>
      </c>
      <c r="G137" s="253"/>
      <c r="H137" s="256">
        <v>72.620000000000005</v>
      </c>
      <c r="I137" s="257"/>
      <c r="J137" s="253"/>
      <c r="K137" s="253"/>
      <c r="L137" s="258"/>
      <c r="M137" s="259"/>
      <c r="N137" s="260"/>
      <c r="O137" s="260"/>
      <c r="P137" s="260"/>
      <c r="Q137" s="260"/>
      <c r="R137" s="260"/>
      <c r="S137" s="260"/>
      <c r="T137" s="261"/>
      <c r="AT137" s="262" t="s">
        <v>422</v>
      </c>
      <c r="AU137" s="262" t="s">
        <v>82</v>
      </c>
      <c r="AV137" s="12" t="s">
        <v>82</v>
      </c>
      <c r="AW137" s="12" t="s">
        <v>35</v>
      </c>
      <c r="AX137" s="12" t="s">
        <v>72</v>
      </c>
      <c r="AY137" s="262" t="s">
        <v>215</v>
      </c>
    </row>
    <row r="138" s="13" customFormat="1">
      <c r="B138" s="263"/>
      <c r="C138" s="264"/>
      <c r="D138" s="246" t="s">
        <v>422</v>
      </c>
      <c r="E138" s="265" t="s">
        <v>21</v>
      </c>
      <c r="F138" s="266" t="s">
        <v>439</v>
      </c>
      <c r="G138" s="264"/>
      <c r="H138" s="267">
        <v>72.620000000000005</v>
      </c>
      <c r="I138" s="268"/>
      <c r="J138" s="264"/>
      <c r="K138" s="264"/>
      <c r="L138" s="269"/>
      <c r="M138" s="270"/>
      <c r="N138" s="271"/>
      <c r="O138" s="271"/>
      <c r="P138" s="271"/>
      <c r="Q138" s="271"/>
      <c r="R138" s="271"/>
      <c r="S138" s="271"/>
      <c r="T138" s="272"/>
      <c r="AT138" s="273" t="s">
        <v>422</v>
      </c>
      <c r="AU138" s="273" t="s">
        <v>82</v>
      </c>
      <c r="AV138" s="13" t="s">
        <v>232</v>
      </c>
      <c r="AW138" s="13" t="s">
        <v>35</v>
      </c>
      <c r="AX138" s="13" t="s">
        <v>80</v>
      </c>
      <c r="AY138" s="273" t="s">
        <v>215</v>
      </c>
    </row>
    <row r="139" s="1" customFormat="1" ht="16.5" customHeight="1">
      <c r="B139" s="47"/>
      <c r="C139" s="234" t="s">
        <v>272</v>
      </c>
      <c r="D139" s="234" t="s">
        <v>218</v>
      </c>
      <c r="E139" s="235" t="s">
        <v>817</v>
      </c>
      <c r="F139" s="236" t="s">
        <v>818</v>
      </c>
      <c r="G139" s="237" t="s">
        <v>381</v>
      </c>
      <c r="H139" s="238">
        <v>2.7679999999999998</v>
      </c>
      <c r="I139" s="239"/>
      <c r="J139" s="240">
        <f>ROUND(I139*H139,2)</f>
        <v>0</v>
      </c>
      <c r="K139" s="236" t="s">
        <v>222</v>
      </c>
      <c r="L139" s="73"/>
      <c r="M139" s="241" t="s">
        <v>21</v>
      </c>
      <c r="N139" s="242" t="s">
        <v>43</v>
      </c>
      <c r="O139" s="48"/>
      <c r="P139" s="243">
        <f>O139*H139</f>
        <v>0</v>
      </c>
      <c r="Q139" s="243">
        <v>0.12</v>
      </c>
      <c r="R139" s="243">
        <f>Q139*H139</f>
        <v>0.33215999999999996</v>
      </c>
      <c r="S139" s="243">
        <v>2.4900000000000002</v>
      </c>
      <c r="T139" s="244">
        <f>S139*H139</f>
        <v>6.8923199999999998</v>
      </c>
      <c r="AR139" s="25" t="s">
        <v>232</v>
      </c>
      <c r="AT139" s="25" t="s">
        <v>218</v>
      </c>
      <c r="AU139" s="25" t="s">
        <v>82</v>
      </c>
      <c r="AY139" s="25" t="s">
        <v>215</v>
      </c>
      <c r="BE139" s="245">
        <f>IF(N139="základní",J139,0)</f>
        <v>0</v>
      </c>
      <c r="BF139" s="245">
        <f>IF(N139="snížená",J139,0)</f>
        <v>0</v>
      </c>
      <c r="BG139" s="245">
        <f>IF(N139="zákl. přenesená",J139,0)</f>
        <v>0</v>
      </c>
      <c r="BH139" s="245">
        <f>IF(N139="sníž. přenesená",J139,0)</f>
        <v>0</v>
      </c>
      <c r="BI139" s="245">
        <f>IF(N139="nulová",J139,0)</f>
        <v>0</v>
      </c>
      <c r="BJ139" s="25" t="s">
        <v>80</v>
      </c>
      <c r="BK139" s="245">
        <f>ROUND(I139*H139,2)</f>
        <v>0</v>
      </c>
      <c r="BL139" s="25" t="s">
        <v>232</v>
      </c>
      <c r="BM139" s="25" t="s">
        <v>819</v>
      </c>
    </row>
    <row r="140" s="1" customFormat="1">
      <c r="B140" s="47"/>
      <c r="C140" s="75"/>
      <c r="D140" s="246" t="s">
        <v>383</v>
      </c>
      <c r="E140" s="75"/>
      <c r="F140" s="247" t="s">
        <v>704</v>
      </c>
      <c r="G140" s="75"/>
      <c r="H140" s="75"/>
      <c r="I140" s="204"/>
      <c r="J140" s="75"/>
      <c r="K140" s="75"/>
      <c r="L140" s="73"/>
      <c r="M140" s="248"/>
      <c r="N140" s="48"/>
      <c r="O140" s="48"/>
      <c r="P140" s="48"/>
      <c r="Q140" s="48"/>
      <c r="R140" s="48"/>
      <c r="S140" s="48"/>
      <c r="T140" s="96"/>
      <c r="AT140" s="25" t="s">
        <v>383</v>
      </c>
      <c r="AU140" s="25" t="s">
        <v>82</v>
      </c>
    </row>
    <row r="141" s="14" customFormat="1">
      <c r="B141" s="288"/>
      <c r="C141" s="289"/>
      <c r="D141" s="246" t="s">
        <v>422</v>
      </c>
      <c r="E141" s="290" t="s">
        <v>21</v>
      </c>
      <c r="F141" s="291" t="s">
        <v>820</v>
      </c>
      <c r="G141" s="289"/>
      <c r="H141" s="290" t="s">
        <v>21</v>
      </c>
      <c r="I141" s="292"/>
      <c r="J141" s="289"/>
      <c r="K141" s="289"/>
      <c r="L141" s="293"/>
      <c r="M141" s="294"/>
      <c r="N141" s="295"/>
      <c r="O141" s="295"/>
      <c r="P141" s="295"/>
      <c r="Q141" s="295"/>
      <c r="R141" s="295"/>
      <c r="S141" s="295"/>
      <c r="T141" s="296"/>
      <c r="AT141" s="297" t="s">
        <v>422</v>
      </c>
      <c r="AU141" s="297" t="s">
        <v>82</v>
      </c>
      <c r="AV141" s="14" t="s">
        <v>80</v>
      </c>
      <c r="AW141" s="14" t="s">
        <v>35</v>
      </c>
      <c r="AX141" s="14" t="s">
        <v>72</v>
      </c>
      <c r="AY141" s="297" t="s">
        <v>215</v>
      </c>
    </row>
    <row r="142" s="12" customFormat="1">
      <c r="B142" s="252"/>
      <c r="C142" s="253"/>
      <c r="D142" s="246" t="s">
        <v>422</v>
      </c>
      <c r="E142" s="254" t="s">
        <v>21</v>
      </c>
      <c r="F142" s="255" t="s">
        <v>821</v>
      </c>
      <c r="G142" s="253"/>
      <c r="H142" s="256">
        <v>2.7679999999999998</v>
      </c>
      <c r="I142" s="257"/>
      <c r="J142" s="253"/>
      <c r="K142" s="253"/>
      <c r="L142" s="258"/>
      <c r="M142" s="259"/>
      <c r="N142" s="260"/>
      <c r="O142" s="260"/>
      <c r="P142" s="260"/>
      <c r="Q142" s="260"/>
      <c r="R142" s="260"/>
      <c r="S142" s="260"/>
      <c r="T142" s="261"/>
      <c r="AT142" s="262" t="s">
        <v>422</v>
      </c>
      <c r="AU142" s="262" t="s">
        <v>82</v>
      </c>
      <c r="AV142" s="12" t="s">
        <v>82</v>
      </c>
      <c r="AW142" s="12" t="s">
        <v>35</v>
      </c>
      <c r="AX142" s="12" t="s">
        <v>72</v>
      </c>
      <c r="AY142" s="262" t="s">
        <v>215</v>
      </c>
    </row>
    <row r="143" s="13" customFormat="1">
      <c r="B143" s="263"/>
      <c r="C143" s="264"/>
      <c r="D143" s="246" t="s">
        <v>422</v>
      </c>
      <c r="E143" s="265" t="s">
        <v>21</v>
      </c>
      <c r="F143" s="266" t="s">
        <v>439</v>
      </c>
      <c r="G143" s="264"/>
      <c r="H143" s="267">
        <v>2.7679999999999998</v>
      </c>
      <c r="I143" s="268"/>
      <c r="J143" s="264"/>
      <c r="K143" s="264"/>
      <c r="L143" s="269"/>
      <c r="M143" s="270"/>
      <c r="N143" s="271"/>
      <c r="O143" s="271"/>
      <c r="P143" s="271"/>
      <c r="Q143" s="271"/>
      <c r="R143" s="271"/>
      <c r="S143" s="271"/>
      <c r="T143" s="272"/>
      <c r="AT143" s="273" t="s">
        <v>422</v>
      </c>
      <c r="AU143" s="273" t="s">
        <v>82</v>
      </c>
      <c r="AV143" s="13" t="s">
        <v>232</v>
      </c>
      <c r="AW143" s="13" t="s">
        <v>35</v>
      </c>
      <c r="AX143" s="13" t="s">
        <v>80</v>
      </c>
      <c r="AY143" s="273" t="s">
        <v>215</v>
      </c>
    </row>
    <row r="144" s="1" customFormat="1" ht="16.5" customHeight="1">
      <c r="B144" s="47"/>
      <c r="C144" s="234" t="s">
        <v>277</v>
      </c>
      <c r="D144" s="234" t="s">
        <v>218</v>
      </c>
      <c r="E144" s="235" t="s">
        <v>707</v>
      </c>
      <c r="F144" s="236" t="s">
        <v>708</v>
      </c>
      <c r="G144" s="237" t="s">
        <v>381</v>
      </c>
      <c r="H144" s="238">
        <v>29.256</v>
      </c>
      <c r="I144" s="239"/>
      <c r="J144" s="240">
        <f>ROUND(I144*H144,2)</f>
        <v>0</v>
      </c>
      <c r="K144" s="236" t="s">
        <v>222</v>
      </c>
      <c r="L144" s="73"/>
      <c r="M144" s="241" t="s">
        <v>21</v>
      </c>
      <c r="N144" s="242" t="s">
        <v>43</v>
      </c>
      <c r="O144" s="48"/>
      <c r="P144" s="243">
        <f>O144*H144</f>
        <v>0</v>
      </c>
      <c r="Q144" s="243">
        <v>0.12171</v>
      </c>
      <c r="R144" s="243">
        <f>Q144*H144</f>
        <v>3.5607477599999999</v>
      </c>
      <c r="S144" s="243">
        <v>2.3999999999999999</v>
      </c>
      <c r="T144" s="244">
        <f>S144*H144</f>
        <v>70.214399999999998</v>
      </c>
      <c r="AR144" s="25" t="s">
        <v>232</v>
      </c>
      <c r="AT144" s="25" t="s">
        <v>218</v>
      </c>
      <c r="AU144" s="25" t="s">
        <v>82</v>
      </c>
      <c r="AY144" s="25" t="s">
        <v>215</v>
      </c>
      <c r="BE144" s="245">
        <f>IF(N144="základní",J144,0)</f>
        <v>0</v>
      </c>
      <c r="BF144" s="245">
        <f>IF(N144="snížená",J144,0)</f>
        <v>0</v>
      </c>
      <c r="BG144" s="245">
        <f>IF(N144="zákl. přenesená",J144,0)</f>
        <v>0</v>
      </c>
      <c r="BH144" s="245">
        <f>IF(N144="sníž. přenesená",J144,0)</f>
        <v>0</v>
      </c>
      <c r="BI144" s="245">
        <f>IF(N144="nulová",J144,0)</f>
        <v>0</v>
      </c>
      <c r="BJ144" s="25" t="s">
        <v>80</v>
      </c>
      <c r="BK144" s="245">
        <f>ROUND(I144*H144,2)</f>
        <v>0</v>
      </c>
      <c r="BL144" s="25" t="s">
        <v>232</v>
      </c>
      <c r="BM144" s="25" t="s">
        <v>709</v>
      </c>
    </row>
    <row r="145" s="1" customFormat="1">
      <c r="B145" s="47"/>
      <c r="C145" s="75"/>
      <c r="D145" s="246" t="s">
        <v>383</v>
      </c>
      <c r="E145" s="75"/>
      <c r="F145" s="247" t="s">
        <v>704</v>
      </c>
      <c r="G145" s="75"/>
      <c r="H145" s="75"/>
      <c r="I145" s="204"/>
      <c r="J145" s="75"/>
      <c r="K145" s="75"/>
      <c r="L145" s="73"/>
      <c r="M145" s="248"/>
      <c r="N145" s="48"/>
      <c r="O145" s="48"/>
      <c r="P145" s="48"/>
      <c r="Q145" s="48"/>
      <c r="R145" s="48"/>
      <c r="S145" s="48"/>
      <c r="T145" s="96"/>
      <c r="AT145" s="25" t="s">
        <v>383</v>
      </c>
      <c r="AU145" s="25" t="s">
        <v>82</v>
      </c>
    </row>
    <row r="146" s="14" customFormat="1">
      <c r="B146" s="288"/>
      <c r="C146" s="289"/>
      <c r="D146" s="246" t="s">
        <v>422</v>
      </c>
      <c r="E146" s="290" t="s">
        <v>21</v>
      </c>
      <c r="F146" s="291" t="s">
        <v>822</v>
      </c>
      <c r="G146" s="289"/>
      <c r="H146" s="290" t="s">
        <v>21</v>
      </c>
      <c r="I146" s="292"/>
      <c r="J146" s="289"/>
      <c r="K146" s="289"/>
      <c r="L146" s="293"/>
      <c r="M146" s="294"/>
      <c r="N146" s="295"/>
      <c r="O146" s="295"/>
      <c r="P146" s="295"/>
      <c r="Q146" s="295"/>
      <c r="R146" s="295"/>
      <c r="S146" s="295"/>
      <c r="T146" s="296"/>
      <c r="AT146" s="297" t="s">
        <v>422</v>
      </c>
      <c r="AU146" s="297" t="s">
        <v>82</v>
      </c>
      <c r="AV146" s="14" t="s">
        <v>80</v>
      </c>
      <c r="AW146" s="14" t="s">
        <v>35</v>
      </c>
      <c r="AX146" s="14" t="s">
        <v>72</v>
      </c>
      <c r="AY146" s="297" t="s">
        <v>215</v>
      </c>
    </row>
    <row r="147" s="12" customFormat="1">
      <c r="B147" s="252"/>
      <c r="C147" s="253"/>
      <c r="D147" s="246" t="s">
        <v>422</v>
      </c>
      <c r="E147" s="254" t="s">
        <v>21</v>
      </c>
      <c r="F147" s="255" t="s">
        <v>823</v>
      </c>
      <c r="G147" s="253"/>
      <c r="H147" s="256">
        <v>22.536000000000001</v>
      </c>
      <c r="I147" s="257"/>
      <c r="J147" s="253"/>
      <c r="K147" s="253"/>
      <c r="L147" s="258"/>
      <c r="M147" s="259"/>
      <c r="N147" s="260"/>
      <c r="O147" s="260"/>
      <c r="P147" s="260"/>
      <c r="Q147" s="260"/>
      <c r="R147" s="260"/>
      <c r="S147" s="260"/>
      <c r="T147" s="261"/>
      <c r="AT147" s="262" t="s">
        <v>422</v>
      </c>
      <c r="AU147" s="262" t="s">
        <v>82</v>
      </c>
      <c r="AV147" s="12" t="s">
        <v>82</v>
      </c>
      <c r="AW147" s="12" t="s">
        <v>35</v>
      </c>
      <c r="AX147" s="12" t="s">
        <v>72</v>
      </c>
      <c r="AY147" s="262" t="s">
        <v>215</v>
      </c>
    </row>
    <row r="148" s="12" customFormat="1">
      <c r="B148" s="252"/>
      <c r="C148" s="253"/>
      <c r="D148" s="246" t="s">
        <v>422</v>
      </c>
      <c r="E148" s="254" t="s">
        <v>21</v>
      </c>
      <c r="F148" s="255" t="s">
        <v>824</v>
      </c>
      <c r="G148" s="253"/>
      <c r="H148" s="256">
        <v>6.7199999999999998</v>
      </c>
      <c r="I148" s="257"/>
      <c r="J148" s="253"/>
      <c r="K148" s="253"/>
      <c r="L148" s="258"/>
      <c r="M148" s="259"/>
      <c r="N148" s="260"/>
      <c r="O148" s="260"/>
      <c r="P148" s="260"/>
      <c r="Q148" s="260"/>
      <c r="R148" s="260"/>
      <c r="S148" s="260"/>
      <c r="T148" s="261"/>
      <c r="AT148" s="262" t="s">
        <v>422</v>
      </c>
      <c r="AU148" s="262" t="s">
        <v>82</v>
      </c>
      <c r="AV148" s="12" t="s">
        <v>82</v>
      </c>
      <c r="AW148" s="12" t="s">
        <v>35</v>
      </c>
      <c r="AX148" s="12" t="s">
        <v>72</v>
      </c>
      <c r="AY148" s="262" t="s">
        <v>215</v>
      </c>
    </row>
    <row r="149" s="13" customFormat="1">
      <c r="B149" s="263"/>
      <c r="C149" s="264"/>
      <c r="D149" s="246" t="s">
        <v>422</v>
      </c>
      <c r="E149" s="265" t="s">
        <v>21</v>
      </c>
      <c r="F149" s="266" t="s">
        <v>439</v>
      </c>
      <c r="G149" s="264"/>
      <c r="H149" s="267">
        <v>29.256</v>
      </c>
      <c r="I149" s="268"/>
      <c r="J149" s="264"/>
      <c r="K149" s="264"/>
      <c r="L149" s="269"/>
      <c r="M149" s="270"/>
      <c r="N149" s="271"/>
      <c r="O149" s="271"/>
      <c r="P149" s="271"/>
      <c r="Q149" s="271"/>
      <c r="R149" s="271"/>
      <c r="S149" s="271"/>
      <c r="T149" s="272"/>
      <c r="AT149" s="273" t="s">
        <v>422</v>
      </c>
      <c r="AU149" s="273" t="s">
        <v>82</v>
      </c>
      <c r="AV149" s="13" t="s">
        <v>232</v>
      </c>
      <c r="AW149" s="13" t="s">
        <v>35</v>
      </c>
      <c r="AX149" s="13" t="s">
        <v>80</v>
      </c>
      <c r="AY149" s="273" t="s">
        <v>215</v>
      </c>
    </row>
    <row r="150" s="1" customFormat="1" ht="16.5" customHeight="1">
      <c r="B150" s="47"/>
      <c r="C150" s="234" t="s">
        <v>10</v>
      </c>
      <c r="D150" s="234" t="s">
        <v>218</v>
      </c>
      <c r="E150" s="235" t="s">
        <v>715</v>
      </c>
      <c r="F150" s="236" t="s">
        <v>716</v>
      </c>
      <c r="G150" s="237" t="s">
        <v>381</v>
      </c>
      <c r="H150" s="238">
        <v>56.43</v>
      </c>
      <c r="I150" s="239"/>
      <c r="J150" s="240">
        <f>ROUND(I150*H150,2)</f>
        <v>0</v>
      </c>
      <c r="K150" s="236" t="s">
        <v>222</v>
      </c>
      <c r="L150" s="73"/>
      <c r="M150" s="241" t="s">
        <v>21</v>
      </c>
      <c r="N150" s="242" t="s">
        <v>43</v>
      </c>
      <c r="O150" s="48"/>
      <c r="P150" s="243">
        <f>O150*H150</f>
        <v>0</v>
      </c>
      <c r="Q150" s="243">
        <v>0.12171</v>
      </c>
      <c r="R150" s="243">
        <f>Q150*H150</f>
        <v>6.8680953000000002</v>
      </c>
      <c r="S150" s="243">
        <v>2.3999999999999999</v>
      </c>
      <c r="T150" s="244">
        <f>S150*H150</f>
        <v>135.43199999999999</v>
      </c>
      <c r="AR150" s="25" t="s">
        <v>232</v>
      </c>
      <c r="AT150" s="25" t="s">
        <v>218</v>
      </c>
      <c r="AU150" s="25" t="s">
        <v>82</v>
      </c>
      <c r="AY150" s="25" t="s">
        <v>215</v>
      </c>
      <c r="BE150" s="245">
        <f>IF(N150="základní",J150,0)</f>
        <v>0</v>
      </c>
      <c r="BF150" s="245">
        <f>IF(N150="snížená",J150,0)</f>
        <v>0</v>
      </c>
      <c r="BG150" s="245">
        <f>IF(N150="zákl. přenesená",J150,0)</f>
        <v>0</v>
      </c>
      <c r="BH150" s="245">
        <f>IF(N150="sníž. přenesená",J150,0)</f>
        <v>0</v>
      </c>
      <c r="BI150" s="245">
        <f>IF(N150="nulová",J150,0)</f>
        <v>0</v>
      </c>
      <c r="BJ150" s="25" t="s">
        <v>80</v>
      </c>
      <c r="BK150" s="245">
        <f>ROUND(I150*H150,2)</f>
        <v>0</v>
      </c>
      <c r="BL150" s="25" t="s">
        <v>232</v>
      </c>
      <c r="BM150" s="25" t="s">
        <v>717</v>
      </c>
    </row>
    <row r="151" s="1" customFormat="1">
      <c r="B151" s="47"/>
      <c r="C151" s="75"/>
      <c r="D151" s="246" t="s">
        <v>383</v>
      </c>
      <c r="E151" s="75"/>
      <c r="F151" s="247" t="s">
        <v>704</v>
      </c>
      <c r="G151" s="75"/>
      <c r="H151" s="75"/>
      <c r="I151" s="204"/>
      <c r="J151" s="75"/>
      <c r="K151" s="75"/>
      <c r="L151" s="73"/>
      <c r="M151" s="248"/>
      <c r="N151" s="48"/>
      <c r="O151" s="48"/>
      <c r="P151" s="48"/>
      <c r="Q151" s="48"/>
      <c r="R151" s="48"/>
      <c r="S151" s="48"/>
      <c r="T151" s="96"/>
      <c r="AT151" s="25" t="s">
        <v>383</v>
      </c>
      <c r="AU151" s="25" t="s">
        <v>82</v>
      </c>
    </row>
    <row r="152" s="14" customFormat="1">
      <c r="B152" s="288"/>
      <c r="C152" s="289"/>
      <c r="D152" s="246" t="s">
        <v>422</v>
      </c>
      <c r="E152" s="290" t="s">
        <v>21</v>
      </c>
      <c r="F152" s="291" t="s">
        <v>825</v>
      </c>
      <c r="G152" s="289"/>
      <c r="H152" s="290" t="s">
        <v>21</v>
      </c>
      <c r="I152" s="292"/>
      <c r="J152" s="289"/>
      <c r="K152" s="289"/>
      <c r="L152" s="293"/>
      <c r="M152" s="294"/>
      <c r="N152" s="295"/>
      <c r="O152" s="295"/>
      <c r="P152" s="295"/>
      <c r="Q152" s="295"/>
      <c r="R152" s="295"/>
      <c r="S152" s="295"/>
      <c r="T152" s="296"/>
      <c r="AT152" s="297" t="s">
        <v>422</v>
      </c>
      <c r="AU152" s="297" t="s">
        <v>82</v>
      </c>
      <c r="AV152" s="14" t="s">
        <v>80</v>
      </c>
      <c r="AW152" s="14" t="s">
        <v>35</v>
      </c>
      <c r="AX152" s="14" t="s">
        <v>72</v>
      </c>
      <c r="AY152" s="297" t="s">
        <v>215</v>
      </c>
    </row>
    <row r="153" s="12" customFormat="1">
      <c r="B153" s="252"/>
      <c r="C153" s="253"/>
      <c r="D153" s="246" t="s">
        <v>422</v>
      </c>
      <c r="E153" s="254" t="s">
        <v>21</v>
      </c>
      <c r="F153" s="255" t="s">
        <v>826</v>
      </c>
      <c r="G153" s="253"/>
      <c r="H153" s="256">
        <v>56.43</v>
      </c>
      <c r="I153" s="257"/>
      <c r="J153" s="253"/>
      <c r="K153" s="253"/>
      <c r="L153" s="258"/>
      <c r="M153" s="259"/>
      <c r="N153" s="260"/>
      <c r="O153" s="260"/>
      <c r="P153" s="260"/>
      <c r="Q153" s="260"/>
      <c r="R153" s="260"/>
      <c r="S153" s="260"/>
      <c r="T153" s="261"/>
      <c r="AT153" s="262" t="s">
        <v>422</v>
      </c>
      <c r="AU153" s="262" t="s">
        <v>82</v>
      </c>
      <c r="AV153" s="12" t="s">
        <v>82</v>
      </c>
      <c r="AW153" s="12" t="s">
        <v>35</v>
      </c>
      <c r="AX153" s="12" t="s">
        <v>72</v>
      </c>
      <c r="AY153" s="262" t="s">
        <v>215</v>
      </c>
    </row>
    <row r="154" s="13" customFormat="1">
      <c r="B154" s="263"/>
      <c r="C154" s="264"/>
      <c r="D154" s="246" t="s">
        <v>422</v>
      </c>
      <c r="E154" s="265" t="s">
        <v>21</v>
      </c>
      <c r="F154" s="266" t="s">
        <v>439</v>
      </c>
      <c r="G154" s="264"/>
      <c r="H154" s="267">
        <v>56.43</v>
      </c>
      <c r="I154" s="268"/>
      <c r="J154" s="264"/>
      <c r="K154" s="264"/>
      <c r="L154" s="269"/>
      <c r="M154" s="270"/>
      <c r="N154" s="271"/>
      <c r="O154" s="271"/>
      <c r="P154" s="271"/>
      <c r="Q154" s="271"/>
      <c r="R154" s="271"/>
      <c r="S154" s="271"/>
      <c r="T154" s="272"/>
      <c r="AT154" s="273" t="s">
        <v>422</v>
      </c>
      <c r="AU154" s="273" t="s">
        <v>82</v>
      </c>
      <c r="AV154" s="13" t="s">
        <v>232</v>
      </c>
      <c r="AW154" s="13" t="s">
        <v>35</v>
      </c>
      <c r="AX154" s="13" t="s">
        <v>80</v>
      </c>
      <c r="AY154" s="273" t="s">
        <v>215</v>
      </c>
    </row>
    <row r="155" s="1" customFormat="1" ht="16.5" customHeight="1">
      <c r="B155" s="47"/>
      <c r="C155" s="234" t="s">
        <v>286</v>
      </c>
      <c r="D155" s="234" t="s">
        <v>218</v>
      </c>
      <c r="E155" s="235" t="s">
        <v>827</v>
      </c>
      <c r="F155" s="236" t="s">
        <v>828</v>
      </c>
      <c r="G155" s="237" t="s">
        <v>452</v>
      </c>
      <c r="H155" s="238">
        <v>3</v>
      </c>
      <c r="I155" s="239"/>
      <c r="J155" s="240">
        <f>ROUND(I155*H155,2)</f>
        <v>0</v>
      </c>
      <c r="K155" s="236" t="s">
        <v>222</v>
      </c>
      <c r="L155" s="73"/>
      <c r="M155" s="241" t="s">
        <v>21</v>
      </c>
      <c r="N155" s="242" t="s">
        <v>43</v>
      </c>
      <c r="O155" s="48"/>
      <c r="P155" s="243">
        <f>O155*H155</f>
        <v>0</v>
      </c>
      <c r="Q155" s="243">
        <v>0</v>
      </c>
      <c r="R155" s="243">
        <f>Q155*H155</f>
        <v>0</v>
      </c>
      <c r="S155" s="243">
        <v>0.0030000000000000001</v>
      </c>
      <c r="T155" s="244">
        <f>S155*H155</f>
        <v>0.0090000000000000011</v>
      </c>
      <c r="AR155" s="25" t="s">
        <v>232</v>
      </c>
      <c r="AT155" s="25" t="s">
        <v>218</v>
      </c>
      <c r="AU155" s="25" t="s">
        <v>82</v>
      </c>
      <c r="AY155" s="25" t="s">
        <v>215</v>
      </c>
      <c r="BE155" s="245">
        <f>IF(N155="základní",J155,0)</f>
        <v>0</v>
      </c>
      <c r="BF155" s="245">
        <f>IF(N155="snížená",J155,0)</f>
        <v>0</v>
      </c>
      <c r="BG155" s="245">
        <f>IF(N155="zákl. přenesená",J155,0)</f>
        <v>0</v>
      </c>
      <c r="BH155" s="245">
        <f>IF(N155="sníž. přenesená",J155,0)</f>
        <v>0</v>
      </c>
      <c r="BI155" s="245">
        <f>IF(N155="nulová",J155,0)</f>
        <v>0</v>
      </c>
      <c r="BJ155" s="25" t="s">
        <v>80</v>
      </c>
      <c r="BK155" s="245">
        <f>ROUND(I155*H155,2)</f>
        <v>0</v>
      </c>
      <c r="BL155" s="25" t="s">
        <v>232</v>
      </c>
      <c r="BM155" s="25" t="s">
        <v>829</v>
      </c>
    </row>
    <row r="156" s="14" customFormat="1">
      <c r="B156" s="288"/>
      <c r="C156" s="289"/>
      <c r="D156" s="246" t="s">
        <v>422</v>
      </c>
      <c r="E156" s="290" t="s">
        <v>21</v>
      </c>
      <c r="F156" s="291" t="s">
        <v>830</v>
      </c>
      <c r="G156" s="289"/>
      <c r="H156" s="290" t="s">
        <v>21</v>
      </c>
      <c r="I156" s="292"/>
      <c r="J156" s="289"/>
      <c r="K156" s="289"/>
      <c r="L156" s="293"/>
      <c r="M156" s="294"/>
      <c r="N156" s="295"/>
      <c r="O156" s="295"/>
      <c r="P156" s="295"/>
      <c r="Q156" s="295"/>
      <c r="R156" s="295"/>
      <c r="S156" s="295"/>
      <c r="T156" s="296"/>
      <c r="AT156" s="297" t="s">
        <v>422</v>
      </c>
      <c r="AU156" s="297" t="s">
        <v>82</v>
      </c>
      <c r="AV156" s="14" t="s">
        <v>80</v>
      </c>
      <c r="AW156" s="14" t="s">
        <v>35</v>
      </c>
      <c r="AX156" s="14" t="s">
        <v>72</v>
      </c>
      <c r="AY156" s="297" t="s">
        <v>215</v>
      </c>
    </row>
    <row r="157" s="12" customFormat="1">
      <c r="B157" s="252"/>
      <c r="C157" s="253"/>
      <c r="D157" s="246" t="s">
        <v>422</v>
      </c>
      <c r="E157" s="254" t="s">
        <v>21</v>
      </c>
      <c r="F157" s="255" t="s">
        <v>831</v>
      </c>
      <c r="G157" s="253"/>
      <c r="H157" s="256">
        <v>3</v>
      </c>
      <c r="I157" s="257"/>
      <c r="J157" s="253"/>
      <c r="K157" s="253"/>
      <c r="L157" s="258"/>
      <c r="M157" s="259"/>
      <c r="N157" s="260"/>
      <c r="O157" s="260"/>
      <c r="P157" s="260"/>
      <c r="Q157" s="260"/>
      <c r="R157" s="260"/>
      <c r="S157" s="260"/>
      <c r="T157" s="261"/>
      <c r="AT157" s="262" t="s">
        <v>422</v>
      </c>
      <c r="AU157" s="262" t="s">
        <v>82</v>
      </c>
      <c r="AV157" s="12" t="s">
        <v>82</v>
      </c>
      <c r="AW157" s="12" t="s">
        <v>35</v>
      </c>
      <c r="AX157" s="12" t="s">
        <v>72</v>
      </c>
      <c r="AY157" s="262" t="s">
        <v>215</v>
      </c>
    </row>
    <row r="158" s="13" customFormat="1">
      <c r="B158" s="263"/>
      <c r="C158" s="264"/>
      <c r="D158" s="246" t="s">
        <v>422</v>
      </c>
      <c r="E158" s="265" t="s">
        <v>21</v>
      </c>
      <c r="F158" s="266" t="s">
        <v>439</v>
      </c>
      <c r="G158" s="264"/>
      <c r="H158" s="267">
        <v>3</v>
      </c>
      <c r="I158" s="268"/>
      <c r="J158" s="264"/>
      <c r="K158" s="264"/>
      <c r="L158" s="269"/>
      <c r="M158" s="270"/>
      <c r="N158" s="271"/>
      <c r="O158" s="271"/>
      <c r="P158" s="271"/>
      <c r="Q158" s="271"/>
      <c r="R158" s="271"/>
      <c r="S158" s="271"/>
      <c r="T158" s="272"/>
      <c r="AT158" s="273" t="s">
        <v>422</v>
      </c>
      <c r="AU158" s="273" t="s">
        <v>82</v>
      </c>
      <c r="AV158" s="13" t="s">
        <v>232</v>
      </c>
      <c r="AW158" s="13" t="s">
        <v>35</v>
      </c>
      <c r="AX158" s="13" t="s">
        <v>80</v>
      </c>
      <c r="AY158" s="273" t="s">
        <v>215</v>
      </c>
    </row>
    <row r="159" s="1" customFormat="1" ht="16.5" customHeight="1">
      <c r="B159" s="47"/>
      <c r="C159" s="234" t="s">
        <v>290</v>
      </c>
      <c r="D159" s="234" t="s">
        <v>218</v>
      </c>
      <c r="E159" s="235" t="s">
        <v>832</v>
      </c>
      <c r="F159" s="236" t="s">
        <v>833</v>
      </c>
      <c r="G159" s="237" t="s">
        <v>298</v>
      </c>
      <c r="H159" s="238">
        <v>2</v>
      </c>
      <c r="I159" s="239"/>
      <c r="J159" s="240">
        <f>ROUND(I159*H159,2)</f>
        <v>0</v>
      </c>
      <c r="K159" s="236" t="s">
        <v>222</v>
      </c>
      <c r="L159" s="73"/>
      <c r="M159" s="241" t="s">
        <v>21</v>
      </c>
      <c r="N159" s="242" t="s">
        <v>43</v>
      </c>
      <c r="O159" s="48"/>
      <c r="P159" s="243">
        <f>O159*H159</f>
        <v>0</v>
      </c>
      <c r="Q159" s="243">
        <v>0</v>
      </c>
      <c r="R159" s="243">
        <f>Q159*H159</f>
        <v>0</v>
      </c>
      <c r="S159" s="243">
        <v>0.053999999999999999</v>
      </c>
      <c r="T159" s="244">
        <f>S159*H159</f>
        <v>0.108</v>
      </c>
      <c r="AR159" s="25" t="s">
        <v>232</v>
      </c>
      <c r="AT159" s="25" t="s">
        <v>218</v>
      </c>
      <c r="AU159" s="25" t="s">
        <v>82</v>
      </c>
      <c r="AY159" s="25" t="s">
        <v>215</v>
      </c>
      <c r="BE159" s="245">
        <f>IF(N159="základní",J159,0)</f>
        <v>0</v>
      </c>
      <c r="BF159" s="245">
        <f>IF(N159="snížená",J159,0)</f>
        <v>0</v>
      </c>
      <c r="BG159" s="245">
        <f>IF(N159="zákl. přenesená",J159,0)</f>
        <v>0</v>
      </c>
      <c r="BH159" s="245">
        <f>IF(N159="sníž. přenesená",J159,0)</f>
        <v>0</v>
      </c>
      <c r="BI159" s="245">
        <f>IF(N159="nulová",J159,0)</f>
        <v>0</v>
      </c>
      <c r="BJ159" s="25" t="s">
        <v>80</v>
      </c>
      <c r="BK159" s="245">
        <f>ROUND(I159*H159,2)</f>
        <v>0</v>
      </c>
      <c r="BL159" s="25" t="s">
        <v>232</v>
      </c>
      <c r="BM159" s="25" t="s">
        <v>834</v>
      </c>
    </row>
    <row r="160" s="14" customFormat="1">
      <c r="B160" s="288"/>
      <c r="C160" s="289"/>
      <c r="D160" s="246" t="s">
        <v>422</v>
      </c>
      <c r="E160" s="290" t="s">
        <v>21</v>
      </c>
      <c r="F160" s="291" t="s">
        <v>830</v>
      </c>
      <c r="G160" s="289"/>
      <c r="H160" s="290" t="s">
        <v>21</v>
      </c>
      <c r="I160" s="292"/>
      <c r="J160" s="289"/>
      <c r="K160" s="289"/>
      <c r="L160" s="293"/>
      <c r="M160" s="294"/>
      <c r="N160" s="295"/>
      <c r="O160" s="295"/>
      <c r="P160" s="295"/>
      <c r="Q160" s="295"/>
      <c r="R160" s="295"/>
      <c r="S160" s="295"/>
      <c r="T160" s="296"/>
      <c r="AT160" s="297" t="s">
        <v>422</v>
      </c>
      <c r="AU160" s="297" t="s">
        <v>82</v>
      </c>
      <c r="AV160" s="14" t="s">
        <v>80</v>
      </c>
      <c r="AW160" s="14" t="s">
        <v>35</v>
      </c>
      <c r="AX160" s="14" t="s">
        <v>72</v>
      </c>
      <c r="AY160" s="297" t="s">
        <v>215</v>
      </c>
    </row>
    <row r="161" s="12" customFormat="1">
      <c r="B161" s="252"/>
      <c r="C161" s="253"/>
      <c r="D161" s="246" t="s">
        <v>422</v>
      </c>
      <c r="E161" s="254" t="s">
        <v>21</v>
      </c>
      <c r="F161" s="255" t="s">
        <v>82</v>
      </c>
      <c r="G161" s="253"/>
      <c r="H161" s="256">
        <v>2</v>
      </c>
      <c r="I161" s="257"/>
      <c r="J161" s="253"/>
      <c r="K161" s="253"/>
      <c r="L161" s="258"/>
      <c r="M161" s="259"/>
      <c r="N161" s="260"/>
      <c r="O161" s="260"/>
      <c r="P161" s="260"/>
      <c r="Q161" s="260"/>
      <c r="R161" s="260"/>
      <c r="S161" s="260"/>
      <c r="T161" s="261"/>
      <c r="AT161" s="262" t="s">
        <v>422</v>
      </c>
      <c r="AU161" s="262" t="s">
        <v>82</v>
      </c>
      <c r="AV161" s="12" t="s">
        <v>82</v>
      </c>
      <c r="AW161" s="12" t="s">
        <v>35</v>
      </c>
      <c r="AX161" s="12" t="s">
        <v>72</v>
      </c>
      <c r="AY161" s="262" t="s">
        <v>215</v>
      </c>
    </row>
    <row r="162" s="13" customFormat="1">
      <c r="B162" s="263"/>
      <c r="C162" s="264"/>
      <c r="D162" s="246" t="s">
        <v>422</v>
      </c>
      <c r="E162" s="265" t="s">
        <v>21</v>
      </c>
      <c r="F162" s="266" t="s">
        <v>439</v>
      </c>
      <c r="G162" s="264"/>
      <c r="H162" s="267">
        <v>2</v>
      </c>
      <c r="I162" s="268"/>
      <c r="J162" s="264"/>
      <c r="K162" s="264"/>
      <c r="L162" s="269"/>
      <c r="M162" s="270"/>
      <c r="N162" s="271"/>
      <c r="O162" s="271"/>
      <c r="P162" s="271"/>
      <c r="Q162" s="271"/>
      <c r="R162" s="271"/>
      <c r="S162" s="271"/>
      <c r="T162" s="272"/>
      <c r="AT162" s="273" t="s">
        <v>422</v>
      </c>
      <c r="AU162" s="273" t="s">
        <v>82</v>
      </c>
      <c r="AV162" s="13" t="s">
        <v>232</v>
      </c>
      <c r="AW162" s="13" t="s">
        <v>35</v>
      </c>
      <c r="AX162" s="13" t="s">
        <v>80</v>
      </c>
      <c r="AY162" s="273" t="s">
        <v>215</v>
      </c>
    </row>
    <row r="163" s="1" customFormat="1" ht="25.5" customHeight="1">
      <c r="B163" s="47"/>
      <c r="C163" s="234" t="s">
        <v>331</v>
      </c>
      <c r="D163" s="234" t="s">
        <v>218</v>
      </c>
      <c r="E163" s="235" t="s">
        <v>835</v>
      </c>
      <c r="F163" s="236" t="s">
        <v>836</v>
      </c>
      <c r="G163" s="237" t="s">
        <v>452</v>
      </c>
      <c r="H163" s="238">
        <v>21</v>
      </c>
      <c r="I163" s="239"/>
      <c r="J163" s="240">
        <f>ROUND(I163*H163,2)</f>
        <v>0</v>
      </c>
      <c r="K163" s="236" t="s">
        <v>222</v>
      </c>
      <c r="L163" s="73"/>
      <c r="M163" s="241" t="s">
        <v>21</v>
      </c>
      <c r="N163" s="242" t="s">
        <v>43</v>
      </c>
      <c r="O163" s="48"/>
      <c r="P163" s="243">
        <f>O163*H163</f>
        <v>0</v>
      </c>
      <c r="Q163" s="243">
        <v>9.0000000000000006E-05</v>
      </c>
      <c r="R163" s="243">
        <f>Q163*H163</f>
        <v>0.0018900000000000002</v>
      </c>
      <c r="S163" s="243">
        <v>0.0030000000000000001</v>
      </c>
      <c r="T163" s="244">
        <f>S163*H163</f>
        <v>0.063</v>
      </c>
      <c r="AR163" s="25" t="s">
        <v>232</v>
      </c>
      <c r="AT163" s="25" t="s">
        <v>218</v>
      </c>
      <c r="AU163" s="25" t="s">
        <v>82</v>
      </c>
      <c r="AY163" s="25" t="s">
        <v>215</v>
      </c>
      <c r="BE163" s="245">
        <f>IF(N163="základní",J163,0)</f>
        <v>0</v>
      </c>
      <c r="BF163" s="245">
        <f>IF(N163="snížená",J163,0)</f>
        <v>0</v>
      </c>
      <c r="BG163" s="245">
        <f>IF(N163="zákl. přenesená",J163,0)</f>
        <v>0</v>
      </c>
      <c r="BH163" s="245">
        <f>IF(N163="sníž. přenesená",J163,0)</f>
        <v>0</v>
      </c>
      <c r="BI163" s="245">
        <f>IF(N163="nulová",J163,0)</f>
        <v>0</v>
      </c>
      <c r="BJ163" s="25" t="s">
        <v>80</v>
      </c>
      <c r="BK163" s="245">
        <f>ROUND(I163*H163,2)</f>
        <v>0</v>
      </c>
      <c r="BL163" s="25" t="s">
        <v>232</v>
      </c>
      <c r="BM163" s="25" t="s">
        <v>837</v>
      </c>
    </row>
    <row r="164" s="14" customFormat="1">
      <c r="B164" s="288"/>
      <c r="C164" s="289"/>
      <c r="D164" s="246" t="s">
        <v>422</v>
      </c>
      <c r="E164" s="290" t="s">
        <v>21</v>
      </c>
      <c r="F164" s="291" t="s">
        <v>838</v>
      </c>
      <c r="G164" s="289"/>
      <c r="H164" s="290" t="s">
        <v>21</v>
      </c>
      <c r="I164" s="292"/>
      <c r="J164" s="289"/>
      <c r="K164" s="289"/>
      <c r="L164" s="293"/>
      <c r="M164" s="294"/>
      <c r="N164" s="295"/>
      <c r="O164" s="295"/>
      <c r="P164" s="295"/>
      <c r="Q164" s="295"/>
      <c r="R164" s="295"/>
      <c r="S164" s="295"/>
      <c r="T164" s="296"/>
      <c r="AT164" s="297" t="s">
        <v>422</v>
      </c>
      <c r="AU164" s="297" t="s">
        <v>82</v>
      </c>
      <c r="AV164" s="14" t="s">
        <v>80</v>
      </c>
      <c r="AW164" s="14" t="s">
        <v>35</v>
      </c>
      <c r="AX164" s="14" t="s">
        <v>72</v>
      </c>
      <c r="AY164" s="297" t="s">
        <v>215</v>
      </c>
    </row>
    <row r="165" s="12" customFormat="1">
      <c r="B165" s="252"/>
      <c r="C165" s="253"/>
      <c r="D165" s="246" t="s">
        <v>422</v>
      </c>
      <c r="E165" s="254" t="s">
        <v>21</v>
      </c>
      <c r="F165" s="255" t="s">
        <v>839</v>
      </c>
      <c r="G165" s="253"/>
      <c r="H165" s="256">
        <v>21</v>
      </c>
      <c r="I165" s="257"/>
      <c r="J165" s="253"/>
      <c r="K165" s="253"/>
      <c r="L165" s="258"/>
      <c r="M165" s="259"/>
      <c r="N165" s="260"/>
      <c r="O165" s="260"/>
      <c r="P165" s="260"/>
      <c r="Q165" s="260"/>
      <c r="R165" s="260"/>
      <c r="S165" s="260"/>
      <c r="T165" s="261"/>
      <c r="AT165" s="262" t="s">
        <v>422</v>
      </c>
      <c r="AU165" s="262" t="s">
        <v>82</v>
      </c>
      <c r="AV165" s="12" t="s">
        <v>82</v>
      </c>
      <c r="AW165" s="12" t="s">
        <v>35</v>
      </c>
      <c r="AX165" s="12" t="s">
        <v>72</v>
      </c>
      <c r="AY165" s="262" t="s">
        <v>215</v>
      </c>
    </row>
    <row r="166" s="13" customFormat="1">
      <c r="B166" s="263"/>
      <c r="C166" s="264"/>
      <c r="D166" s="246" t="s">
        <v>422</v>
      </c>
      <c r="E166" s="265" t="s">
        <v>21</v>
      </c>
      <c r="F166" s="266" t="s">
        <v>439</v>
      </c>
      <c r="G166" s="264"/>
      <c r="H166" s="267">
        <v>21</v>
      </c>
      <c r="I166" s="268"/>
      <c r="J166" s="264"/>
      <c r="K166" s="264"/>
      <c r="L166" s="269"/>
      <c r="M166" s="270"/>
      <c r="N166" s="271"/>
      <c r="O166" s="271"/>
      <c r="P166" s="271"/>
      <c r="Q166" s="271"/>
      <c r="R166" s="271"/>
      <c r="S166" s="271"/>
      <c r="T166" s="272"/>
      <c r="AT166" s="273" t="s">
        <v>422</v>
      </c>
      <c r="AU166" s="273" t="s">
        <v>82</v>
      </c>
      <c r="AV166" s="13" t="s">
        <v>232</v>
      </c>
      <c r="AW166" s="13" t="s">
        <v>35</v>
      </c>
      <c r="AX166" s="13" t="s">
        <v>80</v>
      </c>
      <c r="AY166" s="273" t="s">
        <v>215</v>
      </c>
    </row>
    <row r="167" s="11" customFormat="1" ht="29.88" customHeight="1">
      <c r="B167" s="218"/>
      <c r="C167" s="219"/>
      <c r="D167" s="220" t="s">
        <v>71</v>
      </c>
      <c r="E167" s="232" t="s">
        <v>644</v>
      </c>
      <c r="F167" s="232" t="s">
        <v>645</v>
      </c>
      <c r="G167" s="219"/>
      <c r="H167" s="219"/>
      <c r="I167" s="222"/>
      <c r="J167" s="233">
        <f>BK167</f>
        <v>0</v>
      </c>
      <c r="K167" s="219"/>
      <c r="L167" s="224"/>
      <c r="M167" s="225"/>
      <c r="N167" s="226"/>
      <c r="O167" s="226"/>
      <c r="P167" s="227">
        <f>SUM(P168:P193)</f>
        <v>0</v>
      </c>
      <c r="Q167" s="226"/>
      <c r="R167" s="227">
        <f>SUM(R168:R193)</f>
        <v>0</v>
      </c>
      <c r="S167" s="226"/>
      <c r="T167" s="228">
        <f>SUM(T168:T193)</f>
        <v>0</v>
      </c>
      <c r="AR167" s="229" t="s">
        <v>80</v>
      </c>
      <c r="AT167" s="230" t="s">
        <v>71</v>
      </c>
      <c r="AU167" s="230" t="s">
        <v>80</v>
      </c>
      <c r="AY167" s="229" t="s">
        <v>215</v>
      </c>
      <c r="BK167" s="231">
        <f>SUM(BK168:BK193)</f>
        <v>0</v>
      </c>
    </row>
    <row r="168" s="1" customFormat="1" ht="25.5" customHeight="1">
      <c r="B168" s="47"/>
      <c r="C168" s="234" t="s">
        <v>300</v>
      </c>
      <c r="D168" s="234" t="s">
        <v>218</v>
      </c>
      <c r="E168" s="235" t="s">
        <v>840</v>
      </c>
      <c r="F168" s="236" t="s">
        <v>841</v>
      </c>
      <c r="G168" s="237" t="s">
        <v>473</v>
      </c>
      <c r="H168" s="238">
        <v>5.2590000000000003</v>
      </c>
      <c r="I168" s="239"/>
      <c r="J168" s="240">
        <f>ROUND(I168*H168,2)</f>
        <v>0</v>
      </c>
      <c r="K168" s="236" t="s">
        <v>222</v>
      </c>
      <c r="L168" s="73"/>
      <c r="M168" s="241" t="s">
        <v>21</v>
      </c>
      <c r="N168" s="242" t="s">
        <v>43</v>
      </c>
      <c r="O168" s="48"/>
      <c r="P168" s="243">
        <f>O168*H168</f>
        <v>0</v>
      </c>
      <c r="Q168" s="243">
        <v>0</v>
      </c>
      <c r="R168" s="243">
        <f>Q168*H168</f>
        <v>0</v>
      </c>
      <c r="S168" s="243">
        <v>0</v>
      </c>
      <c r="T168" s="244">
        <f>S168*H168</f>
        <v>0</v>
      </c>
      <c r="AR168" s="25" t="s">
        <v>232</v>
      </c>
      <c r="AT168" s="25" t="s">
        <v>218</v>
      </c>
      <c r="AU168" s="25" t="s">
        <v>82</v>
      </c>
      <c r="AY168" s="25" t="s">
        <v>215</v>
      </c>
      <c r="BE168" s="245">
        <f>IF(N168="základní",J168,0)</f>
        <v>0</v>
      </c>
      <c r="BF168" s="245">
        <f>IF(N168="snížená",J168,0)</f>
        <v>0</v>
      </c>
      <c r="BG168" s="245">
        <f>IF(N168="zákl. přenesená",J168,0)</f>
        <v>0</v>
      </c>
      <c r="BH168" s="245">
        <f>IF(N168="sníž. přenesená",J168,0)</f>
        <v>0</v>
      </c>
      <c r="BI168" s="245">
        <f>IF(N168="nulová",J168,0)</f>
        <v>0</v>
      </c>
      <c r="BJ168" s="25" t="s">
        <v>80</v>
      </c>
      <c r="BK168" s="245">
        <f>ROUND(I168*H168,2)</f>
        <v>0</v>
      </c>
      <c r="BL168" s="25" t="s">
        <v>232</v>
      </c>
      <c r="BM168" s="25" t="s">
        <v>842</v>
      </c>
    </row>
    <row r="169" s="1" customFormat="1">
      <c r="B169" s="47"/>
      <c r="C169" s="75"/>
      <c r="D169" s="246" t="s">
        <v>383</v>
      </c>
      <c r="E169" s="75"/>
      <c r="F169" s="247" t="s">
        <v>843</v>
      </c>
      <c r="G169" s="75"/>
      <c r="H169" s="75"/>
      <c r="I169" s="204"/>
      <c r="J169" s="75"/>
      <c r="K169" s="75"/>
      <c r="L169" s="73"/>
      <c r="M169" s="248"/>
      <c r="N169" s="48"/>
      <c r="O169" s="48"/>
      <c r="P169" s="48"/>
      <c r="Q169" s="48"/>
      <c r="R169" s="48"/>
      <c r="S169" s="48"/>
      <c r="T169" s="96"/>
      <c r="AT169" s="25" t="s">
        <v>383</v>
      </c>
      <c r="AU169" s="25" t="s">
        <v>82</v>
      </c>
    </row>
    <row r="170" s="1" customFormat="1">
      <c r="B170" s="47"/>
      <c r="C170" s="75"/>
      <c r="D170" s="246" t="s">
        <v>225</v>
      </c>
      <c r="E170" s="75"/>
      <c r="F170" s="247" t="s">
        <v>672</v>
      </c>
      <c r="G170" s="75"/>
      <c r="H170" s="75"/>
      <c r="I170" s="204"/>
      <c r="J170" s="75"/>
      <c r="K170" s="75"/>
      <c r="L170" s="73"/>
      <c r="M170" s="248"/>
      <c r="N170" s="48"/>
      <c r="O170" s="48"/>
      <c r="P170" s="48"/>
      <c r="Q170" s="48"/>
      <c r="R170" s="48"/>
      <c r="S170" s="48"/>
      <c r="T170" s="96"/>
      <c r="AT170" s="25" t="s">
        <v>225</v>
      </c>
      <c r="AU170" s="25" t="s">
        <v>82</v>
      </c>
    </row>
    <row r="171" s="14" customFormat="1">
      <c r="B171" s="288"/>
      <c r="C171" s="289"/>
      <c r="D171" s="246" t="s">
        <v>422</v>
      </c>
      <c r="E171" s="290" t="s">
        <v>21</v>
      </c>
      <c r="F171" s="291" t="s">
        <v>844</v>
      </c>
      <c r="G171" s="289"/>
      <c r="H171" s="290" t="s">
        <v>21</v>
      </c>
      <c r="I171" s="292"/>
      <c r="J171" s="289"/>
      <c r="K171" s="289"/>
      <c r="L171" s="293"/>
      <c r="M171" s="294"/>
      <c r="N171" s="295"/>
      <c r="O171" s="295"/>
      <c r="P171" s="295"/>
      <c r="Q171" s="295"/>
      <c r="R171" s="295"/>
      <c r="S171" s="295"/>
      <c r="T171" s="296"/>
      <c r="AT171" s="297" t="s">
        <v>422</v>
      </c>
      <c r="AU171" s="297" t="s">
        <v>82</v>
      </c>
      <c r="AV171" s="14" t="s">
        <v>80</v>
      </c>
      <c r="AW171" s="14" t="s">
        <v>35</v>
      </c>
      <c r="AX171" s="14" t="s">
        <v>72</v>
      </c>
      <c r="AY171" s="297" t="s">
        <v>215</v>
      </c>
    </row>
    <row r="172" s="12" customFormat="1">
      <c r="B172" s="252"/>
      <c r="C172" s="253"/>
      <c r="D172" s="246" t="s">
        <v>422</v>
      </c>
      <c r="E172" s="254" t="s">
        <v>21</v>
      </c>
      <c r="F172" s="255" t="s">
        <v>845</v>
      </c>
      <c r="G172" s="253"/>
      <c r="H172" s="256">
        <v>5.2590000000000003</v>
      </c>
      <c r="I172" s="257"/>
      <c r="J172" s="253"/>
      <c r="K172" s="253"/>
      <c r="L172" s="258"/>
      <c r="M172" s="259"/>
      <c r="N172" s="260"/>
      <c r="O172" s="260"/>
      <c r="P172" s="260"/>
      <c r="Q172" s="260"/>
      <c r="R172" s="260"/>
      <c r="S172" s="260"/>
      <c r="T172" s="261"/>
      <c r="AT172" s="262" t="s">
        <v>422</v>
      </c>
      <c r="AU172" s="262" t="s">
        <v>82</v>
      </c>
      <c r="AV172" s="12" t="s">
        <v>82</v>
      </c>
      <c r="AW172" s="12" t="s">
        <v>35</v>
      </c>
      <c r="AX172" s="12" t="s">
        <v>72</v>
      </c>
      <c r="AY172" s="262" t="s">
        <v>215</v>
      </c>
    </row>
    <row r="173" s="13" customFormat="1">
      <c r="B173" s="263"/>
      <c r="C173" s="264"/>
      <c r="D173" s="246" t="s">
        <v>422</v>
      </c>
      <c r="E173" s="265" t="s">
        <v>21</v>
      </c>
      <c r="F173" s="266" t="s">
        <v>439</v>
      </c>
      <c r="G173" s="264"/>
      <c r="H173" s="267">
        <v>5.2590000000000003</v>
      </c>
      <c r="I173" s="268"/>
      <c r="J173" s="264"/>
      <c r="K173" s="264"/>
      <c r="L173" s="269"/>
      <c r="M173" s="270"/>
      <c r="N173" s="271"/>
      <c r="O173" s="271"/>
      <c r="P173" s="271"/>
      <c r="Q173" s="271"/>
      <c r="R173" s="271"/>
      <c r="S173" s="271"/>
      <c r="T173" s="272"/>
      <c r="AT173" s="273" t="s">
        <v>422</v>
      </c>
      <c r="AU173" s="273" t="s">
        <v>82</v>
      </c>
      <c r="AV173" s="13" t="s">
        <v>232</v>
      </c>
      <c r="AW173" s="13" t="s">
        <v>35</v>
      </c>
      <c r="AX173" s="13" t="s">
        <v>80</v>
      </c>
      <c r="AY173" s="273" t="s">
        <v>215</v>
      </c>
    </row>
    <row r="174" s="1" customFormat="1" ht="16.5" customHeight="1">
      <c r="B174" s="47"/>
      <c r="C174" s="234" t="s">
        <v>305</v>
      </c>
      <c r="D174" s="234" t="s">
        <v>218</v>
      </c>
      <c r="E174" s="235" t="s">
        <v>725</v>
      </c>
      <c r="F174" s="236" t="s">
        <v>726</v>
      </c>
      <c r="G174" s="237" t="s">
        <v>473</v>
      </c>
      <c r="H174" s="238">
        <v>212.71899999999999</v>
      </c>
      <c r="I174" s="239"/>
      <c r="J174" s="240">
        <f>ROUND(I174*H174,2)</f>
        <v>0</v>
      </c>
      <c r="K174" s="236" t="s">
        <v>222</v>
      </c>
      <c r="L174" s="73"/>
      <c r="M174" s="241" t="s">
        <v>21</v>
      </c>
      <c r="N174" s="242" t="s">
        <v>43</v>
      </c>
      <c r="O174" s="48"/>
      <c r="P174" s="243">
        <f>O174*H174</f>
        <v>0</v>
      </c>
      <c r="Q174" s="243">
        <v>0</v>
      </c>
      <c r="R174" s="243">
        <f>Q174*H174</f>
        <v>0</v>
      </c>
      <c r="S174" s="243">
        <v>0</v>
      </c>
      <c r="T174" s="244">
        <f>S174*H174</f>
        <v>0</v>
      </c>
      <c r="AR174" s="25" t="s">
        <v>232</v>
      </c>
      <c r="AT174" s="25" t="s">
        <v>218</v>
      </c>
      <c r="AU174" s="25" t="s">
        <v>82</v>
      </c>
      <c r="AY174" s="25" t="s">
        <v>215</v>
      </c>
      <c r="BE174" s="245">
        <f>IF(N174="základní",J174,0)</f>
        <v>0</v>
      </c>
      <c r="BF174" s="245">
        <f>IF(N174="snížená",J174,0)</f>
        <v>0</v>
      </c>
      <c r="BG174" s="245">
        <f>IF(N174="zákl. přenesená",J174,0)</f>
        <v>0</v>
      </c>
      <c r="BH174" s="245">
        <f>IF(N174="sníž. přenesená",J174,0)</f>
        <v>0</v>
      </c>
      <c r="BI174" s="245">
        <f>IF(N174="nulová",J174,0)</f>
        <v>0</v>
      </c>
      <c r="BJ174" s="25" t="s">
        <v>80</v>
      </c>
      <c r="BK174" s="245">
        <f>ROUND(I174*H174,2)</f>
        <v>0</v>
      </c>
      <c r="BL174" s="25" t="s">
        <v>232</v>
      </c>
      <c r="BM174" s="25" t="s">
        <v>727</v>
      </c>
    </row>
    <row r="175" s="1" customFormat="1">
      <c r="B175" s="47"/>
      <c r="C175" s="75"/>
      <c r="D175" s="246" t="s">
        <v>383</v>
      </c>
      <c r="E175" s="75"/>
      <c r="F175" s="247" t="s">
        <v>728</v>
      </c>
      <c r="G175" s="75"/>
      <c r="H175" s="75"/>
      <c r="I175" s="204"/>
      <c r="J175" s="75"/>
      <c r="K175" s="75"/>
      <c r="L175" s="73"/>
      <c r="M175" s="248"/>
      <c r="N175" s="48"/>
      <c r="O175" s="48"/>
      <c r="P175" s="48"/>
      <c r="Q175" s="48"/>
      <c r="R175" s="48"/>
      <c r="S175" s="48"/>
      <c r="T175" s="96"/>
      <c r="AT175" s="25" t="s">
        <v>383</v>
      </c>
      <c r="AU175" s="25" t="s">
        <v>82</v>
      </c>
    </row>
    <row r="176" s="1" customFormat="1">
      <c r="B176" s="47"/>
      <c r="C176" s="75"/>
      <c r="D176" s="246" t="s">
        <v>225</v>
      </c>
      <c r="E176" s="75"/>
      <c r="F176" s="247" t="s">
        <v>846</v>
      </c>
      <c r="G176" s="75"/>
      <c r="H176" s="75"/>
      <c r="I176" s="204"/>
      <c r="J176" s="75"/>
      <c r="K176" s="75"/>
      <c r="L176" s="73"/>
      <c r="M176" s="248"/>
      <c r="N176" s="48"/>
      <c r="O176" s="48"/>
      <c r="P176" s="48"/>
      <c r="Q176" s="48"/>
      <c r="R176" s="48"/>
      <c r="S176" s="48"/>
      <c r="T176" s="96"/>
      <c r="AT176" s="25" t="s">
        <v>225</v>
      </c>
      <c r="AU176" s="25" t="s">
        <v>82</v>
      </c>
    </row>
    <row r="177" s="1" customFormat="1" ht="16.5" customHeight="1">
      <c r="B177" s="47"/>
      <c r="C177" s="234" t="s">
        <v>9</v>
      </c>
      <c r="D177" s="234" t="s">
        <v>218</v>
      </c>
      <c r="E177" s="235" t="s">
        <v>730</v>
      </c>
      <c r="F177" s="236" t="s">
        <v>731</v>
      </c>
      <c r="G177" s="237" t="s">
        <v>473</v>
      </c>
      <c r="H177" s="238">
        <v>852.08799999999997</v>
      </c>
      <c r="I177" s="239"/>
      <c r="J177" s="240">
        <f>ROUND(I177*H177,2)</f>
        <v>0</v>
      </c>
      <c r="K177" s="236" t="s">
        <v>222</v>
      </c>
      <c r="L177" s="73"/>
      <c r="M177" s="241" t="s">
        <v>21</v>
      </c>
      <c r="N177" s="242" t="s">
        <v>43</v>
      </c>
      <c r="O177" s="48"/>
      <c r="P177" s="243">
        <f>O177*H177</f>
        <v>0</v>
      </c>
      <c r="Q177" s="243">
        <v>0</v>
      </c>
      <c r="R177" s="243">
        <f>Q177*H177</f>
        <v>0</v>
      </c>
      <c r="S177" s="243">
        <v>0</v>
      </c>
      <c r="T177" s="244">
        <f>S177*H177</f>
        <v>0</v>
      </c>
      <c r="AR177" s="25" t="s">
        <v>232</v>
      </c>
      <c r="AT177" s="25" t="s">
        <v>218</v>
      </c>
      <c r="AU177" s="25" t="s">
        <v>82</v>
      </c>
      <c r="AY177" s="25" t="s">
        <v>215</v>
      </c>
      <c r="BE177" s="245">
        <f>IF(N177="základní",J177,0)</f>
        <v>0</v>
      </c>
      <c r="BF177" s="245">
        <f>IF(N177="snížená",J177,0)</f>
        <v>0</v>
      </c>
      <c r="BG177" s="245">
        <f>IF(N177="zákl. přenesená",J177,0)</f>
        <v>0</v>
      </c>
      <c r="BH177" s="245">
        <f>IF(N177="sníž. přenesená",J177,0)</f>
        <v>0</v>
      </c>
      <c r="BI177" s="245">
        <f>IF(N177="nulová",J177,0)</f>
        <v>0</v>
      </c>
      <c r="BJ177" s="25" t="s">
        <v>80</v>
      </c>
      <c r="BK177" s="245">
        <f>ROUND(I177*H177,2)</f>
        <v>0</v>
      </c>
      <c r="BL177" s="25" t="s">
        <v>232</v>
      </c>
      <c r="BM177" s="25" t="s">
        <v>732</v>
      </c>
    </row>
    <row r="178" s="1" customFormat="1">
      <c r="B178" s="47"/>
      <c r="C178" s="75"/>
      <c r="D178" s="246" t="s">
        <v>383</v>
      </c>
      <c r="E178" s="75"/>
      <c r="F178" s="247" t="s">
        <v>728</v>
      </c>
      <c r="G178" s="75"/>
      <c r="H178" s="75"/>
      <c r="I178" s="204"/>
      <c r="J178" s="75"/>
      <c r="K178" s="75"/>
      <c r="L178" s="73"/>
      <c r="M178" s="248"/>
      <c r="N178" s="48"/>
      <c r="O178" s="48"/>
      <c r="P178" s="48"/>
      <c r="Q178" s="48"/>
      <c r="R178" s="48"/>
      <c r="S178" s="48"/>
      <c r="T178" s="96"/>
      <c r="AT178" s="25" t="s">
        <v>383</v>
      </c>
      <c r="AU178" s="25" t="s">
        <v>82</v>
      </c>
    </row>
    <row r="179" s="14" customFormat="1">
      <c r="B179" s="288"/>
      <c r="C179" s="289"/>
      <c r="D179" s="246" t="s">
        <v>422</v>
      </c>
      <c r="E179" s="290" t="s">
        <v>21</v>
      </c>
      <c r="F179" s="291" t="s">
        <v>847</v>
      </c>
      <c r="G179" s="289"/>
      <c r="H179" s="290" t="s">
        <v>21</v>
      </c>
      <c r="I179" s="292"/>
      <c r="J179" s="289"/>
      <c r="K179" s="289"/>
      <c r="L179" s="293"/>
      <c r="M179" s="294"/>
      <c r="N179" s="295"/>
      <c r="O179" s="295"/>
      <c r="P179" s="295"/>
      <c r="Q179" s="295"/>
      <c r="R179" s="295"/>
      <c r="S179" s="295"/>
      <c r="T179" s="296"/>
      <c r="AT179" s="297" t="s">
        <v>422</v>
      </c>
      <c r="AU179" s="297" t="s">
        <v>82</v>
      </c>
      <c r="AV179" s="14" t="s">
        <v>80</v>
      </c>
      <c r="AW179" s="14" t="s">
        <v>35</v>
      </c>
      <c r="AX179" s="14" t="s">
        <v>72</v>
      </c>
      <c r="AY179" s="297" t="s">
        <v>215</v>
      </c>
    </row>
    <row r="180" s="12" customFormat="1">
      <c r="B180" s="252"/>
      <c r="C180" s="253"/>
      <c r="D180" s="246" t="s">
        <v>422</v>
      </c>
      <c r="E180" s="254" t="s">
        <v>21</v>
      </c>
      <c r="F180" s="255" t="s">
        <v>848</v>
      </c>
      <c r="G180" s="253"/>
      <c r="H180" s="256">
        <v>852.08799999999997</v>
      </c>
      <c r="I180" s="257"/>
      <c r="J180" s="253"/>
      <c r="K180" s="253"/>
      <c r="L180" s="258"/>
      <c r="M180" s="259"/>
      <c r="N180" s="260"/>
      <c r="O180" s="260"/>
      <c r="P180" s="260"/>
      <c r="Q180" s="260"/>
      <c r="R180" s="260"/>
      <c r="S180" s="260"/>
      <c r="T180" s="261"/>
      <c r="AT180" s="262" t="s">
        <v>422</v>
      </c>
      <c r="AU180" s="262" t="s">
        <v>82</v>
      </c>
      <c r="AV180" s="12" t="s">
        <v>82</v>
      </c>
      <c r="AW180" s="12" t="s">
        <v>35</v>
      </c>
      <c r="AX180" s="12" t="s">
        <v>72</v>
      </c>
      <c r="AY180" s="262" t="s">
        <v>215</v>
      </c>
    </row>
    <row r="181" s="13" customFormat="1">
      <c r="B181" s="263"/>
      <c r="C181" s="264"/>
      <c r="D181" s="246" t="s">
        <v>422</v>
      </c>
      <c r="E181" s="265" t="s">
        <v>21</v>
      </c>
      <c r="F181" s="266" t="s">
        <v>439</v>
      </c>
      <c r="G181" s="264"/>
      <c r="H181" s="267">
        <v>852.08799999999997</v>
      </c>
      <c r="I181" s="268"/>
      <c r="J181" s="264"/>
      <c r="K181" s="264"/>
      <c r="L181" s="269"/>
      <c r="M181" s="270"/>
      <c r="N181" s="271"/>
      <c r="O181" s="271"/>
      <c r="P181" s="271"/>
      <c r="Q181" s="271"/>
      <c r="R181" s="271"/>
      <c r="S181" s="271"/>
      <c r="T181" s="272"/>
      <c r="AT181" s="273" t="s">
        <v>422</v>
      </c>
      <c r="AU181" s="273" t="s">
        <v>82</v>
      </c>
      <c r="AV181" s="13" t="s">
        <v>232</v>
      </c>
      <c r="AW181" s="13" t="s">
        <v>35</v>
      </c>
      <c r="AX181" s="13" t="s">
        <v>80</v>
      </c>
      <c r="AY181" s="273" t="s">
        <v>215</v>
      </c>
    </row>
    <row r="182" s="1" customFormat="1" ht="25.5" customHeight="1">
      <c r="B182" s="47"/>
      <c r="C182" s="234" t="s">
        <v>316</v>
      </c>
      <c r="D182" s="234" t="s">
        <v>218</v>
      </c>
      <c r="E182" s="235" t="s">
        <v>741</v>
      </c>
      <c r="F182" s="236" t="s">
        <v>742</v>
      </c>
      <c r="G182" s="237" t="s">
        <v>473</v>
      </c>
      <c r="H182" s="238">
        <v>205.93899999999999</v>
      </c>
      <c r="I182" s="239"/>
      <c r="J182" s="240">
        <f>ROUND(I182*H182,2)</f>
        <v>0</v>
      </c>
      <c r="K182" s="236" t="s">
        <v>222</v>
      </c>
      <c r="L182" s="73"/>
      <c r="M182" s="241" t="s">
        <v>21</v>
      </c>
      <c r="N182" s="242" t="s">
        <v>43</v>
      </c>
      <c r="O182" s="48"/>
      <c r="P182" s="243">
        <f>O182*H182</f>
        <v>0</v>
      </c>
      <c r="Q182" s="243">
        <v>0</v>
      </c>
      <c r="R182" s="243">
        <f>Q182*H182</f>
        <v>0</v>
      </c>
      <c r="S182" s="243">
        <v>0</v>
      </c>
      <c r="T182" s="244">
        <f>S182*H182</f>
        <v>0</v>
      </c>
      <c r="AR182" s="25" t="s">
        <v>232</v>
      </c>
      <c r="AT182" s="25" t="s">
        <v>218</v>
      </c>
      <c r="AU182" s="25" t="s">
        <v>82</v>
      </c>
      <c r="AY182" s="25" t="s">
        <v>215</v>
      </c>
      <c r="BE182" s="245">
        <f>IF(N182="základní",J182,0)</f>
        <v>0</v>
      </c>
      <c r="BF182" s="245">
        <f>IF(N182="snížená",J182,0)</f>
        <v>0</v>
      </c>
      <c r="BG182" s="245">
        <f>IF(N182="zákl. přenesená",J182,0)</f>
        <v>0</v>
      </c>
      <c r="BH182" s="245">
        <f>IF(N182="sníž. přenesená",J182,0)</f>
        <v>0</v>
      </c>
      <c r="BI182" s="245">
        <f>IF(N182="nulová",J182,0)</f>
        <v>0</v>
      </c>
      <c r="BJ182" s="25" t="s">
        <v>80</v>
      </c>
      <c r="BK182" s="245">
        <f>ROUND(I182*H182,2)</f>
        <v>0</v>
      </c>
      <c r="BL182" s="25" t="s">
        <v>232</v>
      </c>
      <c r="BM182" s="25" t="s">
        <v>743</v>
      </c>
    </row>
    <row r="183" s="1" customFormat="1">
      <c r="B183" s="47"/>
      <c r="C183" s="75"/>
      <c r="D183" s="246" t="s">
        <v>383</v>
      </c>
      <c r="E183" s="75"/>
      <c r="F183" s="247" t="s">
        <v>737</v>
      </c>
      <c r="G183" s="75"/>
      <c r="H183" s="75"/>
      <c r="I183" s="204"/>
      <c r="J183" s="75"/>
      <c r="K183" s="75"/>
      <c r="L183" s="73"/>
      <c r="M183" s="248"/>
      <c r="N183" s="48"/>
      <c r="O183" s="48"/>
      <c r="P183" s="48"/>
      <c r="Q183" s="48"/>
      <c r="R183" s="48"/>
      <c r="S183" s="48"/>
      <c r="T183" s="96"/>
      <c r="AT183" s="25" t="s">
        <v>383</v>
      </c>
      <c r="AU183" s="25" t="s">
        <v>82</v>
      </c>
    </row>
    <row r="184" s="1" customFormat="1">
      <c r="B184" s="47"/>
      <c r="C184" s="75"/>
      <c r="D184" s="246" t="s">
        <v>225</v>
      </c>
      <c r="E184" s="75"/>
      <c r="F184" s="247" t="s">
        <v>672</v>
      </c>
      <c r="G184" s="75"/>
      <c r="H184" s="75"/>
      <c r="I184" s="204"/>
      <c r="J184" s="75"/>
      <c r="K184" s="75"/>
      <c r="L184" s="73"/>
      <c r="M184" s="248"/>
      <c r="N184" s="48"/>
      <c r="O184" s="48"/>
      <c r="P184" s="48"/>
      <c r="Q184" s="48"/>
      <c r="R184" s="48"/>
      <c r="S184" s="48"/>
      <c r="T184" s="96"/>
      <c r="AT184" s="25" t="s">
        <v>225</v>
      </c>
      <c r="AU184" s="25" t="s">
        <v>82</v>
      </c>
    </row>
    <row r="185" s="14" customFormat="1">
      <c r="B185" s="288"/>
      <c r="C185" s="289"/>
      <c r="D185" s="246" t="s">
        <v>422</v>
      </c>
      <c r="E185" s="290" t="s">
        <v>21</v>
      </c>
      <c r="F185" s="291" t="s">
        <v>744</v>
      </c>
      <c r="G185" s="289"/>
      <c r="H185" s="290" t="s">
        <v>21</v>
      </c>
      <c r="I185" s="292"/>
      <c r="J185" s="289"/>
      <c r="K185" s="289"/>
      <c r="L185" s="293"/>
      <c r="M185" s="294"/>
      <c r="N185" s="295"/>
      <c r="O185" s="295"/>
      <c r="P185" s="295"/>
      <c r="Q185" s="295"/>
      <c r="R185" s="295"/>
      <c r="S185" s="295"/>
      <c r="T185" s="296"/>
      <c r="AT185" s="297" t="s">
        <v>422</v>
      </c>
      <c r="AU185" s="297" t="s">
        <v>82</v>
      </c>
      <c r="AV185" s="14" t="s">
        <v>80</v>
      </c>
      <c r="AW185" s="14" t="s">
        <v>35</v>
      </c>
      <c r="AX185" s="14" t="s">
        <v>72</v>
      </c>
      <c r="AY185" s="297" t="s">
        <v>215</v>
      </c>
    </row>
    <row r="186" s="12" customFormat="1">
      <c r="B186" s="252"/>
      <c r="C186" s="253"/>
      <c r="D186" s="246" t="s">
        <v>422</v>
      </c>
      <c r="E186" s="254" t="s">
        <v>21</v>
      </c>
      <c r="F186" s="255" t="s">
        <v>849</v>
      </c>
      <c r="G186" s="253"/>
      <c r="H186" s="256">
        <v>205.93899999999999</v>
      </c>
      <c r="I186" s="257"/>
      <c r="J186" s="253"/>
      <c r="K186" s="253"/>
      <c r="L186" s="258"/>
      <c r="M186" s="259"/>
      <c r="N186" s="260"/>
      <c r="O186" s="260"/>
      <c r="P186" s="260"/>
      <c r="Q186" s="260"/>
      <c r="R186" s="260"/>
      <c r="S186" s="260"/>
      <c r="T186" s="261"/>
      <c r="AT186" s="262" t="s">
        <v>422</v>
      </c>
      <c r="AU186" s="262" t="s">
        <v>82</v>
      </c>
      <c r="AV186" s="12" t="s">
        <v>82</v>
      </c>
      <c r="AW186" s="12" t="s">
        <v>35</v>
      </c>
      <c r="AX186" s="12" t="s">
        <v>72</v>
      </c>
      <c r="AY186" s="262" t="s">
        <v>215</v>
      </c>
    </row>
    <row r="187" s="13" customFormat="1">
      <c r="B187" s="263"/>
      <c r="C187" s="264"/>
      <c r="D187" s="246" t="s">
        <v>422</v>
      </c>
      <c r="E187" s="265" t="s">
        <v>21</v>
      </c>
      <c r="F187" s="266" t="s">
        <v>439</v>
      </c>
      <c r="G187" s="264"/>
      <c r="H187" s="267">
        <v>205.93899999999999</v>
      </c>
      <c r="I187" s="268"/>
      <c r="J187" s="264"/>
      <c r="K187" s="264"/>
      <c r="L187" s="269"/>
      <c r="M187" s="270"/>
      <c r="N187" s="271"/>
      <c r="O187" s="271"/>
      <c r="P187" s="271"/>
      <c r="Q187" s="271"/>
      <c r="R187" s="271"/>
      <c r="S187" s="271"/>
      <c r="T187" s="272"/>
      <c r="AT187" s="273" t="s">
        <v>422</v>
      </c>
      <c r="AU187" s="273" t="s">
        <v>82</v>
      </c>
      <c r="AV187" s="13" t="s">
        <v>232</v>
      </c>
      <c r="AW187" s="13" t="s">
        <v>35</v>
      </c>
      <c r="AX187" s="13" t="s">
        <v>80</v>
      </c>
      <c r="AY187" s="273" t="s">
        <v>215</v>
      </c>
    </row>
    <row r="188" s="1" customFormat="1" ht="25.5" customHeight="1">
      <c r="B188" s="47"/>
      <c r="C188" s="234" t="s">
        <v>321</v>
      </c>
      <c r="D188" s="234" t="s">
        <v>218</v>
      </c>
      <c r="E188" s="235" t="s">
        <v>679</v>
      </c>
      <c r="F188" s="236" t="s">
        <v>746</v>
      </c>
      <c r="G188" s="237" t="s">
        <v>473</v>
      </c>
      <c r="H188" s="238">
        <v>359.89999999999998</v>
      </c>
      <c r="I188" s="239"/>
      <c r="J188" s="240">
        <f>ROUND(I188*H188,2)</f>
        <v>0</v>
      </c>
      <c r="K188" s="236" t="s">
        <v>222</v>
      </c>
      <c r="L188" s="73"/>
      <c r="M188" s="241" t="s">
        <v>21</v>
      </c>
      <c r="N188" s="242" t="s">
        <v>43</v>
      </c>
      <c r="O188" s="48"/>
      <c r="P188" s="243">
        <f>O188*H188</f>
        <v>0</v>
      </c>
      <c r="Q188" s="243">
        <v>0</v>
      </c>
      <c r="R188" s="243">
        <f>Q188*H188</f>
        <v>0</v>
      </c>
      <c r="S188" s="243">
        <v>0</v>
      </c>
      <c r="T188" s="244">
        <f>S188*H188</f>
        <v>0</v>
      </c>
      <c r="AR188" s="25" t="s">
        <v>232</v>
      </c>
      <c r="AT188" s="25" t="s">
        <v>218</v>
      </c>
      <c r="AU188" s="25" t="s">
        <v>82</v>
      </c>
      <c r="AY188" s="25" t="s">
        <v>215</v>
      </c>
      <c r="BE188" s="245">
        <f>IF(N188="základní",J188,0)</f>
        <v>0</v>
      </c>
      <c r="BF188" s="245">
        <f>IF(N188="snížená",J188,0)</f>
        <v>0</v>
      </c>
      <c r="BG188" s="245">
        <f>IF(N188="zákl. přenesená",J188,0)</f>
        <v>0</v>
      </c>
      <c r="BH188" s="245">
        <f>IF(N188="sníž. přenesená",J188,0)</f>
        <v>0</v>
      </c>
      <c r="BI188" s="245">
        <f>IF(N188="nulová",J188,0)</f>
        <v>0</v>
      </c>
      <c r="BJ188" s="25" t="s">
        <v>80</v>
      </c>
      <c r="BK188" s="245">
        <f>ROUND(I188*H188,2)</f>
        <v>0</v>
      </c>
      <c r="BL188" s="25" t="s">
        <v>232</v>
      </c>
      <c r="BM188" s="25" t="s">
        <v>747</v>
      </c>
    </row>
    <row r="189" s="1" customFormat="1">
      <c r="B189" s="47"/>
      <c r="C189" s="75"/>
      <c r="D189" s="246" t="s">
        <v>383</v>
      </c>
      <c r="E189" s="75"/>
      <c r="F189" s="247" t="s">
        <v>737</v>
      </c>
      <c r="G189" s="75"/>
      <c r="H189" s="75"/>
      <c r="I189" s="204"/>
      <c r="J189" s="75"/>
      <c r="K189" s="75"/>
      <c r="L189" s="73"/>
      <c r="M189" s="248"/>
      <c r="N189" s="48"/>
      <c r="O189" s="48"/>
      <c r="P189" s="48"/>
      <c r="Q189" s="48"/>
      <c r="R189" s="48"/>
      <c r="S189" s="48"/>
      <c r="T189" s="96"/>
      <c r="AT189" s="25" t="s">
        <v>383</v>
      </c>
      <c r="AU189" s="25" t="s">
        <v>82</v>
      </c>
    </row>
    <row r="190" s="1" customFormat="1">
      <c r="B190" s="47"/>
      <c r="C190" s="75"/>
      <c r="D190" s="246" t="s">
        <v>225</v>
      </c>
      <c r="E190" s="75"/>
      <c r="F190" s="247" t="s">
        <v>672</v>
      </c>
      <c r="G190" s="75"/>
      <c r="H190" s="75"/>
      <c r="I190" s="204"/>
      <c r="J190" s="75"/>
      <c r="K190" s="75"/>
      <c r="L190" s="73"/>
      <c r="M190" s="248"/>
      <c r="N190" s="48"/>
      <c r="O190" s="48"/>
      <c r="P190" s="48"/>
      <c r="Q190" s="48"/>
      <c r="R190" s="48"/>
      <c r="S190" s="48"/>
      <c r="T190" s="96"/>
      <c r="AT190" s="25" t="s">
        <v>225</v>
      </c>
      <c r="AU190" s="25" t="s">
        <v>82</v>
      </c>
    </row>
    <row r="191" s="14" customFormat="1">
      <c r="B191" s="288"/>
      <c r="C191" s="289"/>
      <c r="D191" s="246" t="s">
        <v>422</v>
      </c>
      <c r="E191" s="290" t="s">
        <v>21</v>
      </c>
      <c r="F191" s="291" t="s">
        <v>850</v>
      </c>
      <c r="G191" s="289"/>
      <c r="H191" s="290" t="s">
        <v>21</v>
      </c>
      <c r="I191" s="292"/>
      <c r="J191" s="289"/>
      <c r="K191" s="289"/>
      <c r="L191" s="293"/>
      <c r="M191" s="294"/>
      <c r="N191" s="295"/>
      <c r="O191" s="295"/>
      <c r="P191" s="295"/>
      <c r="Q191" s="295"/>
      <c r="R191" s="295"/>
      <c r="S191" s="295"/>
      <c r="T191" s="296"/>
      <c r="AT191" s="297" t="s">
        <v>422</v>
      </c>
      <c r="AU191" s="297" t="s">
        <v>82</v>
      </c>
      <c r="AV191" s="14" t="s">
        <v>80</v>
      </c>
      <c r="AW191" s="14" t="s">
        <v>35</v>
      </c>
      <c r="AX191" s="14" t="s">
        <v>72</v>
      </c>
      <c r="AY191" s="297" t="s">
        <v>215</v>
      </c>
    </row>
    <row r="192" s="12" customFormat="1">
      <c r="B192" s="252"/>
      <c r="C192" s="253"/>
      <c r="D192" s="246" t="s">
        <v>422</v>
      </c>
      <c r="E192" s="254" t="s">
        <v>21</v>
      </c>
      <c r="F192" s="255" t="s">
        <v>851</v>
      </c>
      <c r="G192" s="253"/>
      <c r="H192" s="256">
        <v>359.89999999999998</v>
      </c>
      <c r="I192" s="257"/>
      <c r="J192" s="253"/>
      <c r="K192" s="253"/>
      <c r="L192" s="258"/>
      <c r="M192" s="259"/>
      <c r="N192" s="260"/>
      <c r="O192" s="260"/>
      <c r="P192" s="260"/>
      <c r="Q192" s="260"/>
      <c r="R192" s="260"/>
      <c r="S192" s="260"/>
      <c r="T192" s="261"/>
      <c r="AT192" s="262" t="s">
        <v>422</v>
      </c>
      <c r="AU192" s="262" t="s">
        <v>82</v>
      </c>
      <c r="AV192" s="12" t="s">
        <v>82</v>
      </c>
      <c r="AW192" s="12" t="s">
        <v>35</v>
      </c>
      <c r="AX192" s="12" t="s">
        <v>72</v>
      </c>
      <c r="AY192" s="262" t="s">
        <v>215</v>
      </c>
    </row>
    <row r="193" s="13" customFormat="1">
      <c r="B193" s="263"/>
      <c r="C193" s="264"/>
      <c r="D193" s="246" t="s">
        <v>422</v>
      </c>
      <c r="E193" s="265" t="s">
        <v>21</v>
      </c>
      <c r="F193" s="266" t="s">
        <v>439</v>
      </c>
      <c r="G193" s="264"/>
      <c r="H193" s="267">
        <v>359.89999999999998</v>
      </c>
      <c r="I193" s="268"/>
      <c r="J193" s="264"/>
      <c r="K193" s="264"/>
      <c r="L193" s="269"/>
      <c r="M193" s="298"/>
      <c r="N193" s="299"/>
      <c r="O193" s="299"/>
      <c r="P193" s="299"/>
      <c r="Q193" s="299"/>
      <c r="R193" s="299"/>
      <c r="S193" s="299"/>
      <c r="T193" s="300"/>
      <c r="AT193" s="273" t="s">
        <v>422</v>
      </c>
      <c r="AU193" s="273" t="s">
        <v>82</v>
      </c>
      <c r="AV193" s="13" t="s">
        <v>232</v>
      </c>
      <c r="AW193" s="13" t="s">
        <v>35</v>
      </c>
      <c r="AX193" s="13" t="s">
        <v>80</v>
      </c>
      <c r="AY193" s="273" t="s">
        <v>215</v>
      </c>
    </row>
    <row r="194" s="1" customFormat="1" ht="6.96" customHeight="1">
      <c r="B194" s="68"/>
      <c r="C194" s="69"/>
      <c r="D194" s="69"/>
      <c r="E194" s="69"/>
      <c r="F194" s="69"/>
      <c r="G194" s="69"/>
      <c r="H194" s="69"/>
      <c r="I194" s="179"/>
      <c r="J194" s="69"/>
      <c r="K194" s="69"/>
      <c r="L194" s="73"/>
    </row>
  </sheetData>
  <sheetProtection sheet="1" autoFilter="0" formatColumns="0" formatRows="0" objects="1" scenarios="1" spinCount="100000" saltValue="exg7UYiCO/XOAvpmMRAkiCia/MFn/j2bMYT5zjQT0gF+R55o1da3pEhz9hcXlkHudfBWAmbkCIsInKppiL0wOw==" hashValue="KMIss2nifr/DSgwj6B5eDFW/6nl1A+BuZ1dttvT16MHLxBPgHAanWC7tcwwRnBJQnVvsqqJHRRCdp5TEz2UDiQ==" algorithmName="SHA-512" password="CC35"/>
  <autoFilter ref="C79:K193"/>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94</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s="1" customFormat="1">
      <c r="B8" s="47"/>
      <c r="C8" s="48"/>
      <c r="D8" s="41" t="s">
        <v>186</v>
      </c>
      <c r="E8" s="48"/>
      <c r="F8" s="48"/>
      <c r="G8" s="48"/>
      <c r="H8" s="48"/>
      <c r="I8" s="157"/>
      <c r="J8" s="48"/>
      <c r="K8" s="52"/>
    </row>
    <row r="9" s="1" customFormat="1" ht="36.96" customHeight="1">
      <c r="B9" s="47"/>
      <c r="C9" s="48"/>
      <c r="D9" s="48"/>
      <c r="E9" s="158" t="s">
        <v>852</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14. 1. 2019</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tr">
        <f>IF('Rekapitulace stavby'!AN10="","",'Rekapitulace stavby'!AN10)</f>
        <v/>
      </c>
      <c r="K14" s="52"/>
    </row>
    <row r="15" s="1" customFormat="1" ht="18" customHeight="1">
      <c r="B15" s="47"/>
      <c r="C15" s="48"/>
      <c r="D15" s="48"/>
      <c r="E15" s="36" t="str">
        <f>IF('Rekapitulace stavby'!E11="","",'Rekapitulace stavby'!E11)</f>
        <v>Město Kopřivnice</v>
      </c>
      <c r="F15" s="48"/>
      <c r="G15" s="48"/>
      <c r="H15" s="48"/>
      <c r="I15" s="159" t="s">
        <v>30</v>
      </c>
      <c r="J15" s="36" t="str">
        <f>IF('Rekapitulace stavby'!AN11="","",'Rekapitulace stavby'!AN11)</f>
        <v/>
      </c>
      <c r="K15" s="52"/>
    </row>
    <row r="16" s="1" customFormat="1" ht="6.96" customHeight="1">
      <c r="B16" s="47"/>
      <c r="C16" s="48"/>
      <c r="D16" s="48"/>
      <c r="E16" s="48"/>
      <c r="F16" s="48"/>
      <c r="G16" s="48"/>
      <c r="H16" s="48"/>
      <c r="I16" s="157"/>
      <c r="J16" s="48"/>
      <c r="K16" s="52"/>
    </row>
    <row r="17" s="1" customFormat="1" ht="14.4" customHeight="1">
      <c r="B17" s="47"/>
      <c r="C17" s="48"/>
      <c r="D17" s="41" t="s">
        <v>31</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30</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33</v>
      </c>
      <c r="E20" s="48"/>
      <c r="F20" s="48"/>
      <c r="G20" s="48"/>
      <c r="H20" s="48"/>
      <c r="I20" s="159" t="s">
        <v>28</v>
      </c>
      <c r="J20" s="36" t="str">
        <f>IF('Rekapitulace stavby'!AN16="","",'Rekapitulace stavby'!AN16)</f>
        <v/>
      </c>
      <c r="K20" s="52"/>
    </row>
    <row r="21" s="1" customFormat="1" ht="18" customHeight="1">
      <c r="B21" s="47"/>
      <c r="C21" s="48"/>
      <c r="D21" s="48"/>
      <c r="E21" s="36" t="str">
        <f>IF('Rekapitulace stavby'!E17="","",'Rekapitulace stavby'!E17)</f>
        <v>Dopravoprojekt Ostrava a.s.</v>
      </c>
      <c r="F21" s="48"/>
      <c r="G21" s="48"/>
      <c r="H21" s="48"/>
      <c r="I21" s="159" t="s">
        <v>30</v>
      </c>
      <c r="J21" s="36" t="str">
        <f>IF('Rekapitulace stavby'!AN17="","",'Rekapitulace stavby'!AN17)</f>
        <v/>
      </c>
      <c r="K21" s="52"/>
    </row>
    <row r="22" s="1" customFormat="1" ht="6.96" customHeight="1">
      <c r="B22" s="47"/>
      <c r="C22" s="48"/>
      <c r="D22" s="48"/>
      <c r="E22" s="48"/>
      <c r="F22" s="48"/>
      <c r="G22" s="48"/>
      <c r="H22" s="48"/>
      <c r="I22" s="157"/>
      <c r="J22" s="48"/>
      <c r="K22" s="52"/>
    </row>
    <row r="23" s="1" customFormat="1" ht="14.4" customHeight="1">
      <c r="B23" s="47"/>
      <c r="C23" s="48"/>
      <c r="D23" s="41" t="s">
        <v>36</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38</v>
      </c>
      <c r="E27" s="48"/>
      <c r="F27" s="48"/>
      <c r="G27" s="48"/>
      <c r="H27" s="48"/>
      <c r="I27" s="157"/>
      <c r="J27" s="168">
        <f>ROUND(J85,2)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40</v>
      </c>
      <c r="G29" s="48"/>
      <c r="H29" s="48"/>
      <c r="I29" s="169" t="s">
        <v>39</v>
      </c>
      <c r="J29" s="53" t="s">
        <v>41</v>
      </c>
      <c r="K29" s="52"/>
    </row>
    <row r="30" s="1" customFormat="1" ht="14.4" customHeight="1">
      <c r="B30" s="47"/>
      <c r="C30" s="48"/>
      <c r="D30" s="56" t="s">
        <v>42</v>
      </c>
      <c r="E30" s="56" t="s">
        <v>43</v>
      </c>
      <c r="F30" s="170">
        <f>ROUND(SUM(BE85:BE133), 2)</f>
        <v>0</v>
      </c>
      <c r="G30" s="48"/>
      <c r="H30" s="48"/>
      <c r="I30" s="171">
        <v>0.20999999999999999</v>
      </c>
      <c r="J30" s="170">
        <f>ROUND(ROUND((SUM(BE85:BE133)), 2)*I30, 2)</f>
        <v>0</v>
      </c>
      <c r="K30" s="52"/>
    </row>
    <row r="31" s="1" customFormat="1" ht="14.4" customHeight="1">
      <c r="B31" s="47"/>
      <c r="C31" s="48"/>
      <c r="D31" s="48"/>
      <c r="E31" s="56" t="s">
        <v>44</v>
      </c>
      <c r="F31" s="170">
        <f>ROUND(SUM(BF85:BF133), 2)</f>
        <v>0</v>
      </c>
      <c r="G31" s="48"/>
      <c r="H31" s="48"/>
      <c r="I31" s="171">
        <v>0.14999999999999999</v>
      </c>
      <c r="J31" s="170">
        <f>ROUND(ROUND((SUM(BF85:BF133)), 2)*I31, 2)</f>
        <v>0</v>
      </c>
      <c r="K31" s="52"/>
    </row>
    <row r="32" hidden="1" s="1" customFormat="1" ht="14.4" customHeight="1">
      <c r="B32" s="47"/>
      <c r="C32" s="48"/>
      <c r="D32" s="48"/>
      <c r="E32" s="56" t="s">
        <v>45</v>
      </c>
      <c r="F32" s="170">
        <f>ROUND(SUM(BG85:BG133), 2)</f>
        <v>0</v>
      </c>
      <c r="G32" s="48"/>
      <c r="H32" s="48"/>
      <c r="I32" s="171">
        <v>0.20999999999999999</v>
      </c>
      <c r="J32" s="170">
        <v>0</v>
      </c>
      <c r="K32" s="52"/>
    </row>
    <row r="33" hidden="1" s="1" customFormat="1" ht="14.4" customHeight="1">
      <c r="B33" s="47"/>
      <c r="C33" s="48"/>
      <c r="D33" s="48"/>
      <c r="E33" s="56" t="s">
        <v>46</v>
      </c>
      <c r="F33" s="170">
        <f>ROUND(SUM(BH85:BH133), 2)</f>
        <v>0</v>
      </c>
      <c r="G33" s="48"/>
      <c r="H33" s="48"/>
      <c r="I33" s="171">
        <v>0.14999999999999999</v>
      </c>
      <c r="J33" s="170">
        <v>0</v>
      </c>
      <c r="K33" s="52"/>
    </row>
    <row r="34" hidden="1" s="1" customFormat="1" ht="14.4" customHeight="1">
      <c r="B34" s="47"/>
      <c r="C34" s="48"/>
      <c r="D34" s="48"/>
      <c r="E34" s="56" t="s">
        <v>47</v>
      </c>
      <c r="F34" s="170">
        <f>ROUND(SUM(BI85:BI133),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48</v>
      </c>
      <c r="E36" s="99"/>
      <c r="F36" s="99"/>
      <c r="G36" s="174" t="s">
        <v>49</v>
      </c>
      <c r="H36" s="175" t="s">
        <v>50</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189</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Revitalizace centra města Kopřivnice - projektová dokumentace II.</v>
      </c>
      <c r="F45" s="41"/>
      <c r="G45" s="41"/>
      <c r="H45" s="41"/>
      <c r="I45" s="157"/>
      <c r="J45" s="48"/>
      <c r="K45" s="52"/>
    </row>
    <row r="46" s="1" customFormat="1" ht="14.4" customHeight="1">
      <c r="B46" s="47"/>
      <c r="C46" s="41" t="s">
        <v>186</v>
      </c>
      <c r="D46" s="48"/>
      <c r="E46" s="48"/>
      <c r="F46" s="48"/>
      <c r="G46" s="48"/>
      <c r="H46" s="48"/>
      <c r="I46" s="157"/>
      <c r="J46" s="48"/>
      <c r="K46" s="52"/>
    </row>
    <row r="47" s="1" customFormat="1" ht="17.25" customHeight="1">
      <c r="B47" s="47"/>
      <c r="C47" s="48"/>
      <c r="D47" s="48"/>
      <c r="E47" s="158" t="str">
        <f>E9</f>
        <v>SO 004 - Odstranění fontány</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 </v>
      </c>
      <c r="G49" s="48"/>
      <c r="H49" s="48"/>
      <c r="I49" s="159" t="s">
        <v>25</v>
      </c>
      <c r="J49" s="160" t="str">
        <f>IF(J12="","",J12)</f>
        <v>14. 1. 2019</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Kopřivnice</v>
      </c>
      <c r="G51" s="48"/>
      <c r="H51" s="48"/>
      <c r="I51" s="159" t="s">
        <v>33</v>
      </c>
      <c r="J51" s="45" t="str">
        <f>E21</f>
        <v>Dopravoprojekt Ostrava a.s.</v>
      </c>
      <c r="K51" s="52"/>
    </row>
    <row r="52" s="1" customFormat="1" ht="14.4" customHeight="1">
      <c r="B52" s="47"/>
      <c r="C52" s="41" t="s">
        <v>31</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190</v>
      </c>
      <c r="D54" s="172"/>
      <c r="E54" s="172"/>
      <c r="F54" s="172"/>
      <c r="G54" s="172"/>
      <c r="H54" s="172"/>
      <c r="I54" s="186"/>
      <c r="J54" s="187" t="s">
        <v>191</v>
      </c>
      <c r="K54" s="188"/>
    </row>
    <row r="55" s="1" customFormat="1" ht="10.32" customHeight="1">
      <c r="B55" s="47"/>
      <c r="C55" s="48"/>
      <c r="D55" s="48"/>
      <c r="E55" s="48"/>
      <c r="F55" s="48"/>
      <c r="G55" s="48"/>
      <c r="H55" s="48"/>
      <c r="I55" s="157"/>
      <c r="J55" s="48"/>
      <c r="K55" s="52"/>
    </row>
    <row r="56" s="1" customFormat="1" ht="29.28" customHeight="1">
      <c r="B56" s="47"/>
      <c r="C56" s="189" t="s">
        <v>192</v>
      </c>
      <c r="D56" s="48"/>
      <c r="E56" s="48"/>
      <c r="F56" s="48"/>
      <c r="G56" s="48"/>
      <c r="H56" s="48"/>
      <c r="I56" s="157"/>
      <c r="J56" s="168">
        <f>J85</f>
        <v>0</v>
      </c>
      <c r="K56" s="52"/>
      <c r="AU56" s="25" t="s">
        <v>193</v>
      </c>
    </row>
    <row r="57" s="8" customFormat="1" ht="24.96" customHeight="1">
      <c r="B57" s="190"/>
      <c r="C57" s="191"/>
      <c r="D57" s="192" t="s">
        <v>364</v>
      </c>
      <c r="E57" s="193"/>
      <c r="F57" s="193"/>
      <c r="G57" s="193"/>
      <c r="H57" s="193"/>
      <c r="I57" s="194"/>
      <c r="J57" s="195">
        <f>J86</f>
        <v>0</v>
      </c>
      <c r="K57" s="196"/>
    </row>
    <row r="58" s="9" customFormat="1" ht="19.92" customHeight="1">
      <c r="B58" s="197"/>
      <c r="C58" s="198"/>
      <c r="D58" s="199" t="s">
        <v>365</v>
      </c>
      <c r="E58" s="200"/>
      <c r="F58" s="200"/>
      <c r="G58" s="200"/>
      <c r="H58" s="200"/>
      <c r="I58" s="201"/>
      <c r="J58" s="202">
        <f>J87</f>
        <v>0</v>
      </c>
      <c r="K58" s="203"/>
    </row>
    <row r="59" s="9" customFormat="1" ht="19.92" customHeight="1">
      <c r="B59" s="197"/>
      <c r="C59" s="198"/>
      <c r="D59" s="199" t="s">
        <v>853</v>
      </c>
      <c r="E59" s="200"/>
      <c r="F59" s="200"/>
      <c r="G59" s="200"/>
      <c r="H59" s="200"/>
      <c r="I59" s="201"/>
      <c r="J59" s="202">
        <f>J105</f>
        <v>0</v>
      </c>
      <c r="K59" s="203"/>
    </row>
    <row r="60" s="9" customFormat="1" ht="19.92" customHeight="1">
      <c r="B60" s="197"/>
      <c r="C60" s="198"/>
      <c r="D60" s="199" t="s">
        <v>367</v>
      </c>
      <c r="E60" s="200"/>
      <c r="F60" s="200"/>
      <c r="G60" s="200"/>
      <c r="H60" s="200"/>
      <c r="I60" s="201"/>
      <c r="J60" s="202">
        <f>J108</f>
        <v>0</v>
      </c>
      <c r="K60" s="203"/>
    </row>
    <row r="61" s="9" customFormat="1" ht="19.92" customHeight="1">
      <c r="B61" s="197"/>
      <c r="C61" s="198"/>
      <c r="D61" s="199" t="s">
        <v>368</v>
      </c>
      <c r="E61" s="200"/>
      <c r="F61" s="200"/>
      <c r="G61" s="200"/>
      <c r="H61" s="200"/>
      <c r="I61" s="201"/>
      <c r="J61" s="202">
        <f>J115</f>
        <v>0</v>
      </c>
      <c r="K61" s="203"/>
    </row>
    <row r="62" s="8" customFormat="1" ht="24.96" customHeight="1">
      <c r="B62" s="190"/>
      <c r="C62" s="191"/>
      <c r="D62" s="192" t="s">
        <v>854</v>
      </c>
      <c r="E62" s="193"/>
      <c r="F62" s="193"/>
      <c r="G62" s="193"/>
      <c r="H62" s="193"/>
      <c r="I62" s="194"/>
      <c r="J62" s="195">
        <f>J127</f>
        <v>0</v>
      </c>
      <c r="K62" s="196"/>
    </row>
    <row r="63" s="9" customFormat="1" ht="19.92" customHeight="1">
      <c r="B63" s="197"/>
      <c r="C63" s="198"/>
      <c r="D63" s="199" t="s">
        <v>855</v>
      </c>
      <c r="E63" s="200"/>
      <c r="F63" s="200"/>
      <c r="G63" s="200"/>
      <c r="H63" s="200"/>
      <c r="I63" s="201"/>
      <c r="J63" s="202">
        <f>J128</f>
        <v>0</v>
      </c>
      <c r="K63" s="203"/>
    </row>
    <row r="64" s="8" customFormat="1" ht="24.96" customHeight="1">
      <c r="B64" s="190"/>
      <c r="C64" s="191"/>
      <c r="D64" s="192" t="s">
        <v>856</v>
      </c>
      <c r="E64" s="193"/>
      <c r="F64" s="193"/>
      <c r="G64" s="193"/>
      <c r="H64" s="193"/>
      <c r="I64" s="194"/>
      <c r="J64" s="195">
        <f>J131</f>
        <v>0</v>
      </c>
      <c r="K64" s="196"/>
    </row>
    <row r="65" s="9" customFormat="1" ht="19.92" customHeight="1">
      <c r="B65" s="197"/>
      <c r="C65" s="198"/>
      <c r="D65" s="199" t="s">
        <v>857</v>
      </c>
      <c r="E65" s="200"/>
      <c r="F65" s="200"/>
      <c r="G65" s="200"/>
      <c r="H65" s="200"/>
      <c r="I65" s="201"/>
      <c r="J65" s="202">
        <f>J132</f>
        <v>0</v>
      </c>
      <c r="K65" s="203"/>
    </row>
    <row r="66" s="1" customFormat="1" ht="21.84" customHeight="1">
      <c r="B66" s="47"/>
      <c r="C66" s="48"/>
      <c r="D66" s="48"/>
      <c r="E66" s="48"/>
      <c r="F66" s="48"/>
      <c r="G66" s="48"/>
      <c r="H66" s="48"/>
      <c r="I66" s="157"/>
      <c r="J66" s="48"/>
      <c r="K66" s="52"/>
    </row>
    <row r="67" s="1" customFormat="1" ht="6.96" customHeight="1">
      <c r="B67" s="68"/>
      <c r="C67" s="69"/>
      <c r="D67" s="69"/>
      <c r="E67" s="69"/>
      <c r="F67" s="69"/>
      <c r="G67" s="69"/>
      <c r="H67" s="69"/>
      <c r="I67" s="179"/>
      <c r="J67" s="69"/>
      <c r="K67" s="70"/>
    </row>
    <row r="71" s="1" customFormat="1" ht="6.96" customHeight="1">
      <c r="B71" s="71"/>
      <c r="C71" s="72"/>
      <c r="D71" s="72"/>
      <c r="E71" s="72"/>
      <c r="F71" s="72"/>
      <c r="G71" s="72"/>
      <c r="H71" s="72"/>
      <c r="I71" s="182"/>
      <c r="J71" s="72"/>
      <c r="K71" s="72"/>
      <c r="L71" s="73"/>
    </row>
    <row r="72" s="1" customFormat="1" ht="36.96" customHeight="1">
      <c r="B72" s="47"/>
      <c r="C72" s="74" t="s">
        <v>199</v>
      </c>
      <c r="D72" s="75"/>
      <c r="E72" s="75"/>
      <c r="F72" s="75"/>
      <c r="G72" s="75"/>
      <c r="H72" s="75"/>
      <c r="I72" s="204"/>
      <c r="J72" s="75"/>
      <c r="K72" s="75"/>
      <c r="L72" s="73"/>
    </row>
    <row r="73" s="1" customFormat="1" ht="6.96" customHeight="1">
      <c r="B73" s="47"/>
      <c r="C73" s="75"/>
      <c r="D73" s="75"/>
      <c r="E73" s="75"/>
      <c r="F73" s="75"/>
      <c r="G73" s="75"/>
      <c r="H73" s="75"/>
      <c r="I73" s="204"/>
      <c r="J73" s="75"/>
      <c r="K73" s="75"/>
      <c r="L73" s="73"/>
    </row>
    <row r="74" s="1" customFormat="1" ht="14.4" customHeight="1">
      <c r="B74" s="47"/>
      <c r="C74" s="77" t="s">
        <v>18</v>
      </c>
      <c r="D74" s="75"/>
      <c r="E74" s="75"/>
      <c r="F74" s="75"/>
      <c r="G74" s="75"/>
      <c r="H74" s="75"/>
      <c r="I74" s="204"/>
      <c r="J74" s="75"/>
      <c r="K74" s="75"/>
      <c r="L74" s="73"/>
    </row>
    <row r="75" s="1" customFormat="1" ht="16.5" customHeight="1">
      <c r="B75" s="47"/>
      <c r="C75" s="75"/>
      <c r="D75" s="75"/>
      <c r="E75" s="205" t="str">
        <f>E7</f>
        <v>Revitalizace centra města Kopřivnice - projektová dokumentace II.</v>
      </c>
      <c r="F75" s="77"/>
      <c r="G75" s="77"/>
      <c r="H75" s="77"/>
      <c r="I75" s="204"/>
      <c r="J75" s="75"/>
      <c r="K75" s="75"/>
      <c r="L75" s="73"/>
    </row>
    <row r="76" s="1" customFormat="1" ht="14.4" customHeight="1">
      <c r="B76" s="47"/>
      <c r="C76" s="77" t="s">
        <v>186</v>
      </c>
      <c r="D76" s="75"/>
      <c r="E76" s="75"/>
      <c r="F76" s="75"/>
      <c r="G76" s="75"/>
      <c r="H76" s="75"/>
      <c r="I76" s="204"/>
      <c r="J76" s="75"/>
      <c r="K76" s="75"/>
      <c r="L76" s="73"/>
    </row>
    <row r="77" s="1" customFormat="1" ht="17.25" customHeight="1">
      <c r="B77" s="47"/>
      <c r="C77" s="75"/>
      <c r="D77" s="75"/>
      <c r="E77" s="83" t="str">
        <f>E9</f>
        <v>SO 004 - Odstranění fontány</v>
      </c>
      <c r="F77" s="75"/>
      <c r="G77" s="75"/>
      <c r="H77" s="75"/>
      <c r="I77" s="204"/>
      <c r="J77" s="75"/>
      <c r="K77" s="75"/>
      <c r="L77" s="73"/>
    </row>
    <row r="78" s="1" customFormat="1" ht="6.96" customHeight="1">
      <c r="B78" s="47"/>
      <c r="C78" s="75"/>
      <c r="D78" s="75"/>
      <c r="E78" s="75"/>
      <c r="F78" s="75"/>
      <c r="G78" s="75"/>
      <c r="H78" s="75"/>
      <c r="I78" s="204"/>
      <c r="J78" s="75"/>
      <c r="K78" s="75"/>
      <c r="L78" s="73"/>
    </row>
    <row r="79" s="1" customFormat="1" ht="18" customHeight="1">
      <c r="B79" s="47"/>
      <c r="C79" s="77" t="s">
        <v>23</v>
      </c>
      <c r="D79" s="75"/>
      <c r="E79" s="75"/>
      <c r="F79" s="206" t="str">
        <f>F12</f>
        <v xml:space="preserve"> </v>
      </c>
      <c r="G79" s="75"/>
      <c r="H79" s="75"/>
      <c r="I79" s="207" t="s">
        <v>25</v>
      </c>
      <c r="J79" s="86" t="str">
        <f>IF(J12="","",J12)</f>
        <v>14. 1. 2019</v>
      </c>
      <c r="K79" s="75"/>
      <c r="L79" s="73"/>
    </row>
    <row r="80" s="1" customFormat="1" ht="6.96" customHeight="1">
      <c r="B80" s="47"/>
      <c r="C80" s="75"/>
      <c r="D80" s="75"/>
      <c r="E80" s="75"/>
      <c r="F80" s="75"/>
      <c r="G80" s="75"/>
      <c r="H80" s="75"/>
      <c r="I80" s="204"/>
      <c r="J80" s="75"/>
      <c r="K80" s="75"/>
      <c r="L80" s="73"/>
    </row>
    <row r="81" s="1" customFormat="1">
      <c r="B81" s="47"/>
      <c r="C81" s="77" t="s">
        <v>27</v>
      </c>
      <c r="D81" s="75"/>
      <c r="E81" s="75"/>
      <c r="F81" s="206" t="str">
        <f>E15</f>
        <v>Město Kopřivnice</v>
      </c>
      <c r="G81" s="75"/>
      <c r="H81" s="75"/>
      <c r="I81" s="207" t="s">
        <v>33</v>
      </c>
      <c r="J81" s="206" t="str">
        <f>E21</f>
        <v>Dopravoprojekt Ostrava a.s.</v>
      </c>
      <c r="K81" s="75"/>
      <c r="L81" s="73"/>
    </row>
    <row r="82" s="1" customFormat="1" ht="14.4" customHeight="1">
      <c r="B82" s="47"/>
      <c r="C82" s="77" t="s">
        <v>31</v>
      </c>
      <c r="D82" s="75"/>
      <c r="E82" s="75"/>
      <c r="F82" s="206" t="str">
        <f>IF(E18="","",E18)</f>
        <v/>
      </c>
      <c r="G82" s="75"/>
      <c r="H82" s="75"/>
      <c r="I82" s="204"/>
      <c r="J82" s="75"/>
      <c r="K82" s="75"/>
      <c r="L82" s="73"/>
    </row>
    <row r="83" s="1" customFormat="1" ht="10.32" customHeight="1">
      <c r="B83" s="47"/>
      <c r="C83" s="75"/>
      <c r="D83" s="75"/>
      <c r="E83" s="75"/>
      <c r="F83" s="75"/>
      <c r="G83" s="75"/>
      <c r="H83" s="75"/>
      <c r="I83" s="204"/>
      <c r="J83" s="75"/>
      <c r="K83" s="75"/>
      <c r="L83" s="73"/>
    </row>
    <row r="84" s="10" customFormat="1" ht="29.28" customHeight="1">
      <c r="B84" s="208"/>
      <c r="C84" s="209" t="s">
        <v>200</v>
      </c>
      <c r="D84" s="210" t="s">
        <v>57</v>
      </c>
      <c r="E84" s="210" t="s">
        <v>53</v>
      </c>
      <c r="F84" s="210" t="s">
        <v>201</v>
      </c>
      <c r="G84" s="210" t="s">
        <v>202</v>
      </c>
      <c r="H84" s="210" t="s">
        <v>203</v>
      </c>
      <c r="I84" s="211" t="s">
        <v>204</v>
      </c>
      <c r="J84" s="210" t="s">
        <v>191</v>
      </c>
      <c r="K84" s="212" t="s">
        <v>205</v>
      </c>
      <c r="L84" s="213"/>
      <c r="M84" s="103" t="s">
        <v>206</v>
      </c>
      <c r="N84" s="104" t="s">
        <v>42</v>
      </c>
      <c r="O84" s="104" t="s">
        <v>207</v>
      </c>
      <c r="P84" s="104" t="s">
        <v>208</v>
      </c>
      <c r="Q84" s="104" t="s">
        <v>209</v>
      </c>
      <c r="R84" s="104" t="s">
        <v>210</v>
      </c>
      <c r="S84" s="104" t="s">
        <v>211</v>
      </c>
      <c r="T84" s="105" t="s">
        <v>212</v>
      </c>
    </row>
    <row r="85" s="1" customFormat="1" ht="29.28" customHeight="1">
      <c r="B85" s="47"/>
      <c r="C85" s="109" t="s">
        <v>192</v>
      </c>
      <c r="D85" s="75"/>
      <c r="E85" s="75"/>
      <c r="F85" s="75"/>
      <c r="G85" s="75"/>
      <c r="H85" s="75"/>
      <c r="I85" s="204"/>
      <c r="J85" s="214">
        <f>BK85</f>
        <v>0</v>
      </c>
      <c r="K85" s="75"/>
      <c r="L85" s="73"/>
      <c r="M85" s="106"/>
      <c r="N85" s="107"/>
      <c r="O85" s="107"/>
      <c r="P85" s="215">
        <f>P86+P127+P131</f>
        <v>0</v>
      </c>
      <c r="Q85" s="107"/>
      <c r="R85" s="215">
        <f>R86+R127+R131</f>
        <v>0</v>
      </c>
      <c r="S85" s="107"/>
      <c r="T85" s="216">
        <f>T86+T127+T131</f>
        <v>150.36022999999997</v>
      </c>
      <c r="AT85" s="25" t="s">
        <v>71</v>
      </c>
      <c r="AU85" s="25" t="s">
        <v>193</v>
      </c>
      <c r="BK85" s="217">
        <f>BK86+BK127+BK131</f>
        <v>0</v>
      </c>
    </row>
    <row r="86" s="11" customFormat="1" ht="37.44" customHeight="1">
      <c r="B86" s="218"/>
      <c r="C86" s="219"/>
      <c r="D86" s="220" t="s">
        <v>71</v>
      </c>
      <c r="E86" s="221" t="s">
        <v>371</v>
      </c>
      <c r="F86" s="221" t="s">
        <v>372</v>
      </c>
      <c r="G86" s="219"/>
      <c r="H86" s="219"/>
      <c r="I86" s="222"/>
      <c r="J86" s="223">
        <f>BK86</f>
        <v>0</v>
      </c>
      <c r="K86" s="219"/>
      <c r="L86" s="224"/>
      <c r="M86" s="225"/>
      <c r="N86" s="226"/>
      <c r="O86" s="226"/>
      <c r="P86" s="227">
        <f>P87+P105+P108+P115</f>
        <v>0</v>
      </c>
      <c r="Q86" s="226"/>
      <c r="R86" s="227">
        <f>R87+R105+R108+R115</f>
        <v>0</v>
      </c>
      <c r="S86" s="226"/>
      <c r="T86" s="228">
        <f>T87+T105+T108+T115</f>
        <v>150.35999999999999</v>
      </c>
      <c r="AR86" s="229" t="s">
        <v>80</v>
      </c>
      <c r="AT86" s="230" t="s">
        <v>71</v>
      </c>
      <c r="AU86" s="230" t="s">
        <v>72</v>
      </c>
      <c r="AY86" s="229" t="s">
        <v>215</v>
      </c>
      <c r="BK86" s="231">
        <f>BK87+BK105+BK108+BK115</f>
        <v>0</v>
      </c>
    </row>
    <row r="87" s="11" customFormat="1" ht="19.92" customHeight="1">
      <c r="B87" s="218"/>
      <c r="C87" s="219"/>
      <c r="D87" s="220" t="s">
        <v>71</v>
      </c>
      <c r="E87" s="232" t="s">
        <v>80</v>
      </c>
      <c r="F87" s="232" t="s">
        <v>373</v>
      </c>
      <c r="G87" s="219"/>
      <c r="H87" s="219"/>
      <c r="I87" s="222"/>
      <c r="J87" s="233">
        <f>BK87</f>
        <v>0</v>
      </c>
      <c r="K87" s="219"/>
      <c r="L87" s="224"/>
      <c r="M87" s="225"/>
      <c r="N87" s="226"/>
      <c r="O87" s="226"/>
      <c r="P87" s="227">
        <f>SUM(P88:P104)</f>
        <v>0</v>
      </c>
      <c r="Q87" s="226"/>
      <c r="R87" s="227">
        <f>SUM(R88:R104)</f>
        <v>0</v>
      </c>
      <c r="S87" s="226"/>
      <c r="T87" s="228">
        <f>SUM(T88:T104)</f>
        <v>21.280000000000001</v>
      </c>
      <c r="AR87" s="229" t="s">
        <v>80</v>
      </c>
      <c r="AT87" s="230" t="s">
        <v>71</v>
      </c>
      <c r="AU87" s="230" t="s">
        <v>80</v>
      </c>
      <c r="AY87" s="229" t="s">
        <v>215</v>
      </c>
      <c r="BK87" s="231">
        <f>SUM(BK88:BK104)</f>
        <v>0</v>
      </c>
    </row>
    <row r="88" s="1" customFormat="1" ht="25.5" customHeight="1">
      <c r="B88" s="47"/>
      <c r="C88" s="234" t="s">
        <v>9</v>
      </c>
      <c r="D88" s="234" t="s">
        <v>218</v>
      </c>
      <c r="E88" s="235" t="s">
        <v>858</v>
      </c>
      <c r="F88" s="236" t="s">
        <v>859</v>
      </c>
      <c r="G88" s="237" t="s">
        <v>376</v>
      </c>
      <c r="H88" s="238">
        <v>50</v>
      </c>
      <c r="I88" s="239"/>
      <c r="J88" s="240">
        <f>ROUND(I88*H88,2)</f>
        <v>0</v>
      </c>
      <c r="K88" s="236" t="s">
        <v>222</v>
      </c>
      <c r="L88" s="73"/>
      <c r="M88" s="241" t="s">
        <v>21</v>
      </c>
      <c r="N88" s="242" t="s">
        <v>43</v>
      </c>
      <c r="O88" s="48"/>
      <c r="P88" s="243">
        <f>O88*H88</f>
        <v>0</v>
      </c>
      <c r="Q88" s="243">
        <v>0</v>
      </c>
      <c r="R88" s="243">
        <f>Q88*H88</f>
        <v>0</v>
      </c>
      <c r="S88" s="243">
        <v>0.23999999999999999</v>
      </c>
      <c r="T88" s="244">
        <f>S88*H88</f>
        <v>12</v>
      </c>
      <c r="AR88" s="25" t="s">
        <v>232</v>
      </c>
      <c r="AT88" s="25" t="s">
        <v>218</v>
      </c>
      <c r="AU88" s="25" t="s">
        <v>82</v>
      </c>
      <c r="AY88" s="25" t="s">
        <v>215</v>
      </c>
      <c r="BE88" s="245">
        <f>IF(N88="základní",J88,0)</f>
        <v>0</v>
      </c>
      <c r="BF88" s="245">
        <f>IF(N88="snížená",J88,0)</f>
        <v>0</v>
      </c>
      <c r="BG88" s="245">
        <f>IF(N88="zákl. přenesená",J88,0)</f>
        <v>0</v>
      </c>
      <c r="BH88" s="245">
        <f>IF(N88="sníž. přenesená",J88,0)</f>
        <v>0</v>
      </c>
      <c r="BI88" s="245">
        <f>IF(N88="nulová",J88,0)</f>
        <v>0</v>
      </c>
      <c r="BJ88" s="25" t="s">
        <v>80</v>
      </c>
      <c r="BK88" s="245">
        <f>ROUND(I88*H88,2)</f>
        <v>0</v>
      </c>
      <c r="BL88" s="25" t="s">
        <v>232</v>
      </c>
      <c r="BM88" s="25" t="s">
        <v>860</v>
      </c>
    </row>
    <row r="89" s="1" customFormat="1">
      <c r="B89" s="47"/>
      <c r="C89" s="75"/>
      <c r="D89" s="246" t="s">
        <v>225</v>
      </c>
      <c r="E89" s="75"/>
      <c r="F89" s="247" t="s">
        <v>861</v>
      </c>
      <c r="G89" s="75"/>
      <c r="H89" s="75"/>
      <c r="I89" s="204"/>
      <c r="J89" s="75"/>
      <c r="K89" s="75"/>
      <c r="L89" s="73"/>
      <c r="M89" s="248"/>
      <c r="N89" s="48"/>
      <c r="O89" s="48"/>
      <c r="P89" s="48"/>
      <c r="Q89" s="48"/>
      <c r="R89" s="48"/>
      <c r="S89" s="48"/>
      <c r="T89" s="96"/>
      <c r="AT89" s="25" t="s">
        <v>225</v>
      </c>
      <c r="AU89" s="25" t="s">
        <v>82</v>
      </c>
    </row>
    <row r="90" s="1" customFormat="1" ht="16.5" customHeight="1">
      <c r="B90" s="47"/>
      <c r="C90" s="234" t="s">
        <v>82</v>
      </c>
      <c r="D90" s="234" t="s">
        <v>218</v>
      </c>
      <c r="E90" s="235" t="s">
        <v>862</v>
      </c>
      <c r="F90" s="236" t="s">
        <v>863</v>
      </c>
      <c r="G90" s="237" t="s">
        <v>452</v>
      </c>
      <c r="H90" s="238">
        <v>32</v>
      </c>
      <c r="I90" s="239"/>
      <c r="J90" s="240">
        <f>ROUND(I90*H90,2)</f>
        <v>0</v>
      </c>
      <c r="K90" s="236" t="s">
        <v>222</v>
      </c>
      <c r="L90" s="73"/>
      <c r="M90" s="241" t="s">
        <v>21</v>
      </c>
      <c r="N90" s="242" t="s">
        <v>43</v>
      </c>
      <c r="O90" s="48"/>
      <c r="P90" s="243">
        <f>O90*H90</f>
        <v>0</v>
      </c>
      <c r="Q90" s="243">
        <v>0</v>
      </c>
      <c r="R90" s="243">
        <f>Q90*H90</f>
        <v>0</v>
      </c>
      <c r="S90" s="243">
        <v>0.28999999999999998</v>
      </c>
      <c r="T90" s="244">
        <f>S90*H90</f>
        <v>9.2799999999999994</v>
      </c>
      <c r="AR90" s="25" t="s">
        <v>232</v>
      </c>
      <c r="AT90" s="25" t="s">
        <v>218</v>
      </c>
      <c r="AU90" s="25" t="s">
        <v>82</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864</v>
      </c>
    </row>
    <row r="91" s="1" customFormat="1">
      <c r="B91" s="47"/>
      <c r="C91" s="75"/>
      <c r="D91" s="246" t="s">
        <v>225</v>
      </c>
      <c r="E91" s="75"/>
      <c r="F91" s="247" t="s">
        <v>865</v>
      </c>
      <c r="G91" s="75"/>
      <c r="H91" s="75"/>
      <c r="I91" s="204"/>
      <c r="J91" s="75"/>
      <c r="K91" s="75"/>
      <c r="L91" s="73"/>
      <c r="M91" s="248"/>
      <c r="N91" s="48"/>
      <c r="O91" s="48"/>
      <c r="P91" s="48"/>
      <c r="Q91" s="48"/>
      <c r="R91" s="48"/>
      <c r="S91" s="48"/>
      <c r="T91" s="96"/>
      <c r="AT91" s="25" t="s">
        <v>225</v>
      </c>
      <c r="AU91" s="25" t="s">
        <v>82</v>
      </c>
    </row>
    <row r="92" s="1" customFormat="1" ht="16.5" customHeight="1">
      <c r="B92" s="47"/>
      <c r="C92" s="234" t="s">
        <v>353</v>
      </c>
      <c r="D92" s="234" t="s">
        <v>218</v>
      </c>
      <c r="E92" s="235" t="s">
        <v>866</v>
      </c>
      <c r="F92" s="236" t="s">
        <v>867</v>
      </c>
      <c r="G92" s="237" t="s">
        <v>381</v>
      </c>
      <c r="H92" s="238">
        <v>12.1</v>
      </c>
      <c r="I92" s="239"/>
      <c r="J92" s="240">
        <f>ROUND(I92*H92,2)</f>
        <v>0</v>
      </c>
      <c r="K92" s="236" t="s">
        <v>222</v>
      </c>
      <c r="L92" s="73"/>
      <c r="M92" s="241" t="s">
        <v>21</v>
      </c>
      <c r="N92" s="242" t="s">
        <v>43</v>
      </c>
      <c r="O92" s="48"/>
      <c r="P92" s="243">
        <f>O92*H92</f>
        <v>0</v>
      </c>
      <c r="Q92" s="243">
        <v>0</v>
      </c>
      <c r="R92" s="243">
        <f>Q92*H92</f>
        <v>0</v>
      </c>
      <c r="S92" s="243">
        <v>0</v>
      </c>
      <c r="T92" s="244">
        <f>S92*H92</f>
        <v>0</v>
      </c>
      <c r="AR92" s="25" t="s">
        <v>232</v>
      </c>
      <c r="AT92" s="25" t="s">
        <v>218</v>
      </c>
      <c r="AU92" s="25" t="s">
        <v>82</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868</v>
      </c>
    </row>
    <row r="93" s="1" customFormat="1">
      <c r="B93" s="47"/>
      <c r="C93" s="75"/>
      <c r="D93" s="246" t="s">
        <v>225</v>
      </c>
      <c r="E93" s="75"/>
      <c r="F93" s="247" t="s">
        <v>869</v>
      </c>
      <c r="G93" s="75"/>
      <c r="H93" s="75"/>
      <c r="I93" s="204"/>
      <c r="J93" s="75"/>
      <c r="K93" s="75"/>
      <c r="L93" s="73"/>
      <c r="M93" s="248"/>
      <c r="N93" s="48"/>
      <c r="O93" s="48"/>
      <c r="P93" s="48"/>
      <c r="Q93" s="48"/>
      <c r="R93" s="48"/>
      <c r="S93" s="48"/>
      <c r="T93" s="96"/>
      <c r="AT93" s="25" t="s">
        <v>225</v>
      </c>
      <c r="AU93" s="25" t="s">
        <v>82</v>
      </c>
    </row>
    <row r="94" s="1" customFormat="1" ht="16.5" customHeight="1">
      <c r="B94" s="47"/>
      <c r="C94" s="234" t="s">
        <v>227</v>
      </c>
      <c r="D94" s="234" t="s">
        <v>218</v>
      </c>
      <c r="E94" s="235" t="s">
        <v>870</v>
      </c>
      <c r="F94" s="236" t="s">
        <v>871</v>
      </c>
      <c r="G94" s="237" t="s">
        <v>872</v>
      </c>
      <c r="H94" s="238">
        <v>1</v>
      </c>
      <c r="I94" s="239"/>
      <c r="J94" s="240">
        <f>ROUND(I94*H94,2)</f>
        <v>0</v>
      </c>
      <c r="K94" s="236" t="s">
        <v>222</v>
      </c>
      <c r="L94" s="73"/>
      <c r="M94" s="241" t="s">
        <v>21</v>
      </c>
      <c r="N94" s="242" t="s">
        <v>43</v>
      </c>
      <c r="O94" s="48"/>
      <c r="P94" s="243">
        <f>O94*H94</f>
        <v>0</v>
      </c>
      <c r="Q94" s="243">
        <v>0</v>
      </c>
      <c r="R94" s="243">
        <f>Q94*H94</f>
        <v>0</v>
      </c>
      <c r="S94" s="243">
        <v>0</v>
      </c>
      <c r="T94" s="244">
        <f>S94*H94</f>
        <v>0</v>
      </c>
      <c r="AR94" s="25" t="s">
        <v>232</v>
      </c>
      <c r="AT94" s="25" t="s">
        <v>218</v>
      </c>
      <c r="AU94" s="25" t="s">
        <v>82</v>
      </c>
      <c r="AY94" s="25" t="s">
        <v>215</v>
      </c>
      <c r="BE94" s="245">
        <f>IF(N94="základní",J94,0)</f>
        <v>0</v>
      </c>
      <c r="BF94" s="245">
        <f>IF(N94="snížená",J94,0)</f>
        <v>0</v>
      </c>
      <c r="BG94" s="245">
        <f>IF(N94="zákl. přenesená",J94,0)</f>
        <v>0</v>
      </c>
      <c r="BH94" s="245">
        <f>IF(N94="sníž. přenesená",J94,0)</f>
        <v>0</v>
      </c>
      <c r="BI94" s="245">
        <f>IF(N94="nulová",J94,0)</f>
        <v>0</v>
      </c>
      <c r="BJ94" s="25" t="s">
        <v>80</v>
      </c>
      <c r="BK94" s="245">
        <f>ROUND(I94*H94,2)</f>
        <v>0</v>
      </c>
      <c r="BL94" s="25" t="s">
        <v>232</v>
      </c>
      <c r="BM94" s="25" t="s">
        <v>873</v>
      </c>
    </row>
    <row r="95" s="1" customFormat="1">
      <c r="B95" s="47"/>
      <c r="C95" s="75"/>
      <c r="D95" s="246" t="s">
        <v>225</v>
      </c>
      <c r="E95" s="75"/>
      <c r="F95" s="247" t="s">
        <v>874</v>
      </c>
      <c r="G95" s="75"/>
      <c r="H95" s="75"/>
      <c r="I95" s="204"/>
      <c r="J95" s="75"/>
      <c r="K95" s="75"/>
      <c r="L95" s="73"/>
      <c r="M95" s="248"/>
      <c r="N95" s="48"/>
      <c r="O95" s="48"/>
      <c r="P95" s="48"/>
      <c r="Q95" s="48"/>
      <c r="R95" s="48"/>
      <c r="S95" s="48"/>
      <c r="T95" s="96"/>
      <c r="AT95" s="25" t="s">
        <v>225</v>
      </c>
      <c r="AU95" s="25" t="s">
        <v>82</v>
      </c>
    </row>
    <row r="96" s="1" customFormat="1" ht="25.5" customHeight="1">
      <c r="B96" s="47"/>
      <c r="C96" s="234" t="s">
        <v>232</v>
      </c>
      <c r="D96" s="234" t="s">
        <v>218</v>
      </c>
      <c r="E96" s="235" t="s">
        <v>875</v>
      </c>
      <c r="F96" s="236" t="s">
        <v>876</v>
      </c>
      <c r="G96" s="237" t="s">
        <v>381</v>
      </c>
      <c r="H96" s="238">
        <v>26.300000000000001</v>
      </c>
      <c r="I96" s="239"/>
      <c r="J96" s="240">
        <f>ROUND(I96*H96,2)</f>
        <v>0</v>
      </c>
      <c r="K96" s="236" t="s">
        <v>222</v>
      </c>
      <c r="L96" s="73"/>
      <c r="M96" s="241" t="s">
        <v>21</v>
      </c>
      <c r="N96" s="242" t="s">
        <v>43</v>
      </c>
      <c r="O96" s="48"/>
      <c r="P96" s="243">
        <f>O96*H96</f>
        <v>0</v>
      </c>
      <c r="Q96" s="243">
        <v>0</v>
      </c>
      <c r="R96" s="243">
        <f>Q96*H96</f>
        <v>0</v>
      </c>
      <c r="S96" s="243">
        <v>0</v>
      </c>
      <c r="T96" s="244">
        <f>S96*H96</f>
        <v>0</v>
      </c>
      <c r="AR96" s="25" t="s">
        <v>232</v>
      </c>
      <c r="AT96" s="25" t="s">
        <v>218</v>
      </c>
      <c r="AU96" s="25" t="s">
        <v>82</v>
      </c>
      <c r="AY96" s="25" t="s">
        <v>215</v>
      </c>
      <c r="BE96" s="245">
        <f>IF(N96="základní",J96,0)</f>
        <v>0</v>
      </c>
      <c r="BF96" s="245">
        <f>IF(N96="snížená",J96,0)</f>
        <v>0</v>
      </c>
      <c r="BG96" s="245">
        <f>IF(N96="zákl. přenesená",J96,0)</f>
        <v>0</v>
      </c>
      <c r="BH96" s="245">
        <f>IF(N96="sníž. přenesená",J96,0)</f>
        <v>0</v>
      </c>
      <c r="BI96" s="245">
        <f>IF(N96="nulová",J96,0)</f>
        <v>0</v>
      </c>
      <c r="BJ96" s="25" t="s">
        <v>80</v>
      </c>
      <c r="BK96" s="245">
        <f>ROUND(I96*H96,2)</f>
        <v>0</v>
      </c>
      <c r="BL96" s="25" t="s">
        <v>232</v>
      </c>
      <c r="BM96" s="25" t="s">
        <v>877</v>
      </c>
    </row>
    <row r="97" s="1" customFormat="1">
      <c r="B97" s="47"/>
      <c r="C97" s="75"/>
      <c r="D97" s="246" t="s">
        <v>225</v>
      </c>
      <c r="E97" s="75"/>
      <c r="F97" s="247" t="s">
        <v>878</v>
      </c>
      <c r="G97" s="75"/>
      <c r="H97" s="75"/>
      <c r="I97" s="204"/>
      <c r="J97" s="75"/>
      <c r="K97" s="75"/>
      <c r="L97" s="73"/>
      <c r="M97" s="248"/>
      <c r="N97" s="48"/>
      <c r="O97" s="48"/>
      <c r="P97" s="48"/>
      <c r="Q97" s="48"/>
      <c r="R97" s="48"/>
      <c r="S97" s="48"/>
      <c r="T97" s="96"/>
      <c r="AT97" s="25" t="s">
        <v>225</v>
      </c>
      <c r="AU97" s="25" t="s">
        <v>82</v>
      </c>
    </row>
    <row r="98" s="1" customFormat="1" ht="16.5" customHeight="1">
      <c r="B98" s="47"/>
      <c r="C98" s="234" t="s">
        <v>214</v>
      </c>
      <c r="D98" s="234" t="s">
        <v>218</v>
      </c>
      <c r="E98" s="235" t="s">
        <v>879</v>
      </c>
      <c r="F98" s="236" t="s">
        <v>880</v>
      </c>
      <c r="G98" s="237" t="s">
        <v>381</v>
      </c>
      <c r="H98" s="238">
        <v>26.300000000000001</v>
      </c>
      <c r="I98" s="239"/>
      <c r="J98" s="240">
        <f>ROUND(I98*H98,2)</f>
        <v>0</v>
      </c>
      <c r="K98" s="236" t="s">
        <v>222</v>
      </c>
      <c r="L98" s="73"/>
      <c r="M98" s="241" t="s">
        <v>21</v>
      </c>
      <c r="N98" s="242" t="s">
        <v>43</v>
      </c>
      <c r="O98" s="48"/>
      <c r="P98" s="243">
        <f>O98*H98</f>
        <v>0</v>
      </c>
      <c r="Q98" s="243">
        <v>0</v>
      </c>
      <c r="R98" s="243">
        <f>Q98*H98</f>
        <v>0</v>
      </c>
      <c r="S98" s="243">
        <v>0</v>
      </c>
      <c r="T98" s="244">
        <f>S98*H98</f>
        <v>0</v>
      </c>
      <c r="AR98" s="25" t="s">
        <v>232</v>
      </c>
      <c r="AT98" s="25" t="s">
        <v>218</v>
      </c>
      <c r="AU98" s="25" t="s">
        <v>82</v>
      </c>
      <c r="AY98" s="25" t="s">
        <v>215</v>
      </c>
      <c r="BE98" s="245">
        <f>IF(N98="základní",J98,0)</f>
        <v>0</v>
      </c>
      <c r="BF98" s="245">
        <f>IF(N98="snížená",J98,0)</f>
        <v>0</v>
      </c>
      <c r="BG98" s="245">
        <f>IF(N98="zákl. přenesená",J98,0)</f>
        <v>0</v>
      </c>
      <c r="BH98" s="245">
        <f>IF(N98="sníž. přenesená",J98,0)</f>
        <v>0</v>
      </c>
      <c r="BI98" s="245">
        <f>IF(N98="nulová",J98,0)</f>
        <v>0</v>
      </c>
      <c r="BJ98" s="25" t="s">
        <v>80</v>
      </c>
      <c r="BK98" s="245">
        <f>ROUND(I98*H98,2)</f>
        <v>0</v>
      </c>
      <c r="BL98" s="25" t="s">
        <v>232</v>
      </c>
      <c r="BM98" s="25" t="s">
        <v>881</v>
      </c>
    </row>
    <row r="99" s="1" customFormat="1" ht="16.5" customHeight="1">
      <c r="B99" s="47"/>
      <c r="C99" s="234" t="s">
        <v>241</v>
      </c>
      <c r="D99" s="234" t="s">
        <v>218</v>
      </c>
      <c r="E99" s="235" t="s">
        <v>882</v>
      </c>
      <c r="F99" s="236" t="s">
        <v>883</v>
      </c>
      <c r="G99" s="237" t="s">
        <v>381</v>
      </c>
      <c r="H99" s="238">
        <v>19.84</v>
      </c>
      <c r="I99" s="239"/>
      <c r="J99" s="240">
        <f>ROUND(I99*H99,2)</f>
        <v>0</v>
      </c>
      <c r="K99" s="236" t="s">
        <v>222</v>
      </c>
      <c r="L99" s="73"/>
      <c r="M99" s="241" t="s">
        <v>21</v>
      </c>
      <c r="N99" s="242" t="s">
        <v>43</v>
      </c>
      <c r="O99" s="48"/>
      <c r="P99" s="243">
        <f>O99*H99</f>
        <v>0</v>
      </c>
      <c r="Q99" s="243">
        <v>0</v>
      </c>
      <c r="R99" s="243">
        <f>Q99*H99</f>
        <v>0</v>
      </c>
      <c r="S99" s="243">
        <v>0</v>
      </c>
      <c r="T99" s="244">
        <f>S99*H99</f>
        <v>0</v>
      </c>
      <c r="AR99" s="25" t="s">
        <v>232</v>
      </c>
      <c r="AT99" s="25" t="s">
        <v>218</v>
      </c>
      <c r="AU99" s="25" t="s">
        <v>82</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884</v>
      </c>
    </row>
    <row r="100" s="1" customFormat="1">
      <c r="B100" s="47"/>
      <c r="C100" s="75"/>
      <c r="D100" s="246" t="s">
        <v>225</v>
      </c>
      <c r="E100" s="75"/>
      <c r="F100" s="247" t="s">
        <v>885</v>
      </c>
      <c r="G100" s="75"/>
      <c r="H100" s="75"/>
      <c r="I100" s="204"/>
      <c r="J100" s="75"/>
      <c r="K100" s="75"/>
      <c r="L100" s="73"/>
      <c r="M100" s="248"/>
      <c r="N100" s="48"/>
      <c r="O100" s="48"/>
      <c r="P100" s="48"/>
      <c r="Q100" s="48"/>
      <c r="R100" s="48"/>
      <c r="S100" s="48"/>
      <c r="T100" s="96"/>
      <c r="AT100" s="25" t="s">
        <v>225</v>
      </c>
      <c r="AU100" s="25" t="s">
        <v>82</v>
      </c>
    </row>
    <row r="101" s="1" customFormat="1" ht="16.5" customHeight="1">
      <c r="B101" s="47"/>
      <c r="C101" s="234" t="s">
        <v>251</v>
      </c>
      <c r="D101" s="234" t="s">
        <v>218</v>
      </c>
      <c r="E101" s="235" t="s">
        <v>886</v>
      </c>
      <c r="F101" s="236" t="s">
        <v>887</v>
      </c>
      <c r="G101" s="237" t="s">
        <v>381</v>
      </c>
      <c r="H101" s="238">
        <v>19.84</v>
      </c>
      <c r="I101" s="239"/>
      <c r="J101" s="240">
        <f>ROUND(I101*H101,2)</f>
        <v>0</v>
      </c>
      <c r="K101" s="236" t="s">
        <v>222</v>
      </c>
      <c r="L101" s="73"/>
      <c r="M101" s="241" t="s">
        <v>21</v>
      </c>
      <c r="N101" s="242" t="s">
        <v>43</v>
      </c>
      <c r="O101" s="48"/>
      <c r="P101" s="243">
        <f>O101*H101</f>
        <v>0</v>
      </c>
      <c r="Q101" s="243">
        <v>0</v>
      </c>
      <c r="R101" s="243">
        <f>Q101*H101</f>
        <v>0</v>
      </c>
      <c r="S101" s="243">
        <v>0</v>
      </c>
      <c r="T101" s="244">
        <f>S101*H101</f>
        <v>0</v>
      </c>
      <c r="AR101" s="25" t="s">
        <v>232</v>
      </c>
      <c r="AT101" s="25" t="s">
        <v>218</v>
      </c>
      <c r="AU101" s="25" t="s">
        <v>82</v>
      </c>
      <c r="AY101" s="25" t="s">
        <v>215</v>
      </c>
      <c r="BE101" s="245">
        <f>IF(N101="základní",J101,0)</f>
        <v>0</v>
      </c>
      <c r="BF101" s="245">
        <f>IF(N101="snížená",J101,0)</f>
        <v>0</v>
      </c>
      <c r="BG101" s="245">
        <f>IF(N101="zákl. přenesená",J101,0)</f>
        <v>0</v>
      </c>
      <c r="BH101" s="245">
        <f>IF(N101="sníž. přenesená",J101,0)</f>
        <v>0</v>
      </c>
      <c r="BI101" s="245">
        <f>IF(N101="nulová",J101,0)</f>
        <v>0</v>
      </c>
      <c r="BJ101" s="25" t="s">
        <v>80</v>
      </c>
      <c r="BK101" s="245">
        <f>ROUND(I101*H101,2)</f>
        <v>0</v>
      </c>
      <c r="BL101" s="25" t="s">
        <v>232</v>
      </c>
      <c r="BM101" s="25" t="s">
        <v>888</v>
      </c>
    </row>
    <row r="102" s="1" customFormat="1">
      <c r="B102" s="47"/>
      <c r="C102" s="75"/>
      <c r="D102" s="246" t="s">
        <v>225</v>
      </c>
      <c r="E102" s="75"/>
      <c r="F102" s="247" t="s">
        <v>889</v>
      </c>
      <c r="G102" s="75"/>
      <c r="H102" s="75"/>
      <c r="I102" s="204"/>
      <c r="J102" s="75"/>
      <c r="K102" s="75"/>
      <c r="L102" s="73"/>
      <c r="M102" s="248"/>
      <c r="N102" s="48"/>
      <c r="O102" s="48"/>
      <c r="P102" s="48"/>
      <c r="Q102" s="48"/>
      <c r="R102" s="48"/>
      <c r="S102" s="48"/>
      <c r="T102" s="96"/>
      <c r="AT102" s="25" t="s">
        <v>225</v>
      </c>
      <c r="AU102" s="25" t="s">
        <v>82</v>
      </c>
    </row>
    <row r="103" s="1" customFormat="1" ht="16.5" customHeight="1">
      <c r="B103" s="47"/>
      <c r="C103" s="234" t="s">
        <v>256</v>
      </c>
      <c r="D103" s="234" t="s">
        <v>218</v>
      </c>
      <c r="E103" s="235" t="s">
        <v>890</v>
      </c>
      <c r="F103" s="236" t="s">
        <v>891</v>
      </c>
      <c r="G103" s="237" t="s">
        <v>381</v>
      </c>
      <c r="H103" s="238">
        <v>19.84</v>
      </c>
      <c r="I103" s="239"/>
      <c r="J103" s="240">
        <f>ROUND(I103*H103,2)</f>
        <v>0</v>
      </c>
      <c r="K103" s="236" t="s">
        <v>222</v>
      </c>
      <c r="L103" s="73"/>
      <c r="M103" s="241" t="s">
        <v>21</v>
      </c>
      <c r="N103" s="242" t="s">
        <v>43</v>
      </c>
      <c r="O103" s="48"/>
      <c r="P103" s="243">
        <f>O103*H103</f>
        <v>0</v>
      </c>
      <c r="Q103" s="243">
        <v>0</v>
      </c>
      <c r="R103" s="243">
        <f>Q103*H103</f>
        <v>0</v>
      </c>
      <c r="S103" s="243">
        <v>0</v>
      </c>
      <c r="T103" s="244">
        <f>S103*H103</f>
        <v>0</v>
      </c>
      <c r="AR103" s="25" t="s">
        <v>232</v>
      </c>
      <c r="AT103" s="25" t="s">
        <v>218</v>
      </c>
      <c r="AU103" s="25" t="s">
        <v>82</v>
      </c>
      <c r="AY103" s="25" t="s">
        <v>215</v>
      </c>
      <c r="BE103" s="245">
        <f>IF(N103="základní",J103,0)</f>
        <v>0</v>
      </c>
      <c r="BF103" s="245">
        <f>IF(N103="snížená",J103,0)</f>
        <v>0</v>
      </c>
      <c r="BG103" s="245">
        <f>IF(N103="zákl. přenesená",J103,0)</f>
        <v>0</v>
      </c>
      <c r="BH103" s="245">
        <f>IF(N103="sníž. přenesená",J103,0)</f>
        <v>0</v>
      </c>
      <c r="BI103" s="245">
        <f>IF(N103="nulová",J103,0)</f>
        <v>0</v>
      </c>
      <c r="BJ103" s="25" t="s">
        <v>80</v>
      </c>
      <c r="BK103" s="245">
        <f>ROUND(I103*H103,2)</f>
        <v>0</v>
      </c>
      <c r="BL103" s="25" t="s">
        <v>232</v>
      </c>
      <c r="BM103" s="25" t="s">
        <v>892</v>
      </c>
    </row>
    <row r="104" s="1" customFormat="1">
      <c r="B104" s="47"/>
      <c r="C104" s="75"/>
      <c r="D104" s="246" t="s">
        <v>225</v>
      </c>
      <c r="E104" s="75"/>
      <c r="F104" s="247" t="s">
        <v>893</v>
      </c>
      <c r="G104" s="75"/>
      <c r="H104" s="75"/>
      <c r="I104" s="204"/>
      <c r="J104" s="75"/>
      <c r="K104" s="75"/>
      <c r="L104" s="73"/>
      <c r="M104" s="248"/>
      <c r="N104" s="48"/>
      <c r="O104" s="48"/>
      <c r="P104" s="48"/>
      <c r="Q104" s="48"/>
      <c r="R104" s="48"/>
      <c r="S104" s="48"/>
      <c r="T104" s="96"/>
      <c r="AT104" s="25" t="s">
        <v>225</v>
      </c>
      <c r="AU104" s="25" t="s">
        <v>82</v>
      </c>
    </row>
    <row r="105" s="11" customFormat="1" ht="29.88" customHeight="1">
      <c r="B105" s="218"/>
      <c r="C105" s="219"/>
      <c r="D105" s="220" t="s">
        <v>71</v>
      </c>
      <c r="E105" s="232" t="s">
        <v>405</v>
      </c>
      <c r="F105" s="232" t="s">
        <v>894</v>
      </c>
      <c r="G105" s="219"/>
      <c r="H105" s="219"/>
      <c r="I105" s="222"/>
      <c r="J105" s="233">
        <f>BK105</f>
        <v>0</v>
      </c>
      <c r="K105" s="219"/>
      <c r="L105" s="224"/>
      <c r="M105" s="225"/>
      <c r="N105" s="226"/>
      <c r="O105" s="226"/>
      <c r="P105" s="227">
        <f>SUM(P106:P107)</f>
        <v>0</v>
      </c>
      <c r="Q105" s="226"/>
      <c r="R105" s="227">
        <f>SUM(R106:R107)</f>
        <v>0</v>
      </c>
      <c r="S105" s="226"/>
      <c r="T105" s="228">
        <f>SUM(T106:T107)</f>
        <v>0.20000000000000001</v>
      </c>
      <c r="AR105" s="229" t="s">
        <v>80</v>
      </c>
      <c r="AT105" s="230" t="s">
        <v>71</v>
      </c>
      <c r="AU105" s="230" t="s">
        <v>80</v>
      </c>
      <c r="AY105" s="229" t="s">
        <v>215</v>
      </c>
      <c r="BK105" s="231">
        <f>SUM(BK106:BK107)</f>
        <v>0</v>
      </c>
    </row>
    <row r="106" s="1" customFormat="1" ht="25.5" customHeight="1">
      <c r="B106" s="47"/>
      <c r="C106" s="234" t="s">
        <v>260</v>
      </c>
      <c r="D106" s="234" t="s">
        <v>218</v>
      </c>
      <c r="E106" s="235" t="s">
        <v>895</v>
      </c>
      <c r="F106" s="236" t="s">
        <v>896</v>
      </c>
      <c r="G106" s="237" t="s">
        <v>298</v>
      </c>
      <c r="H106" s="238">
        <v>2</v>
      </c>
      <c r="I106" s="239"/>
      <c r="J106" s="240">
        <f>ROUND(I106*H106,2)</f>
        <v>0</v>
      </c>
      <c r="K106" s="236" t="s">
        <v>222</v>
      </c>
      <c r="L106" s="73"/>
      <c r="M106" s="241" t="s">
        <v>21</v>
      </c>
      <c r="N106" s="242" t="s">
        <v>43</v>
      </c>
      <c r="O106" s="48"/>
      <c r="P106" s="243">
        <f>O106*H106</f>
        <v>0</v>
      </c>
      <c r="Q106" s="243">
        <v>0</v>
      </c>
      <c r="R106" s="243">
        <f>Q106*H106</f>
        <v>0</v>
      </c>
      <c r="S106" s="243">
        <v>0.10000000000000001</v>
      </c>
      <c r="T106" s="244">
        <f>S106*H106</f>
        <v>0.20000000000000001</v>
      </c>
      <c r="AR106" s="25" t="s">
        <v>232</v>
      </c>
      <c r="AT106" s="25" t="s">
        <v>218</v>
      </c>
      <c r="AU106" s="25" t="s">
        <v>82</v>
      </c>
      <c r="AY106" s="25" t="s">
        <v>215</v>
      </c>
      <c r="BE106" s="245">
        <f>IF(N106="základní",J106,0)</f>
        <v>0</v>
      </c>
      <c r="BF106" s="245">
        <f>IF(N106="snížená",J106,0)</f>
        <v>0</v>
      </c>
      <c r="BG106" s="245">
        <f>IF(N106="zákl. přenesená",J106,0)</f>
        <v>0</v>
      </c>
      <c r="BH106" s="245">
        <f>IF(N106="sníž. přenesená",J106,0)</f>
        <v>0</v>
      </c>
      <c r="BI106" s="245">
        <f>IF(N106="nulová",J106,0)</f>
        <v>0</v>
      </c>
      <c r="BJ106" s="25" t="s">
        <v>80</v>
      </c>
      <c r="BK106" s="245">
        <f>ROUND(I106*H106,2)</f>
        <v>0</v>
      </c>
      <c r="BL106" s="25" t="s">
        <v>232</v>
      </c>
      <c r="BM106" s="25" t="s">
        <v>897</v>
      </c>
    </row>
    <row r="107" s="1" customFormat="1">
      <c r="B107" s="47"/>
      <c r="C107" s="75"/>
      <c r="D107" s="246" t="s">
        <v>225</v>
      </c>
      <c r="E107" s="75"/>
      <c r="F107" s="247" t="s">
        <v>898</v>
      </c>
      <c r="G107" s="75"/>
      <c r="H107" s="75"/>
      <c r="I107" s="204"/>
      <c r="J107" s="75"/>
      <c r="K107" s="75"/>
      <c r="L107" s="73"/>
      <c r="M107" s="248"/>
      <c r="N107" s="48"/>
      <c r="O107" s="48"/>
      <c r="P107" s="48"/>
      <c r="Q107" s="48"/>
      <c r="R107" s="48"/>
      <c r="S107" s="48"/>
      <c r="T107" s="96"/>
      <c r="AT107" s="25" t="s">
        <v>225</v>
      </c>
      <c r="AU107" s="25" t="s">
        <v>82</v>
      </c>
    </row>
    <row r="108" s="11" customFormat="1" ht="29.88" customHeight="1">
      <c r="B108" s="218"/>
      <c r="C108" s="219"/>
      <c r="D108" s="220" t="s">
        <v>71</v>
      </c>
      <c r="E108" s="232" t="s">
        <v>251</v>
      </c>
      <c r="F108" s="232" t="s">
        <v>568</v>
      </c>
      <c r="G108" s="219"/>
      <c r="H108" s="219"/>
      <c r="I108" s="222"/>
      <c r="J108" s="233">
        <f>BK108</f>
        <v>0</v>
      </c>
      <c r="K108" s="219"/>
      <c r="L108" s="224"/>
      <c r="M108" s="225"/>
      <c r="N108" s="226"/>
      <c r="O108" s="226"/>
      <c r="P108" s="227">
        <f>SUM(P109:P114)</f>
        <v>0</v>
      </c>
      <c r="Q108" s="226"/>
      <c r="R108" s="227">
        <f>SUM(R109:R114)</f>
        <v>0</v>
      </c>
      <c r="S108" s="226"/>
      <c r="T108" s="228">
        <f>SUM(T109:T114)</f>
        <v>128.88</v>
      </c>
      <c r="AR108" s="229" t="s">
        <v>80</v>
      </c>
      <c r="AT108" s="230" t="s">
        <v>71</v>
      </c>
      <c r="AU108" s="230" t="s">
        <v>80</v>
      </c>
      <c r="AY108" s="229" t="s">
        <v>215</v>
      </c>
      <c r="BK108" s="231">
        <f>SUM(BK109:BK114)</f>
        <v>0</v>
      </c>
    </row>
    <row r="109" s="1" customFormat="1" ht="16.5" customHeight="1">
      <c r="B109" s="47"/>
      <c r="C109" s="234" t="s">
        <v>267</v>
      </c>
      <c r="D109" s="234" t="s">
        <v>218</v>
      </c>
      <c r="E109" s="235" t="s">
        <v>899</v>
      </c>
      <c r="F109" s="236" t="s">
        <v>900</v>
      </c>
      <c r="G109" s="237" t="s">
        <v>452</v>
      </c>
      <c r="H109" s="238">
        <v>35</v>
      </c>
      <c r="I109" s="239"/>
      <c r="J109" s="240">
        <f>ROUND(I109*H109,2)</f>
        <v>0</v>
      </c>
      <c r="K109" s="236" t="s">
        <v>21</v>
      </c>
      <c r="L109" s="73"/>
      <c r="M109" s="241" t="s">
        <v>21</v>
      </c>
      <c r="N109" s="242" t="s">
        <v>43</v>
      </c>
      <c r="O109" s="48"/>
      <c r="P109" s="243">
        <f>O109*H109</f>
        <v>0</v>
      </c>
      <c r="Q109" s="243">
        <v>0</v>
      </c>
      <c r="R109" s="243">
        <f>Q109*H109</f>
        <v>0</v>
      </c>
      <c r="S109" s="243">
        <v>0.012999999999999999</v>
      </c>
      <c r="T109" s="244">
        <f>S109*H109</f>
        <v>0.45499999999999996</v>
      </c>
      <c r="AR109" s="25" t="s">
        <v>232</v>
      </c>
      <c r="AT109" s="25" t="s">
        <v>218</v>
      </c>
      <c r="AU109" s="25" t="s">
        <v>82</v>
      </c>
      <c r="AY109" s="25" t="s">
        <v>215</v>
      </c>
      <c r="BE109" s="245">
        <f>IF(N109="základní",J109,0)</f>
        <v>0</v>
      </c>
      <c r="BF109" s="245">
        <f>IF(N109="snížená",J109,0)</f>
        <v>0</v>
      </c>
      <c r="BG109" s="245">
        <f>IF(N109="zákl. přenesená",J109,0)</f>
        <v>0</v>
      </c>
      <c r="BH109" s="245">
        <f>IF(N109="sníž. přenesená",J109,0)</f>
        <v>0</v>
      </c>
      <c r="BI109" s="245">
        <f>IF(N109="nulová",J109,0)</f>
        <v>0</v>
      </c>
      <c r="BJ109" s="25" t="s">
        <v>80</v>
      </c>
      <c r="BK109" s="245">
        <f>ROUND(I109*H109,2)</f>
        <v>0</v>
      </c>
      <c r="BL109" s="25" t="s">
        <v>232</v>
      </c>
      <c r="BM109" s="25" t="s">
        <v>901</v>
      </c>
    </row>
    <row r="110" s="1" customFormat="1">
      <c r="B110" s="47"/>
      <c r="C110" s="75"/>
      <c r="D110" s="246" t="s">
        <v>225</v>
      </c>
      <c r="E110" s="75"/>
      <c r="F110" s="247" t="s">
        <v>902</v>
      </c>
      <c r="G110" s="75"/>
      <c r="H110" s="75"/>
      <c r="I110" s="204"/>
      <c r="J110" s="75"/>
      <c r="K110" s="75"/>
      <c r="L110" s="73"/>
      <c r="M110" s="248"/>
      <c r="N110" s="48"/>
      <c r="O110" s="48"/>
      <c r="P110" s="48"/>
      <c r="Q110" s="48"/>
      <c r="R110" s="48"/>
      <c r="S110" s="48"/>
      <c r="T110" s="96"/>
      <c r="AT110" s="25" t="s">
        <v>225</v>
      </c>
      <c r="AU110" s="25" t="s">
        <v>82</v>
      </c>
    </row>
    <row r="111" s="1" customFormat="1" ht="16.5" customHeight="1">
      <c r="B111" s="47"/>
      <c r="C111" s="234" t="s">
        <v>326</v>
      </c>
      <c r="D111" s="234" t="s">
        <v>218</v>
      </c>
      <c r="E111" s="235" t="s">
        <v>903</v>
      </c>
      <c r="F111" s="236" t="s">
        <v>904</v>
      </c>
      <c r="G111" s="237" t="s">
        <v>381</v>
      </c>
      <c r="H111" s="238">
        <v>46</v>
      </c>
      <c r="I111" s="239"/>
      <c r="J111" s="240">
        <f>ROUND(I111*H111,2)</f>
        <v>0</v>
      </c>
      <c r="K111" s="236" t="s">
        <v>222</v>
      </c>
      <c r="L111" s="73"/>
      <c r="M111" s="241" t="s">
        <v>21</v>
      </c>
      <c r="N111" s="242" t="s">
        <v>43</v>
      </c>
      <c r="O111" s="48"/>
      <c r="P111" s="243">
        <f>O111*H111</f>
        <v>0</v>
      </c>
      <c r="Q111" s="243">
        <v>0</v>
      </c>
      <c r="R111" s="243">
        <f>Q111*H111</f>
        <v>0</v>
      </c>
      <c r="S111" s="243">
        <v>2.2000000000000002</v>
      </c>
      <c r="T111" s="244">
        <f>S111*H111</f>
        <v>101.2</v>
      </c>
      <c r="AR111" s="25" t="s">
        <v>232</v>
      </c>
      <c r="AT111" s="25" t="s">
        <v>218</v>
      </c>
      <c r="AU111" s="25" t="s">
        <v>82</v>
      </c>
      <c r="AY111" s="25" t="s">
        <v>215</v>
      </c>
      <c r="BE111" s="245">
        <f>IF(N111="základní",J111,0)</f>
        <v>0</v>
      </c>
      <c r="BF111" s="245">
        <f>IF(N111="snížená",J111,0)</f>
        <v>0</v>
      </c>
      <c r="BG111" s="245">
        <f>IF(N111="zákl. přenesená",J111,0)</f>
        <v>0</v>
      </c>
      <c r="BH111" s="245">
        <f>IF(N111="sníž. přenesená",J111,0)</f>
        <v>0</v>
      </c>
      <c r="BI111" s="245">
        <f>IF(N111="nulová",J111,0)</f>
        <v>0</v>
      </c>
      <c r="BJ111" s="25" t="s">
        <v>80</v>
      </c>
      <c r="BK111" s="245">
        <f>ROUND(I111*H111,2)</f>
        <v>0</v>
      </c>
      <c r="BL111" s="25" t="s">
        <v>232</v>
      </c>
      <c r="BM111" s="25" t="s">
        <v>905</v>
      </c>
    </row>
    <row r="112" s="1" customFormat="1">
      <c r="B112" s="47"/>
      <c r="C112" s="75"/>
      <c r="D112" s="246" t="s">
        <v>225</v>
      </c>
      <c r="E112" s="75"/>
      <c r="F112" s="247" t="s">
        <v>906</v>
      </c>
      <c r="G112" s="75"/>
      <c r="H112" s="75"/>
      <c r="I112" s="204"/>
      <c r="J112" s="75"/>
      <c r="K112" s="75"/>
      <c r="L112" s="73"/>
      <c r="M112" s="248"/>
      <c r="N112" s="48"/>
      <c r="O112" s="48"/>
      <c r="P112" s="48"/>
      <c r="Q112" s="48"/>
      <c r="R112" s="48"/>
      <c r="S112" s="48"/>
      <c r="T112" s="96"/>
      <c r="AT112" s="25" t="s">
        <v>225</v>
      </c>
      <c r="AU112" s="25" t="s">
        <v>82</v>
      </c>
    </row>
    <row r="113" s="1" customFormat="1" ht="16.5" customHeight="1">
      <c r="B113" s="47"/>
      <c r="C113" s="234" t="s">
        <v>321</v>
      </c>
      <c r="D113" s="234" t="s">
        <v>218</v>
      </c>
      <c r="E113" s="235" t="s">
        <v>907</v>
      </c>
      <c r="F113" s="236" t="s">
        <v>908</v>
      </c>
      <c r="G113" s="237" t="s">
        <v>381</v>
      </c>
      <c r="H113" s="238">
        <v>12.1</v>
      </c>
      <c r="I113" s="239"/>
      <c r="J113" s="240">
        <f>ROUND(I113*H113,2)</f>
        <v>0</v>
      </c>
      <c r="K113" s="236" t="s">
        <v>222</v>
      </c>
      <c r="L113" s="73"/>
      <c r="M113" s="241" t="s">
        <v>21</v>
      </c>
      <c r="N113" s="242" t="s">
        <v>43</v>
      </c>
      <c r="O113" s="48"/>
      <c r="P113" s="243">
        <f>O113*H113</f>
        <v>0</v>
      </c>
      <c r="Q113" s="243">
        <v>0</v>
      </c>
      <c r="R113" s="243">
        <f>Q113*H113</f>
        <v>0</v>
      </c>
      <c r="S113" s="243">
        <v>2.25</v>
      </c>
      <c r="T113" s="244">
        <f>S113*H113</f>
        <v>27.224999999999998</v>
      </c>
      <c r="AR113" s="25" t="s">
        <v>232</v>
      </c>
      <c r="AT113" s="25" t="s">
        <v>218</v>
      </c>
      <c r="AU113" s="25" t="s">
        <v>82</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909</v>
      </c>
    </row>
    <row r="114" s="1" customFormat="1">
      <c r="B114" s="47"/>
      <c r="C114" s="75"/>
      <c r="D114" s="246" t="s">
        <v>225</v>
      </c>
      <c r="E114" s="75"/>
      <c r="F114" s="247" t="s">
        <v>910</v>
      </c>
      <c r="G114" s="75"/>
      <c r="H114" s="75"/>
      <c r="I114" s="204"/>
      <c r="J114" s="75"/>
      <c r="K114" s="75"/>
      <c r="L114" s="73"/>
      <c r="M114" s="248"/>
      <c r="N114" s="48"/>
      <c r="O114" s="48"/>
      <c r="P114" s="48"/>
      <c r="Q114" s="48"/>
      <c r="R114" s="48"/>
      <c r="S114" s="48"/>
      <c r="T114" s="96"/>
      <c r="AT114" s="25" t="s">
        <v>225</v>
      </c>
      <c r="AU114" s="25" t="s">
        <v>82</v>
      </c>
    </row>
    <row r="115" s="11" customFormat="1" ht="29.88" customHeight="1">
      <c r="B115" s="218"/>
      <c r="C115" s="219"/>
      <c r="D115" s="220" t="s">
        <v>71</v>
      </c>
      <c r="E115" s="232" t="s">
        <v>644</v>
      </c>
      <c r="F115" s="232" t="s">
        <v>645</v>
      </c>
      <c r="G115" s="219"/>
      <c r="H115" s="219"/>
      <c r="I115" s="222"/>
      <c r="J115" s="233">
        <f>BK115</f>
        <v>0</v>
      </c>
      <c r="K115" s="219"/>
      <c r="L115" s="224"/>
      <c r="M115" s="225"/>
      <c r="N115" s="226"/>
      <c r="O115" s="226"/>
      <c r="P115" s="227">
        <f>SUM(P116:P126)</f>
        <v>0</v>
      </c>
      <c r="Q115" s="226"/>
      <c r="R115" s="227">
        <f>SUM(R116:R126)</f>
        <v>0</v>
      </c>
      <c r="S115" s="226"/>
      <c r="T115" s="228">
        <f>SUM(T116:T126)</f>
        <v>0</v>
      </c>
      <c r="AR115" s="229" t="s">
        <v>80</v>
      </c>
      <c r="AT115" s="230" t="s">
        <v>71</v>
      </c>
      <c r="AU115" s="230" t="s">
        <v>80</v>
      </c>
      <c r="AY115" s="229" t="s">
        <v>215</v>
      </c>
      <c r="BK115" s="231">
        <f>SUM(BK116:BK126)</f>
        <v>0</v>
      </c>
    </row>
    <row r="116" s="1" customFormat="1" ht="25.5" customHeight="1">
      <c r="B116" s="47"/>
      <c r="C116" s="234" t="s">
        <v>331</v>
      </c>
      <c r="D116" s="234" t="s">
        <v>218</v>
      </c>
      <c r="E116" s="235" t="s">
        <v>647</v>
      </c>
      <c r="F116" s="236" t="s">
        <v>648</v>
      </c>
      <c r="G116" s="237" t="s">
        <v>473</v>
      </c>
      <c r="H116" s="238">
        <v>123.13500000000001</v>
      </c>
      <c r="I116" s="239"/>
      <c r="J116" s="240">
        <f>ROUND(I116*H116,2)</f>
        <v>0</v>
      </c>
      <c r="K116" s="236" t="s">
        <v>222</v>
      </c>
      <c r="L116" s="73"/>
      <c r="M116" s="241" t="s">
        <v>21</v>
      </c>
      <c r="N116" s="242" t="s">
        <v>43</v>
      </c>
      <c r="O116" s="48"/>
      <c r="P116" s="243">
        <f>O116*H116</f>
        <v>0</v>
      </c>
      <c r="Q116" s="243">
        <v>0</v>
      </c>
      <c r="R116" s="243">
        <f>Q116*H116</f>
        <v>0</v>
      </c>
      <c r="S116" s="243">
        <v>0</v>
      </c>
      <c r="T116" s="244">
        <f>S116*H116</f>
        <v>0</v>
      </c>
      <c r="AR116" s="25" t="s">
        <v>232</v>
      </c>
      <c r="AT116" s="25" t="s">
        <v>218</v>
      </c>
      <c r="AU116" s="25" t="s">
        <v>82</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911</v>
      </c>
    </row>
    <row r="117" s="12" customFormat="1">
      <c r="B117" s="252"/>
      <c r="C117" s="253"/>
      <c r="D117" s="246" t="s">
        <v>422</v>
      </c>
      <c r="E117" s="254" t="s">
        <v>21</v>
      </c>
      <c r="F117" s="255" t="s">
        <v>912</v>
      </c>
      <c r="G117" s="253"/>
      <c r="H117" s="256">
        <v>123.13500000000001</v>
      </c>
      <c r="I117" s="257"/>
      <c r="J117" s="253"/>
      <c r="K117" s="253"/>
      <c r="L117" s="258"/>
      <c r="M117" s="259"/>
      <c r="N117" s="260"/>
      <c r="O117" s="260"/>
      <c r="P117" s="260"/>
      <c r="Q117" s="260"/>
      <c r="R117" s="260"/>
      <c r="S117" s="260"/>
      <c r="T117" s="261"/>
      <c r="AT117" s="262" t="s">
        <v>422</v>
      </c>
      <c r="AU117" s="262" t="s">
        <v>82</v>
      </c>
      <c r="AV117" s="12" t="s">
        <v>82</v>
      </c>
      <c r="AW117" s="12" t="s">
        <v>35</v>
      </c>
      <c r="AX117" s="12" t="s">
        <v>80</v>
      </c>
      <c r="AY117" s="262" t="s">
        <v>215</v>
      </c>
    </row>
    <row r="118" s="1" customFormat="1" ht="25.5" customHeight="1">
      <c r="B118" s="47"/>
      <c r="C118" s="234" t="s">
        <v>499</v>
      </c>
      <c r="D118" s="234" t="s">
        <v>218</v>
      </c>
      <c r="E118" s="235" t="s">
        <v>652</v>
      </c>
      <c r="F118" s="236" t="s">
        <v>653</v>
      </c>
      <c r="G118" s="237" t="s">
        <v>473</v>
      </c>
      <c r="H118" s="238">
        <v>3570.915</v>
      </c>
      <c r="I118" s="239"/>
      <c r="J118" s="240">
        <f>ROUND(I118*H118,2)</f>
        <v>0</v>
      </c>
      <c r="K118" s="236" t="s">
        <v>222</v>
      </c>
      <c r="L118" s="73"/>
      <c r="M118" s="241" t="s">
        <v>21</v>
      </c>
      <c r="N118" s="242" t="s">
        <v>43</v>
      </c>
      <c r="O118" s="48"/>
      <c r="P118" s="243">
        <f>O118*H118</f>
        <v>0</v>
      </c>
      <c r="Q118" s="243">
        <v>0</v>
      </c>
      <c r="R118" s="243">
        <f>Q118*H118</f>
        <v>0</v>
      </c>
      <c r="S118" s="243">
        <v>0</v>
      </c>
      <c r="T118" s="244">
        <f>S118*H118</f>
        <v>0</v>
      </c>
      <c r="AR118" s="25" t="s">
        <v>232</v>
      </c>
      <c r="AT118" s="25" t="s">
        <v>218</v>
      </c>
      <c r="AU118" s="25" t="s">
        <v>82</v>
      </c>
      <c r="AY118" s="25" t="s">
        <v>215</v>
      </c>
      <c r="BE118" s="245">
        <f>IF(N118="základní",J118,0)</f>
        <v>0</v>
      </c>
      <c r="BF118" s="245">
        <f>IF(N118="snížená",J118,0)</f>
        <v>0</v>
      </c>
      <c r="BG118" s="245">
        <f>IF(N118="zákl. přenesená",J118,0)</f>
        <v>0</v>
      </c>
      <c r="BH118" s="245">
        <f>IF(N118="sníž. přenesená",J118,0)</f>
        <v>0</v>
      </c>
      <c r="BI118" s="245">
        <f>IF(N118="nulová",J118,0)</f>
        <v>0</v>
      </c>
      <c r="BJ118" s="25" t="s">
        <v>80</v>
      </c>
      <c r="BK118" s="245">
        <f>ROUND(I118*H118,2)</f>
        <v>0</v>
      </c>
      <c r="BL118" s="25" t="s">
        <v>232</v>
      </c>
      <c r="BM118" s="25" t="s">
        <v>913</v>
      </c>
    </row>
    <row r="119" s="1" customFormat="1">
      <c r="B119" s="47"/>
      <c r="C119" s="75"/>
      <c r="D119" s="246" t="s">
        <v>225</v>
      </c>
      <c r="E119" s="75"/>
      <c r="F119" s="247" t="s">
        <v>914</v>
      </c>
      <c r="G119" s="75"/>
      <c r="H119" s="75"/>
      <c r="I119" s="204"/>
      <c r="J119" s="75"/>
      <c r="K119" s="75"/>
      <c r="L119" s="73"/>
      <c r="M119" s="248"/>
      <c r="N119" s="48"/>
      <c r="O119" s="48"/>
      <c r="P119" s="48"/>
      <c r="Q119" s="48"/>
      <c r="R119" s="48"/>
      <c r="S119" s="48"/>
      <c r="T119" s="96"/>
      <c r="AT119" s="25" t="s">
        <v>225</v>
      </c>
      <c r="AU119" s="25" t="s">
        <v>82</v>
      </c>
    </row>
    <row r="120" s="12" customFormat="1">
      <c r="B120" s="252"/>
      <c r="C120" s="253"/>
      <c r="D120" s="246" t="s">
        <v>422</v>
      </c>
      <c r="E120" s="254" t="s">
        <v>21</v>
      </c>
      <c r="F120" s="255" t="s">
        <v>915</v>
      </c>
      <c r="G120" s="253"/>
      <c r="H120" s="256">
        <v>3570.915</v>
      </c>
      <c r="I120" s="257"/>
      <c r="J120" s="253"/>
      <c r="K120" s="253"/>
      <c r="L120" s="258"/>
      <c r="M120" s="259"/>
      <c r="N120" s="260"/>
      <c r="O120" s="260"/>
      <c r="P120" s="260"/>
      <c r="Q120" s="260"/>
      <c r="R120" s="260"/>
      <c r="S120" s="260"/>
      <c r="T120" s="261"/>
      <c r="AT120" s="262" t="s">
        <v>422</v>
      </c>
      <c r="AU120" s="262" t="s">
        <v>82</v>
      </c>
      <c r="AV120" s="12" t="s">
        <v>82</v>
      </c>
      <c r="AW120" s="12" t="s">
        <v>35</v>
      </c>
      <c r="AX120" s="12" t="s">
        <v>80</v>
      </c>
      <c r="AY120" s="262" t="s">
        <v>215</v>
      </c>
    </row>
    <row r="121" s="1" customFormat="1" ht="25.5" customHeight="1">
      <c r="B121" s="47"/>
      <c r="C121" s="234" t="s">
        <v>10</v>
      </c>
      <c r="D121" s="234" t="s">
        <v>218</v>
      </c>
      <c r="E121" s="235" t="s">
        <v>916</v>
      </c>
      <c r="F121" s="236" t="s">
        <v>735</v>
      </c>
      <c r="G121" s="237" t="s">
        <v>473</v>
      </c>
      <c r="H121" s="238">
        <v>122.48</v>
      </c>
      <c r="I121" s="239"/>
      <c r="J121" s="240">
        <f>ROUND(I121*H121,2)</f>
        <v>0</v>
      </c>
      <c r="K121" s="236" t="s">
        <v>222</v>
      </c>
      <c r="L121" s="73"/>
      <c r="M121" s="241" t="s">
        <v>21</v>
      </c>
      <c r="N121" s="242" t="s">
        <v>43</v>
      </c>
      <c r="O121" s="48"/>
      <c r="P121" s="243">
        <f>O121*H121</f>
        <v>0</v>
      </c>
      <c r="Q121" s="243">
        <v>0</v>
      </c>
      <c r="R121" s="243">
        <f>Q121*H121</f>
        <v>0</v>
      </c>
      <c r="S121" s="243">
        <v>0</v>
      </c>
      <c r="T121" s="244">
        <f>S121*H121</f>
        <v>0</v>
      </c>
      <c r="AR121" s="25" t="s">
        <v>232</v>
      </c>
      <c r="AT121" s="25" t="s">
        <v>218</v>
      </c>
      <c r="AU121" s="25" t="s">
        <v>82</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917</v>
      </c>
    </row>
    <row r="122" s="12" customFormat="1">
      <c r="B122" s="252"/>
      <c r="C122" s="253"/>
      <c r="D122" s="246" t="s">
        <v>422</v>
      </c>
      <c r="E122" s="254" t="s">
        <v>21</v>
      </c>
      <c r="F122" s="255" t="s">
        <v>918</v>
      </c>
      <c r="G122" s="253"/>
      <c r="H122" s="256">
        <v>122.48</v>
      </c>
      <c r="I122" s="257"/>
      <c r="J122" s="253"/>
      <c r="K122" s="253"/>
      <c r="L122" s="258"/>
      <c r="M122" s="259"/>
      <c r="N122" s="260"/>
      <c r="O122" s="260"/>
      <c r="P122" s="260"/>
      <c r="Q122" s="260"/>
      <c r="R122" s="260"/>
      <c r="S122" s="260"/>
      <c r="T122" s="261"/>
      <c r="AT122" s="262" t="s">
        <v>422</v>
      </c>
      <c r="AU122" s="262" t="s">
        <v>82</v>
      </c>
      <c r="AV122" s="12" t="s">
        <v>82</v>
      </c>
      <c r="AW122" s="12" t="s">
        <v>35</v>
      </c>
      <c r="AX122" s="12" t="s">
        <v>80</v>
      </c>
      <c r="AY122" s="262" t="s">
        <v>215</v>
      </c>
    </row>
    <row r="123" s="1" customFormat="1" ht="25.5" customHeight="1">
      <c r="B123" s="47"/>
      <c r="C123" s="234" t="s">
        <v>286</v>
      </c>
      <c r="D123" s="234" t="s">
        <v>218</v>
      </c>
      <c r="E123" s="235" t="s">
        <v>919</v>
      </c>
      <c r="F123" s="236" t="s">
        <v>742</v>
      </c>
      <c r="G123" s="237" t="s">
        <v>473</v>
      </c>
      <c r="H123" s="238">
        <v>73.640000000000001</v>
      </c>
      <c r="I123" s="239"/>
      <c r="J123" s="240">
        <f>ROUND(I123*H123,2)</f>
        <v>0</v>
      </c>
      <c r="K123" s="236" t="s">
        <v>222</v>
      </c>
      <c r="L123" s="73"/>
      <c r="M123" s="241" t="s">
        <v>21</v>
      </c>
      <c r="N123" s="242" t="s">
        <v>43</v>
      </c>
      <c r="O123" s="48"/>
      <c r="P123" s="243">
        <f>O123*H123</f>
        <v>0</v>
      </c>
      <c r="Q123" s="243">
        <v>0</v>
      </c>
      <c r="R123" s="243">
        <f>Q123*H123</f>
        <v>0</v>
      </c>
      <c r="S123" s="243">
        <v>0</v>
      </c>
      <c r="T123" s="244">
        <f>S123*H123</f>
        <v>0</v>
      </c>
      <c r="AR123" s="25" t="s">
        <v>232</v>
      </c>
      <c r="AT123" s="25" t="s">
        <v>218</v>
      </c>
      <c r="AU123" s="25" t="s">
        <v>82</v>
      </c>
      <c r="AY123" s="25" t="s">
        <v>215</v>
      </c>
      <c r="BE123" s="245">
        <f>IF(N123="základní",J123,0)</f>
        <v>0</v>
      </c>
      <c r="BF123" s="245">
        <f>IF(N123="snížená",J123,0)</f>
        <v>0</v>
      </c>
      <c r="BG123" s="245">
        <f>IF(N123="zákl. přenesená",J123,0)</f>
        <v>0</v>
      </c>
      <c r="BH123" s="245">
        <f>IF(N123="sníž. přenesená",J123,0)</f>
        <v>0</v>
      </c>
      <c r="BI123" s="245">
        <f>IF(N123="nulová",J123,0)</f>
        <v>0</v>
      </c>
      <c r="BJ123" s="25" t="s">
        <v>80</v>
      </c>
      <c r="BK123" s="245">
        <f>ROUND(I123*H123,2)</f>
        <v>0</v>
      </c>
      <c r="BL123" s="25" t="s">
        <v>232</v>
      </c>
      <c r="BM123" s="25" t="s">
        <v>920</v>
      </c>
    </row>
    <row r="124" s="12" customFormat="1">
      <c r="B124" s="252"/>
      <c r="C124" s="253"/>
      <c r="D124" s="246" t="s">
        <v>422</v>
      </c>
      <c r="E124" s="254" t="s">
        <v>21</v>
      </c>
      <c r="F124" s="255" t="s">
        <v>921</v>
      </c>
      <c r="G124" s="253"/>
      <c r="H124" s="256">
        <v>73.640000000000001</v>
      </c>
      <c r="I124" s="257"/>
      <c r="J124" s="253"/>
      <c r="K124" s="253"/>
      <c r="L124" s="258"/>
      <c r="M124" s="259"/>
      <c r="N124" s="260"/>
      <c r="O124" s="260"/>
      <c r="P124" s="260"/>
      <c r="Q124" s="260"/>
      <c r="R124" s="260"/>
      <c r="S124" s="260"/>
      <c r="T124" s="261"/>
      <c r="AT124" s="262" t="s">
        <v>422</v>
      </c>
      <c r="AU124" s="262" t="s">
        <v>82</v>
      </c>
      <c r="AV124" s="12" t="s">
        <v>82</v>
      </c>
      <c r="AW124" s="12" t="s">
        <v>35</v>
      </c>
      <c r="AX124" s="12" t="s">
        <v>80</v>
      </c>
      <c r="AY124" s="262" t="s">
        <v>215</v>
      </c>
    </row>
    <row r="125" s="1" customFormat="1" ht="25.5" customHeight="1">
      <c r="B125" s="47"/>
      <c r="C125" s="234" t="s">
        <v>348</v>
      </c>
      <c r="D125" s="234" t="s">
        <v>218</v>
      </c>
      <c r="E125" s="235" t="s">
        <v>922</v>
      </c>
      <c r="F125" s="236" t="s">
        <v>923</v>
      </c>
      <c r="G125" s="237" t="s">
        <v>473</v>
      </c>
      <c r="H125" s="238">
        <v>0.45500000000000002</v>
      </c>
      <c r="I125" s="239"/>
      <c r="J125" s="240">
        <f>ROUND(I125*H125,2)</f>
        <v>0</v>
      </c>
      <c r="K125" s="236" t="s">
        <v>222</v>
      </c>
      <c r="L125" s="73"/>
      <c r="M125" s="241" t="s">
        <v>21</v>
      </c>
      <c r="N125" s="242" t="s">
        <v>43</v>
      </c>
      <c r="O125" s="48"/>
      <c r="P125" s="243">
        <f>O125*H125</f>
        <v>0</v>
      </c>
      <c r="Q125" s="243">
        <v>0</v>
      </c>
      <c r="R125" s="243">
        <f>Q125*H125</f>
        <v>0</v>
      </c>
      <c r="S125" s="243">
        <v>0</v>
      </c>
      <c r="T125" s="244">
        <f>S125*H125</f>
        <v>0</v>
      </c>
      <c r="AR125" s="25" t="s">
        <v>232</v>
      </c>
      <c r="AT125" s="25" t="s">
        <v>218</v>
      </c>
      <c r="AU125" s="25" t="s">
        <v>82</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232</v>
      </c>
      <c r="BM125" s="25" t="s">
        <v>924</v>
      </c>
    </row>
    <row r="126" s="12" customFormat="1">
      <c r="B126" s="252"/>
      <c r="C126" s="253"/>
      <c r="D126" s="246" t="s">
        <v>422</v>
      </c>
      <c r="E126" s="254" t="s">
        <v>21</v>
      </c>
      <c r="F126" s="255" t="s">
        <v>925</v>
      </c>
      <c r="G126" s="253"/>
      <c r="H126" s="256">
        <v>0.45500000000000002</v>
      </c>
      <c r="I126" s="257"/>
      <c r="J126" s="253"/>
      <c r="K126" s="253"/>
      <c r="L126" s="258"/>
      <c r="M126" s="259"/>
      <c r="N126" s="260"/>
      <c r="O126" s="260"/>
      <c r="P126" s="260"/>
      <c r="Q126" s="260"/>
      <c r="R126" s="260"/>
      <c r="S126" s="260"/>
      <c r="T126" s="261"/>
      <c r="AT126" s="262" t="s">
        <v>422</v>
      </c>
      <c r="AU126" s="262" t="s">
        <v>82</v>
      </c>
      <c r="AV126" s="12" t="s">
        <v>82</v>
      </c>
      <c r="AW126" s="12" t="s">
        <v>35</v>
      </c>
      <c r="AX126" s="12" t="s">
        <v>80</v>
      </c>
      <c r="AY126" s="262" t="s">
        <v>215</v>
      </c>
    </row>
    <row r="127" s="11" customFormat="1" ht="37.44" customHeight="1">
      <c r="B127" s="218"/>
      <c r="C127" s="219"/>
      <c r="D127" s="220" t="s">
        <v>71</v>
      </c>
      <c r="E127" s="221" t="s">
        <v>684</v>
      </c>
      <c r="F127" s="221" t="s">
        <v>926</v>
      </c>
      <c r="G127" s="219"/>
      <c r="H127" s="219"/>
      <c r="I127" s="222"/>
      <c r="J127" s="223">
        <f>BK127</f>
        <v>0</v>
      </c>
      <c r="K127" s="219"/>
      <c r="L127" s="224"/>
      <c r="M127" s="225"/>
      <c r="N127" s="226"/>
      <c r="O127" s="226"/>
      <c r="P127" s="227">
        <f>P128</f>
        <v>0</v>
      </c>
      <c r="Q127" s="226"/>
      <c r="R127" s="227">
        <f>R128</f>
        <v>0</v>
      </c>
      <c r="S127" s="226"/>
      <c r="T127" s="228">
        <f>T128</f>
        <v>0.00023000000000000001</v>
      </c>
      <c r="AR127" s="229" t="s">
        <v>82</v>
      </c>
      <c r="AT127" s="230" t="s">
        <v>71</v>
      </c>
      <c r="AU127" s="230" t="s">
        <v>72</v>
      </c>
      <c r="AY127" s="229" t="s">
        <v>215</v>
      </c>
      <c r="BK127" s="231">
        <f>BK128</f>
        <v>0</v>
      </c>
    </row>
    <row r="128" s="11" customFormat="1" ht="19.92" customHeight="1">
      <c r="B128" s="218"/>
      <c r="C128" s="219"/>
      <c r="D128" s="220" t="s">
        <v>71</v>
      </c>
      <c r="E128" s="232" t="s">
        <v>927</v>
      </c>
      <c r="F128" s="232" t="s">
        <v>928</v>
      </c>
      <c r="G128" s="219"/>
      <c r="H128" s="219"/>
      <c r="I128" s="222"/>
      <c r="J128" s="233">
        <f>BK128</f>
        <v>0</v>
      </c>
      <c r="K128" s="219"/>
      <c r="L128" s="224"/>
      <c r="M128" s="225"/>
      <c r="N128" s="226"/>
      <c r="O128" s="226"/>
      <c r="P128" s="227">
        <f>SUM(P129:P130)</f>
        <v>0</v>
      </c>
      <c r="Q128" s="226"/>
      <c r="R128" s="227">
        <f>SUM(R129:R130)</f>
        <v>0</v>
      </c>
      <c r="S128" s="226"/>
      <c r="T128" s="228">
        <f>SUM(T129:T130)</f>
        <v>0.00023000000000000001</v>
      </c>
      <c r="AR128" s="229" t="s">
        <v>82</v>
      </c>
      <c r="AT128" s="230" t="s">
        <v>71</v>
      </c>
      <c r="AU128" s="230" t="s">
        <v>80</v>
      </c>
      <c r="AY128" s="229" t="s">
        <v>215</v>
      </c>
      <c r="BK128" s="231">
        <f>SUM(BK129:BK130)</f>
        <v>0</v>
      </c>
    </row>
    <row r="129" s="1" customFormat="1" ht="25.5" customHeight="1">
      <c r="B129" s="47"/>
      <c r="C129" s="234" t="s">
        <v>295</v>
      </c>
      <c r="D129" s="234" t="s">
        <v>218</v>
      </c>
      <c r="E129" s="235" t="s">
        <v>929</v>
      </c>
      <c r="F129" s="236" t="s">
        <v>930</v>
      </c>
      <c r="G129" s="237" t="s">
        <v>298</v>
      </c>
      <c r="H129" s="238">
        <v>1</v>
      </c>
      <c r="I129" s="239"/>
      <c r="J129" s="240">
        <f>ROUND(I129*H129,2)</f>
        <v>0</v>
      </c>
      <c r="K129" s="236" t="s">
        <v>222</v>
      </c>
      <c r="L129" s="73"/>
      <c r="M129" s="241" t="s">
        <v>21</v>
      </c>
      <c r="N129" s="242" t="s">
        <v>43</v>
      </c>
      <c r="O129" s="48"/>
      <c r="P129" s="243">
        <f>O129*H129</f>
        <v>0</v>
      </c>
      <c r="Q129" s="243">
        <v>0</v>
      </c>
      <c r="R129" s="243">
        <f>Q129*H129</f>
        <v>0</v>
      </c>
      <c r="S129" s="243">
        <v>0.00023000000000000001</v>
      </c>
      <c r="T129" s="244">
        <f>S129*H129</f>
        <v>0.00023000000000000001</v>
      </c>
      <c r="AR129" s="25" t="s">
        <v>286</v>
      </c>
      <c r="AT129" s="25" t="s">
        <v>218</v>
      </c>
      <c r="AU129" s="25" t="s">
        <v>82</v>
      </c>
      <c r="AY129" s="25" t="s">
        <v>215</v>
      </c>
      <c r="BE129" s="245">
        <f>IF(N129="základní",J129,0)</f>
        <v>0</v>
      </c>
      <c r="BF129" s="245">
        <f>IF(N129="snížená",J129,0)</f>
        <v>0</v>
      </c>
      <c r="BG129" s="245">
        <f>IF(N129="zákl. přenesená",J129,0)</f>
        <v>0</v>
      </c>
      <c r="BH129" s="245">
        <f>IF(N129="sníž. přenesená",J129,0)</f>
        <v>0</v>
      </c>
      <c r="BI129" s="245">
        <f>IF(N129="nulová",J129,0)</f>
        <v>0</v>
      </c>
      <c r="BJ129" s="25" t="s">
        <v>80</v>
      </c>
      <c r="BK129" s="245">
        <f>ROUND(I129*H129,2)</f>
        <v>0</v>
      </c>
      <c r="BL129" s="25" t="s">
        <v>286</v>
      </c>
      <c r="BM129" s="25" t="s">
        <v>931</v>
      </c>
    </row>
    <row r="130" s="1" customFormat="1">
      <c r="B130" s="47"/>
      <c r="C130" s="75"/>
      <c r="D130" s="246" t="s">
        <v>225</v>
      </c>
      <c r="E130" s="75"/>
      <c r="F130" s="247" t="s">
        <v>932</v>
      </c>
      <c r="G130" s="75"/>
      <c r="H130" s="75"/>
      <c r="I130" s="204"/>
      <c r="J130" s="75"/>
      <c r="K130" s="75"/>
      <c r="L130" s="73"/>
      <c r="M130" s="248"/>
      <c r="N130" s="48"/>
      <c r="O130" s="48"/>
      <c r="P130" s="48"/>
      <c r="Q130" s="48"/>
      <c r="R130" s="48"/>
      <c r="S130" s="48"/>
      <c r="T130" s="96"/>
      <c r="AT130" s="25" t="s">
        <v>225</v>
      </c>
      <c r="AU130" s="25" t="s">
        <v>82</v>
      </c>
    </row>
    <row r="131" s="11" customFormat="1" ht="37.44" customHeight="1">
      <c r="B131" s="218"/>
      <c r="C131" s="219"/>
      <c r="D131" s="220" t="s">
        <v>71</v>
      </c>
      <c r="E131" s="221" t="s">
        <v>470</v>
      </c>
      <c r="F131" s="221" t="s">
        <v>933</v>
      </c>
      <c r="G131" s="219"/>
      <c r="H131" s="219"/>
      <c r="I131" s="222"/>
      <c r="J131" s="223">
        <f>BK131</f>
        <v>0</v>
      </c>
      <c r="K131" s="219"/>
      <c r="L131" s="224"/>
      <c r="M131" s="225"/>
      <c r="N131" s="226"/>
      <c r="O131" s="226"/>
      <c r="P131" s="227">
        <f>P132</f>
        <v>0</v>
      </c>
      <c r="Q131" s="226"/>
      <c r="R131" s="227">
        <f>R132</f>
        <v>0</v>
      </c>
      <c r="S131" s="226"/>
      <c r="T131" s="228">
        <f>T132</f>
        <v>0</v>
      </c>
      <c r="AR131" s="229" t="s">
        <v>227</v>
      </c>
      <c r="AT131" s="230" t="s">
        <v>71</v>
      </c>
      <c r="AU131" s="230" t="s">
        <v>72</v>
      </c>
      <c r="AY131" s="229" t="s">
        <v>215</v>
      </c>
      <c r="BK131" s="231">
        <f>BK132</f>
        <v>0</v>
      </c>
    </row>
    <row r="132" s="11" customFormat="1" ht="19.92" customHeight="1">
      <c r="B132" s="218"/>
      <c r="C132" s="219"/>
      <c r="D132" s="220" t="s">
        <v>71</v>
      </c>
      <c r="E132" s="232" t="s">
        <v>934</v>
      </c>
      <c r="F132" s="232" t="s">
        <v>935</v>
      </c>
      <c r="G132" s="219"/>
      <c r="H132" s="219"/>
      <c r="I132" s="222"/>
      <c r="J132" s="233">
        <f>BK132</f>
        <v>0</v>
      </c>
      <c r="K132" s="219"/>
      <c r="L132" s="224"/>
      <c r="M132" s="225"/>
      <c r="N132" s="226"/>
      <c r="O132" s="226"/>
      <c r="P132" s="227">
        <f>P133</f>
        <v>0</v>
      </c>
      <c r="Q132" s="226"/>
      <c r="R132" s="227">
        <f>R133</f>
        <v>0</v>
      </c>
      <c r="S132" s="226"/>
      <c r="T132" s="228">
        <f>T133</f>
        <v>0</v>
      </c>
      <c r="AR132" s="229" t="s">
        <v>227</v>
      </c>
      <c r="AT132" s="230" t="s">
        <v>71</v>
      </c>
      <c r="AU132" s="230" t="s">
        <v>80</v>
      </c>
      <c r="AY132" s="229" t="s">
        <v>215</v>
      </c>
      <c r="BK132" s="231">
        <f>BK133</f>
        <v>0</v>
      </c>
    </row>
    <row r="133" s="1" customFormat="1" ht="25.5" customHeight="1">
      <c r="B133" s="47"/>
      <c r="C133" s="234" t="s">
        <v>300</v>
      </c>
      <c r="D133" s="234" t="s">
        <v>218</v>
      </c>
      <c r="E133" s="235" t="s">
        <v>936</v>
      </c>
      <c r="F133" s="236" t="s">
        <v>937</v>
      </c>
      <c r="G133" s="237" t="s">
        <v>452</v>
      </c>
      <c r="H133" s="238">
        <v>20</v>
      </c>
      <c r="I133" s="239"/>
      <c r="J133" s="240">
        <f>ROUND(I133*H133,2)</f>
        <v>0</v>
      </c>
      <c r="K133" s="236" t="s">
        <v>222</v>
      </c>
      <c r="L133" s="73"/>
      <c r="M133" s="241" t="s">
        <v>21</v>
      </c>
      <c r="N133" s="301" t="s">
        <v>43</v>
      </c>
      <c r="O133" s="250"/>
      <c r="P133" s="302">
        <f>O133*H133</f>
        <v>0</v>
      </c>
      <c r="Q133" s="302">
        <v>0</v>
      </c>
      <c r="R133" s="302">
        <f>Q133*H133</f>
        <v>0</v>
      </c>
      <c r="S133" s="302">
        <v>0</v>
      </c>
      <c r="T133" s="303">
        <f>S133*H133</f>
        <v>0</v>
      </c>
      <c r="AR133" s="25" t="s">
        <v>478</v>
      </c>
      <c r="AT133" s="25" t="s">
        <v>218</v>
      </c>
      <c r="AU133" s="25" t="s">
        <v>82</v>
      </c>
      <c r="AY133" s="25" t="s">
        <v>215</v>
      </c>
      <c r="BE133" s="245">
        <f>IF(N133="základní",J133,0)</f>
        <v>0</v>
      </c>
      <c r="BF133" s="245">
        <f>IF(N133="snížená",J133,0)</f>
        <v>0</v>
      </c>
      <c r="BG133" s="245">
        <f>IF(N133="zákl. přenesená",J133,0)</f>
        <v>0</v>
      </c>
      <c r="BH133" s="245">
        <f>IF(N133="sníž. přenesená",J133,0)</f>
        <v>0</v>
      </c>
      <c r="BI133" s="245">
        <f>IF(N133="nulová",J133,0)</f>
        <v>0</v>
      </c>
      <c r="BJ133" s="25" t="s">
        <v>80</v>
      </c>
      <c r="BK133" s="245">
        <f>ROUND(I133*H133,2)</f>
        <v>0</v>
      </c>
      <c r="BL133" s="25" t="s">
        <v>478</v>
      </c>
      <c r="BM133" s="25" t="s">
        <v>938</v>
      </c>
    </row>
    <row r="134" s="1" customFormat="1" ht="6.96" customHeight="1">
      <c r="B134" s="68"/>
      <c r="C134" s="69"/>
      <c r="D134" s="69"/>
      <c r="E134" s="69"/>
      <c r="F134" s="69"/>
      <c r="G134" s="69"/>
      <c r="H134" s="69"/>
      <c r="I134" s="179"/>
      <c r="J134" s="69"/>
      <c r="K134" s="69"/>
      <c r="L134" s="73"/>
    </row>
  </sheetData>
  <sheetProtection sheet="1" autoFilter="0" formatColumns="0" formatRows="0" objects="1" scenarios="1" spinCount="100000" saltValue="lYKqIGqbuKNgI4by1KQglyaGX8gkR4hYFDn8BBLVqniSyCy4J8nIk5ODqqggnEPAohoHEhnS4m7xJqJjYLokZQ==" hashValue="xNPX1q6ZYpRPWaBMj7d/pcLJz/9cc2CeBgxN8EqR8uyJimrWmPAWaS4dbmI0CIWRv36JE8TCyLLddtfDcSszVA==" algorithmName="SHA-512" password="CC35"/>
  <autoFilter ref="C84:K133"/>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101</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c r="B8" s="29"/>
      <c r="C8" s="30"/>
      <c r="D8" s="41" t="s">
        <v>186</v>
      </c>
      <c r="E8" s="30"/>
      <c r="F8" s="30"/>
      <c r="G8" s="30"/>
      <c r="H8" s="30"/>
      <c r="I8" s="155"/>
      <c r="J8" s="30"/>
      <c r="K8" s="32"/>
    </row>
    <row r="9" s="1" customFormat="1" ht="16.5" customHeight="1">
      <c r="B9" s="47"/>
      <c r="C9" s="48"/>
      <c r="D9" s="48"/>
      <c r="E9" s="156" t="s">
        <v>939</v>
      </c>
      <c r="F9" s="48"/>
      <c r="G9" s="48"/>
      <c r="H9" s="48"/>
      <c r="I9" s="157"/>
      <c r="J9" s="48"/>
      <c r="K9" s="52"/>
    </row>
    <row r="10" s="1" customFormat="1">
      <c r="B10" s="47"/>
      <c r="C10" s="48"/>
      <c r="D10" s="41" t="s">
        <v>940</v>
      </c>
      <c r="E10" s="48"/>
      <c r="F10" s="48"/>
      <c r="G10" s="48"/>
      <c r="H10" s="48"/>
      <c r="I10" s="157"/>
      <c r="J10" s="48"/>
      <c r="K10" s="52"/>
    </row>
    <row r="11" s="1" customFormat="1" ht="36.96" customHeight="1">
      <c r="B11" s="47"/>
      <c r="C11" s="48"/>
      <c r="D11" s="48"/>
      <c r="E11" s="158" t="s">
        <v>941</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21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14. 1. 2019</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tr">
        <f>IF('Rekapitulace stavby'!AN10="","",'Rekapitulace stavby'!AN10)</f>
        <v/>
      </c>
      <c r="K16" s="52"/>
    </row>
    <row r="17" s="1" customFormat="1" ht="18" customHeight="1">
      <c r="B17" s="47"/>
      <c r="C17" s="48"/>
      <c r="D17" s="48"/>
      <c r="E17" s="36" t="str">
        <f>IF('Rekapitulace stavby'!E11="","",'Rekapitulace stavby'!E11)</f>
        <v>Město Kopřivnice</v>
      </c>
      <c r="F17" s="48"/>
      <c r="G17" s="48"/>
      <c r="H17" s="48"/>
      <c r="I17" s="159" t="s">
        <v>30</v>
      </c>
      <c r="J17" s="36" t="str">
        <f>IF('Rekapitulace stavby'!AN11="","",'Rekapitulace stavby'!AN11)</f>
        <v/>
      </c>
      <c r="K17" s="52"/>
    </row>
    <row r="18" s="1" customFormat="1" ht="6.96" customHeight="1">
      <c r="B18" s="47"/>
      <c r="C18" s="48"/>
      <c r="D18" s="48"/>
      <c r="E18" s="48"/>
      <c r="F18" s="48"/>
      <c r="G18" s="48"/>
      <c r="H18" s="48"/>
      <c r="I18" s="157"/>
      <c r="J18" s="48"/>
      <c r="K18" s="52"/>
    </row>
    <row r="19" s="1" customFormat="1" ht="14.4" customHeight="1">
      <c r="B19" s="47"/>
      <c r="C19" s="48"/>
      <c r="D19" s="41" t="s">
        <v>31</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33</v>
      </c>
      <c r="E22" s="48"/>
      <c r="F22" s="48"/>
      <c r="G22" s="48"/>
      <c r="H22" s="48"/>
      <c r="I22" s="159" t="s">
        <v>28</v>
      </c>
      <c r="J22" s="36" t="str">
        <f>IF('Rekapitulace stavby'!AN16="","",'Rekapitulace stavby'!AN16)</f>
        <v/>
      </c>
      <c r="K22" s="52"/>
    </row>
    <row r="23" s="1" customFormat="1" ht="18" customHeight="1">
      <c r="B23" s="47"/>
      <c r="C23" s="48"/>
      <c r="D23" s="48"/>
      <c r="E23" s="36" t="str">
        <f>IF('Rekapitulace stavby'!E17="","",'Rekapitulace stavby'!E17)</f>
        <v>Dopravoprojekt Ostrava a.s.</v>
      </c>
      <c r="F23" s="48"/>
      <c r="G23" s="48"/>
      <c r="H23" s="48"/>
      <c r="I23" s="159" t="s">
        <v>30</v>
      </c>
      <c r="J23" s="36" t="str">
        <f>IF('Rekapitulace stavby'!AN17="","",'Rekapitulace stavby'!AN17)</f>
        <v/>
      </c>
      <c r="K23" s="52"/>
    </row>
    <row r="24" s="1" customFormat="1" ht="6.96" customHeight="1">
      <c r="B24" s="47"/>
      <c r="C24" s="48"/>
      <c r="D24" s="48"/>
      <c r="E24" s="48"/>
      <c r="F24" s="48"/>
      <c r="G24" s="48"/>
      <c r="H24" s="48"/>
      <c r="I24" s="157"/>
      <c r="J24" s="48"/>
      <c r="K24" s="52"/>
    </row>
    <row r="25" s="1" customFormat="1" ht="14.4" customHeight="1">
      <c r="B25" s="47"/>
      <c r="C25" s="48"/>
      <c r="D25" s="41" t="s">
        <v>36</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38</v>
      </c>
      <c r="E29" s="48"/>
      <c r="F29" s="48"/>
      <c r="G29" s="48"/>
      <c r="H29" s="48"/>
      <c r="I29" s="157"/>
      <c r="J29" s="168">
        <f>ROUND(J89,2)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40</v>
      </c>
      <c r="G31" s="48"/>
      <c r="H31" s="48"/>
      <c r="I31" s="169" t="s">
        <v>39</v>
      </c>
      <c r="J31" s="53" t="s">
        <v>41</v>
      </c>
      <c r="K31" s="52"/>
    </row>
    <row r="32" s="1" customFormat="1" ht="14.4" customHeight="1">
      <c r="B32" s="47"/>
      <c r="C32" s="48"/>
      <c r="D32" s="56" t="s">
        <v>42</v>
      </c>
      <c r="E32" s="56" t="s">
        <v>43</v>
      </c>
      <c r="F32" s="170">
        <f>ROUND(SUM(BE89:BE208), 2)</f>
        <v>0</v>
      </c>
      <c r="G32" s="48"/>
      <c r="H32" s="48"/>
      <c r="I32" s="171">
        <v>0.20999999999999999</v>
      </c>
      <c r="J32" s="170">
        <f>ROUND(ROUND((SUM(BE89:BE208)), 2)*I32, 2)</f>
        <v>0</v>
      </c>
      <c r="K32" s="52"/>
    </row>
    <row r="33" s="1" customFormat="1" ht="14.4" customHeight="1">
      <c r="B33" s="47"/>
      <c r="C33" s="48"/>
      <c r="D33" s="48"/>
      <c r="E33" s="56" t="s">
        <v>44</v>
      </c>
      <c r="F33" s="170">
        <f>ROUND(SUM(BF89:BF208), 2)</f>
        <v>0</v>
      </c>
      <c r="G33" s="48"/>
      <c r="H33" s="48"/>
      <c r="I33" s="171">
        <v>0.14999999999999999</v>
      </c>
      <c r="J33" s="170">
        <f>ROUND(ROUND((SUM(BF89:BF208)), 2)*I33, 2)</f>
        <v>0</v>
      </c>
      <c r="K33" s="52"/>
    </row>
    <row r="34" hidden="1" s="1" customFormat="1" ht="14.4" customHeight="1">
      <c r="B34" s="47"/>
      <c r="C34" s="48"/>
      <c r="D34" s="48"/>
      <c r="E34" s="56" t="s">
        <v>45</v>
      </c>
      <c r="F34" s="170">
        <f>ROUND(SUM(BG89:BG208), 2)</f>
        <v>0</v>
      </c>
      <c r="G34" s="48"/>
      <c r="H34" s="48"/>
      <c r="I34" s="171">
        <v>0.20999999999999999</v>
      </c>
      <c r="J34" s="170">
        <v>0</v>
      </c>
      <c r="K34" s="52"/>
    </row>
    <row r="35" hidden="1" s="1" customFormat="1" ht="14.4" customHeight="1">
      <c r="B35" s="47"/>
      <c r="C35" s="48"/>
      <c r="D35" s="48"/>
      <c r="E35" s="56" t="s">
        <v>46</v>
      </c>
      <c r="F35" s="170">
        <f>ROUND(SUM(BH89:BH208), 2)</f>
        <v>0</v>
      </c>
      <c r="G35" s="48"/>
      <c r="H35" s="48"/>
      <c r="I35" s="171">
        <v>0.14999999999999999</v>
      </c>
      <c r="J35" s="170">
        <v>0</v>
      </c>
      <c r="K35" s="52"/>
    </row>
    <row r="36" hidden="1" s="1" customFormat="1" ht="14.4" customHeight="1">
      <c r="B36" s="47"/>
      <c r="C36" s="48"/>
      <c r="D36" s="48"/>
      <c r="E36" s="56" t="s">
        <v>47</v>
      </c>
      <c r="F36" s="170">
        <f>ROUND(SUM(BI89:BI208),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48</v>
      </c>
      <c r="E38" s="99"/>
      <c r="F38" s="99"/>
      <c r="G38" s="174" t="s">
        <v>49</v>
      </c>
      <c r="H38" s="175" t="s">
        <v>50</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189</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Revitalizace centra města Kopřivnice - projektová dokumentace II.</v>
      </c>
      <c r="F47" s="41"/>
      <c r="G47" s="41"/>
      <c r="H47" s="41"/>
      <c r="I47" s="157"/>
      <c r="J47" s="48"/>
      <c r="K47" s="52"/>
    </row>
    <row r="48">
      <c r="B48" s="29"/>
      <c r="C48" s="41" t="s">
        <v>186</v>
      </c>
      <c r="D48" s="30"/>
      <c r="E48" s="30"/>
      <c r="F48" s="30"/>
      <c r="G48" s="30"/>
      <c r="H48" s="30"/>
      <c r="I48" s="155"/>
      <c r="J48" s="30"/>
      <c r="K48" s="32"/>
    </row>
    <row r="49" s="1" customFormat="1" ht="16.5" customHeight="1">
      <c r="B49" s="47"/>
      <c r="C49" s="48"/>
      <c r="D49" s="48"/>
      <c r="E49" s="156" t="s">
        <v>939</v>
      </c>
      <c r="F49" s="48"/>
      <c r="G49" s="48"/>
      <c r="H49" s="48"/>
      <c r="I49" s="157"/>
      <c r="J49" s="48"/>
      <c r="K49" s="52"/>
    </row>
    <row r="50" s="1" customFormat="1" ht="14.4" customHeight="1">
      <c r="B50" s="47"/>
      <c r="C50" s="41" t="s">
        <v>940</v>
      </c>
      <c r="D50" s="48"/>
      <c r="E50" s="48"/>
      <c r="F50" s="48"/>
      <c r="G50" s="48"/>
      <c r="H50" s="48"/>
      <c r="I50" s="157"/>
      <c r="J50" s="48"/>
      <c r="K50" s="52"/>
    </row>
    <row r="51" s="1" customFormat="1" ht="17.25" customHeight="1">
      <c r="B51" s="47"/>
      <c r="C51" s="48"/>
      <c r="D51" s="48"/>
      <c r="E51" s="158" t="str">
        <f>E11</f>
        <v>101a - část komunikace</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 </v>
      </c>
      <c r="G53" s="48"/>
      <c r="H53" s="48"/>
      <c r="I53" s="159" t="s">
        <v>25</v>
      </c>
      <c r="J53" s="160" t="str">
        <f>IF(J14="","",J14)</f>
        <v>14. 1. 2019</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Kopřivnice</v>
      </c>
      <c r="G55" s="48"/>
      <c r="H55" s="48"/>
      <c r="I55" s="159" t="s">
        <v>33</v>
      </c>
      <c r="J55" s="45" t="str">
        <f>E23</f>
        <v>Dopravoprojekt Ostrava a.s.</v>
      </c>
      <c r="K55" s="52"/>
    </row>
    <row r="56" s="1" customFormat="1" ht="14.4" customHeight="1">
      <c r="B56" s="47"/>
      <c r="C56" s="41" t="s">
        <v>31</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190</v>
      </c>
      <c r="D58" s="172"/>
      <c r="E58" s="172"/>
      <c r="F58" s="172"/>
      <c r="G58" s="172"/>
      <c r="H58" s="172"/>
      <c r="I58" s="186"/>
      <c r="J58" s="187" t="s">
        <v>191</v>
      </c>
      <c r="K58" s="188"/>
    </row>
    <row r="59" s="1" customFormat="1" ht="10.32" customHeight="1">
      <c r="B59" s="47"/>
      <c r="C59" s="48"/>
      <c r="D59" s="48"/>
      <c r="E59" s="48"/>
      <c r="F59" s="48"/>
      <c r="G59" s="48"/>
      <c r="H59" s="48"/>
      <c r="I59" s="157"/>
      <c r="J59" s="48"/>
      <c r="K59" s="52"/>
    </row>
    <row r="60" s="1" customFormat="1" ht="29.28" customHeight="1">
      <c r="B60" s="47"/>
      <c r="C60" s="189" t="s">
        <v>192</v>
      </c>
      <c r="D60" s="48"/>
      <c r="E60" s="48"/>
      <c r="F60" s="48"/>
      <c r="G60" s="48"/>
      <c r="H60" s="48"/>
      <c r="I60" s="157"/>
      <c r="J60" s="168">
        <f>J89</f>
        <v>0</v>
      </c>
      <c r="K60" s="52"/>
      <c r="AU60" s="25" t="s">
        <v>193</v>
      </c>
    </row>
    <row r="61" s="8" customFormat="1" ht="24.96" customHeight="1">
      <c r="B61" s="190"/>
      <c r="C61" s="191"/>
      <c r="D61" s="192" t="s">
        <v>364</v>
      </c>
      <c r="E61" s="193"/>
      <c r="F61" s="193"/>
      <c r="G61" s="193"/>
      <c r="H61" s="193"/>
      <c r="I61" s="194"/>
      <c r="J61" s="195">
        <f>J90</f>
        <v>0</v>
      </c>
      <c r="K61" s="196"/>
    </row>
    <row r="62" s="9" customFormat="1" ht="19.92" customHeight="1">
      <c r="B62" s="197"/>
      <c r="C62" s="198"/>
      <c r="D62" s="199" t="s">
        <v>365</v>
      </c>
      <c r="E62" s="200"/>
      <c r="F62" s="200"/>
      <c r="G62" s="200"/>
      <c r="H62" s="200"/>
      <c r="I62" s="201"/>
      <c r="J62" s="202">
        <f>J91</f>
        <v>0</v>
      </c>
      <c r="K62" s="203"/>
    </row>
    <row r="63" s="9" customFormat="1" ht="19.92" customHeight="1">
      <c r="B63" s="197"/>
      <c r="C63" s="198"/>
      <c r="D63" s="199" t="s">
        <v>366</v>
      </c>
      <c r="E63" s="200"/>
      <c r="F63" s="200"/>
      <c r="G63" s="200"/>
      <c r="H63" s="200"/>
      <c r="I63" s="201"/>
      <c r="J63" s="202">
        <f>J135</f>
        <v>0</v>
      </c>
      <c r="K63" s="203"/>
    </row>
    <row r="64" s="9" customFormat="1" ht="19.92" customHeight="1">
      <c r="B64" s="197"/>
      <c r="C64" s="198"/>
      <c r="D64" s="199" t="s">
        <v>942</v>
      </c>
      <c r="E64" s="200"/>
      <c r="F64" s="200"/>
      <c r="G64" s="200"/>
      <c r="H64" s="200"/>
      <c r="I64" s="201"/>
      <c r="J64" s="202">
        <f>J148</f>
        <v>0</v>
      </c>
      <c r="K64" s="203"/>
    </row>
    <row r="65" s="9" customFormat="1" ht="19.92" customHeight="1">
      <c r="B65" s="197"/>
      <c r="C65" s="198"/>
      <c r="D65" s="199" t="s">
        <v>853</v>
      </c>
      <c r="E65" s="200"/>
      <c r="F65" s="200"/>
      <c r="G65" s="200"/>
      <c r="H65" s="200"/>
      <c r="I65" s="201"/>
      <c r="J65" s="202">
        <f>J190</f>
        <v>0</v>
      </c>
      <c r="K65" s="203"/>
    </row>
    <row r="66" s="9" customFormat="1" ht="19.92" customHeight="1">
      <c r="B66" s="197"/>
      <c r="C66" s="198"/>
      <c r="D66" s="199" t="s">
        <v>367</v>
      </c>
      <c r="E66" s="200"/>
      <c r="F66" s="200"/>
      <c r="G66" s="200"/>
      <c r="H66" s="200"/>
      <c r="I66" s="201"/>
      <c r="J66" s="202">
        <f>J194</f>
        <v>0</v>
      </c>
      <c r="K66" s="203"/>
    </row>
    <row r="67" s="9" customFormat="1" ht="19.92" customHeight="1">
      <c r="B67" s="197"/>
      <c r="C67" s="198"/>
      <c r="D67" s="199" t="s">
        <v>943</v>
      </c>
      <c r="E67" s="200"/>
      <c r="F67" s="200"/>
      <c r="G67" s="200"/>
      <c r="H67" s="200"/>
      <c r="I67" s="201"/>
      <c r="J67" s="202">
        <f>J207</f>
        <v>0</v>
      </c>
      <c r="K67" s="203"/>
    </row>
    <row r="68" s="1" customFormat="1" ht="21.84" customHeight="1">
      <c r="B68" s="47"/>
      <c r="C68" s="48"/>
      <c r="D68" s="48"/>
      <c r="E68" s="48"/>
      <c r="F68" s="48"/>
      <c r="G68" s="48"/>
      <c r="H68" s="48"/>
      <c r="I68" s="157"/>
      <c r="J68" s="48"/>
      <c r="K68" s="52"/>
    </row>
    <row r="69" s="1" customFormat="1" ht="6.96" customHeight="1">
      <c r="B69" s="68"/>
      <c r="C69" s="69"/>
      <c r="D69" s="69"/>
      <c r="E69" s="69"/>
      <c r="F69" s="69"/>
      <c r="G69" s="69"/>
      <c r="H69" s="69"/>
      <c r="I69" s="179"/>
      <c r="J69" s="69"/>
      <c r="K69" s="70"/>
    </row>
    <row r="73" s="1" customFormat="1" ht="6.96" customHeight="1">
      <c r="B73" s="71"/>
      <c r="C73" s="72"/>
      <c r="D73" s="72"/>
      <c r="E73" s="72"/>
      <c r="F73" s="72"/>
      <c r="G73" s="72"/>
      <c r="H73" s="72"/>
      <c r="I73" s="182"/>
      <c r="J73" s="72"/>
      <c r="K73" s="72"/>
      <c r="L73" s="73"/>
    </row>
    <row r="74" s="1" customFormat="1" ht="36.96" customHeight="1">
      <c r="B74" s="47"/>
      <c r="C74" s="74" t="s">
        <v>199</v>
      </c>
      <c r="D74" s="75"/>
      <c r="E74" s="75"/>
      <c r="F74" s="75"/>
      <c r="G74" s="75"/>
      <c r="H74" s="75"/>
      <c r="I74" s="204"/>
      <c r="J74" s="75"/>
      <c r="K74" s="75"/>
      <c r="L74" s="73"/>
    </row>
    <row r="75" s="1" customFormat="1" ht="6.96" customHeight="1">
      <c r="B75" s="47"/>
      <c r="C75" s="75"/>
      <c r="D75" s="75"/>
      <c r="E75" s="75"/>
      <c r="F75" s="75"/>
      <c r="G75" s="75"/>
      <c r="H75" s="75"/>
      <c r="I75" s="204"/>
      <c r="J75" s="75"/>
      <c r="K75" s="75"/>
      <c r="L75" s="73"/>
    </row>
    <row r="76" s="1" customFormat="1" ht="14.4" customHeight="1">
      <c r="B76" s="47"/>
      <c r="C76" s="77" t="s">
        <v>18</v>
      </c>
      <c r="D76" s="75"/>
      <c r="E76" s="75"/>
      <c r="F76" s="75"/>
      <c r="G76" s="75"/>
      <c r="H76" s="75"/>
      <c r="I76" s="204"/>
      <c r="J76" s="75"/>
      <c r="K76" s="75"/>
      <c r="L76" s="73"/>
    </row>
    <row r="77" s="1" customFormat="1" ht="16.5" customHeight="1">
      <c r="B77" s="47"/>
      <c r="C77" s="75"/>
      <c r="D77" s="75"/>
      <c r="E77" s="205" t="str">
        <f>E7</f>
        <v>Revitalizace centra města Kopřivnice - projektová dokumentace II.</v>
      </c>
      <c r="F77" s="77"/>
      <c r="G77" s="77"/>
      <c r="H77" s="77"/>
      <c r="I77" s="204"/>
      <c r="J77" s="75"/>
      <c r="K77" s="75"/>
      <c r="L77" s="73"/>
    </row>
    <row r="78">
      <c r="B78" s="29"/>
      <c r="C78" s="77" t="s">
        <v>186</v>
      </c>
      <c r="D78" s="304"/>
      <c r="E78" s="304"/>
      <c r="F78" s="304"/>
      <c r="G78" s="304"/>
      <c r="H78" s="304"/>
      <c r="I78" s="149"/>
      <c r="J78" s="304"/>
      <c r="K78" s="304"/>
      <c r="L78" s="305"/>
    </row>
    <row r="79" s="1" customFormat="1" ht="16.5" customHeight="1">
      <c r="B79" s="47"/>
      <c r="C79" s="75"/>
      <c r="D79" s="75"/>
      <c r="E79" s="205" t="s">
        <v>939</v>
      </c>
      <c r="F79" s="75"/>
      <c r="G79" s="75"/>
      <c r="H79" s="75"/>
      <c r="I79" s="204"/>
      <c r="J79" s="75"/>
      <c r="K79" s="75"/>
      <c r="L79" s="73"/>
    </row>
    <row r="80" s="1" customFormat="1" ht="14.4" customHeight="1">
      <c r="B80" s="47"/>
      <c r="C80" s="77" t="s">
        <v>940</v>
      </c>
      <c r="D80" s="75"/>
      <c r="E80" s="75"/>
      <c r="F80" s="75"/>
      <c r="G80" s="75"/>
      <c r="H80" s="75"/>
      <c r="I80" s="204"/>
      <c r="J80" s="75"/>
      <c r="K80" s="75"/>
      <c r="L80" s="73"/>
    </row>
    <row r="81" s="1" customFormat="1" ht="17.25" customHeight="1">
      <c r="B81" s="47"/>
      <c r="C81" s="75"/>
      <c r="D81" s="75"/>
      <c r="E81" s="83" t="str">
        <f>E11</f>
        <v>101a - část komunikace</v>
      </c>
      <c r="F81" s="75"/>
      <c r="G81" s="75"/>
      <c r="H81" s="75"/>
      <c r="I81" s="204"/>
      <c r="J81" s="75"/>
      <c r="K81" s="75"/>
      <c r="L81" s="73"/>
    </row>
    <row r="82" s="1" customFormat="1" ht="6.96" customHeight="1">
      <c r="B82" s="47"/>
      <c r="C82" s="75"/>
      <c r="D82" s="75"/>
      <c r="E82" s="75"/>
      <c r="F82" s="75"/>
      <c r="G82" s="75"/>
      <c r="H82" s="75"/>
      <c r="I82" s="204"/>
      <c r="J82" s="75"/>
      <c r="K82" s="75"/>
      <c r="L82" s="73"/>
    </row>
    <row r="83" s="1" customFormat="1" ht="18" customHeight="1">
      <c r="B83" s="47"/>
      <c r="C83" s="77" t="s">
        <v>23</v>
      </c>
      <c r="D83" s="75"/>
      <c r="E83" s="75"/>
      <c r="F83" s="206" t="str">
        <f>F14</f>
        <v xml:space="preserve"> </v>
      </c>
      <c r="G83" s="75"/>
      <c r="H83" s="75"/>
      <c r="I83" s="207" t="s">
        <v>25</v>
      </c>
      <c r="J83" s="86" t="str">
        <f>IF(J14="","",J14)</f>
        <v>14. 1. 2019</v>
      </c>
      <c r="K83" s="75"/>
      <c r="L83" s="73"/>
    </row>
    <row r="84" s="1" customFormat="1" ht="6.96" customHeight="1">
      <c r="B84" s="47"/>
      <c r="C84" s="75"/>
      <c r="D84" s="75"/>
      <c r="E84" s="75"/>
      <c r="F84" s="75"/>
      <c r="G84" s="75"/>
      <c r="H84" s="75"/>
      <c r="I84" s="204"/>
      <c r="J84" s="75"/>
      <c r="K84" s="75"/>
      <c r="L84" s="73"/>
    </row>
    <row r="85" s="1" customFormat="1">
      <c r="B85" s="47"/>
      <c r="C85" s="77" t="s">
        <v>27</v>
      </c>
      <c r="D85" s="75"/>
      <c r="E85" s="75"/>
      <c r="F85" s="206" t="str">
        <f>E17</f>
        <v>Město Kopřivnice</v>
      </c>
      <c r="G85" s="75"/>
      <c r="H85" s="75"/>
      <c r="I85" s="207" t="s">
        <v>33</v>
      </c>
      <c r="J85" s="206" t="str">
        <f>E23</f>
        <v>Dopravoprojekt Ostrava a.s.</v>
      </c>
      <c r="K85" s="75"/>
      <c r="L85" s="73"/>
    </row>
    <row r="86" s="1" customFormat="1" ht="14.4" customHeight="1">
      <c r="B86" s="47"/>
      <c r="C86" s="77" t="s">
        <v>31</v>
      </c>
      <c r="D86" s="75"/>
      <c r="E86" s="75"/>
      <c r="F86" s="206" t="str">
        <f>IF(E20="","",E20)</f>
        <v/>
      </c>
      <c r="G86" s="75"/>
      <c r="H86" s="75"/>
      <c r="I86" s="204"/>
      <c r="J86" s="75"/>
      <c r="K86" s="75"/>
      <c r="L86" s="73"/>
    </row>
    <row r="87" s="1" customFormat="1" ht="10.32" customHeight="1">
      <c r="B87" s="47"/>
      <c r="C87" s="75"/>
      <c r="D87" s="75"/>
      <c r="E87" s="75"/>
      <c r="F87" s="75"/>
      <c r="G87" s="75"/>
      <c r="H87" s="75"/>
      <c r="I87" s="204"/>
      <c r="J87" s="75"/>
      <c r="K87" s="75"/>
      <c r="L87" s="73"/>
    </row>
    <row r="88" s="10" customFormat="1" ht="29.28" customHeight="1">
      <c r="B88" s="208"/>
      <c r="C88" s="209" t="s">
        <v>200</v>
      </c>
      <c r="D88" s="210" t="s">
        <v>57</v>
      </c>
      <c r="E88" s="210" t="s">
        <v>53</v>
      </c>
      <c r="F88" s="210" t="s">
        <v>201</v>
      </c>
      <c r="G88" s="210" t="s">
        <v>202</v>
      </c>
      <c r="H88" s="210" t="s">
        <v>203</v>
      </c>
      <c r="I88" s="211" t="s">
        <v>204</v>
      </c>
      <c r="J88" s="210" t="s">
        <v>191</v>
      </c>
      <c r="K88" s="212" t="s">
        <v>205</v>
      </c>
      <c r="L88" s="213"/>
      <c r="M88" s="103" t="s">
        <v>206</v>
      </c>
      <c r="N88" s="104" t="s">
        <v>42</v>
      </c>
      <c r="O88" s="104" t="s">
        <v>207</v>
      </c>
      <c r="P88" s="104" t="s">
        <v>208</v>
      </c>
      <c r="Q88" s="104" t="s">
        <v>209</v>
      </c>
      <c r="R88" s="104" t="s">
        <v>210</v>
      </c>
      <c r="S88" s="104" t="s">
        <v>211</v>
      </c>
      <c r="T88" s="105" t="s">
        <v>212</v>
      </c>
    </row>
    <row r="89" s="1" customFormat="1" ht="29.28" customHeight="1">
      <c r="B89" s="47"/>
      <c r="C89" s="109" t="s">
        <v>192</v>
      </c>
      <c r="D89" s="75"/>
      <c r="E89" s="75"/>
      <c r="F89" s="75"/>
      <c r="G89" s="75"/>
      <c r="H89" s="75"/>
      <c r="I89" s="204"/>
      <c r="J89" s="214">
        <f>BK89</f>
        <v>0</v>
      </c>
      <c r="K89" s="75"/>
      <c r="L89" s="73"/>
      <c r="M89" s="106"/>
      <c r="N89" s="107"/>
      <c r="O89" s="107"/>
      <c r="P89" s="215">
        <f>P90</f>
        <v>0</v>
      </c>
      <c r="Q89" s="107"/>
      <c r="R89" s="215">
        <f>R90</f>
        <v>3368.4056609199993</v>
      </c>
      <c r="S89" s="107"/>
      <c r="T89" s="216">
        <f>T90</f>
        <v>0</v>
      </c>
      <c r="AT89" s="25" t="s">
        <v>71</v>
      </c>
      <c r="AU89" s="25" t="s">
        <v>193</v>
      </c>
      <c r="BK89" s="217">
        <f>BK90</f>
        <v>0</v>
      </c>
    </row>
    <row r="90" s="11" customFormat="1" ht="37.44" customHeight="1">
      <c r="B90" s="218"/>
      <c r="C90" s="219"/>
      <c r="D90" s="220" t="s">
        <v>71</v>
      </c>
      <c r="E90" s="221" t="s">
        <v>371</v>
      </c>
      <c r="F90" s="221" t="s">
        <v>372</v>
      </c>
      <c r="G90" s="219"/>
      <c r="H90" s="219"/>
      <c r="I90" s="222"/>
      <c r="J90" s="223">
        <f>BK90</f>
        <v>0</v>
      </c>
      <c r="K90" s="219"/>
      <c r="L90" s="224"/>
      <c r="M90" s="225"/>
      <c r="N90" s="226"/>
      <c r="O90" s="226"/>
      <c r="P90" s="227">
        <f>P91+P135+P148+P190+P194+P207</f>
        <v>0</v>
      </c>
      <c r="Q90" s="226"/>
      <c r="R90" s="227">
        <f>R91+R135+R148+R190+R194+R207</f>
        <v>3368.4056609199993</v>
      </c>
      <c r="S90" s="226"/>
      <c r="T90" s="228">
        <f>T91+T135+T148+T190+T194+T207</f>
        <v>0</v>
      </c>
      <c r="AR90" s="229" t="s">
        <v>80</v>
      </c>
      <c r="AT90" s="230" t="s">
        <v>71</v>
      </c>
      <c r="AU90" s="230" t="s">
        <v>72</v>
      </c>
      <c r="AY90" s="229" t="s">
        <v>215</v>
      </c>
      <c r="BK90" s="231">
        <f>BK91+BK135+BK148+BK190+BK194+BK207</f>
        <v>0</v>
      </c>
    </row>
    <row r="91" s="11" customFormat="1" ht="19.92" customHeight="1">
      <c r="B91" s="218"/>
      <c r="C91" s="219"/>
      <c r="D91" s="220" t="s">
        <v>71</v>
      </c>
      <c r="E91" s="232" t="s">
        <v>80</v>
      </c>
      <c r="F91" s="232" t="s">
        <v>373</v>
      </c>
      <c r="G91" s="219"/>
      <c r="H91" s="219"/>
      <c r="I91" s="222"/>
      <c r="J91" s="233">
        <f>BK91</f>
        <v>0</v>
      </c>
      <c r="K91" s="219"/>
      <c r="L91" s="224"/>
      <c r="M91" s="225"/>
      <c r="N91" s="226"/>
      <c r="O91" s="226"/>
      <c r="P91" s="227">
        <f>SUM(P92:P134)</f>
        <v>0</v>
      </c>
      <c r="Q91" s="226"/>
      <c r="R91" s="227">
        <f>SUM(R92:R134)</f>
        <v>2448.3799999999997</v>
      </c>
      <c r="S91" s="226"/>
      <c r="T91" s="228">
        <f>SUM(T92:T134)</f>
        <v>0</v>
      </c>
      <c r="AR91" s="229" t="s">
        <v>80</v>
      </c>
      <c r="AT91" s="230" t="s">
        <v>71</v>
      </c>
      <c r="AU91" s="230" t="s">
        <v>80</v>
      </c>
      <c r="AY91" s="229" t="s">
        <v>215</v>
      </c>
      <c r="BK91" s="231">
        <f>SUM(BK92:BK134)</f>
        <v>0</v>
      </c>
    </row>
    <row r="92" s="1" customFormat="1" ht="16.5" customHeight="1">
      <c r="B92" s="47"/>
      <c r="C92" s="234" t="s">
        <v>80</v>
      </c>
      <c r="D92" s="234" t="s">
        <v>218</v>
      </c>
      <c r="E92" s="235" t="s">
        <v>944</v>
      </c>
      <c r="F92" s="236" t="s">
        <v>945</v>
      </c>
      <c r="G92" s="237" t="s">
        <v>381</v>
      </c>
      <c r="H92" s="238">
        <v>1576.883</v>
      </c>
      <c r="I92" s="239"/>
      <c r="J92" s="240">
        <f>ROUND(I92*H92,2)</f>
        <v>0</v>
      </c>
      <c r="K92" s="236" t="s">
        <v>222</v>
      </c>
      <c r="L92" s="73"/>
      <c r="M92" s="241" t="s">
        <v>21</v>
      </c>
      <c r="N92" s="242" t="s">
        <v>43</v>
      </c>
      <c r="O92" s="48"/>
      <c r="P92" s="243">
        <f>O92*H92</f>
        <v>0</v>
      </c>
      <c r="Q92" s="243">
        <v>0</v>
      </c>
      <c r="R92" s="243">
        <f>Q92*H92</f>
        <v>0</v>
      </c>
      <c r="S92" s="243">
        <v>0</v>
      </c>
      <c r="T92" s="244">
        <f>S92*H92</f>
        <v>0</v>
      </c>
      <c r="AR92" s="25" t="s">
        <v>232</v>
      </c>
      <c r="AT92" s="25" t="s">
        <v>218</v>
      </c>
      <c r="AU92" s="25" t="s">
        <v>82</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946</v>
      </c>
    </row>
    <row r="93" s="1" customFormat="1">
      <c r="B93" s="47"/>
      <c r="C93" s="75"/>
      <c r="D93" s="246" t="s">
        <v>225</v>
      </c>
      <c r="E93" s="75"/>
      <c r="F93" s="247" t="s">
        <v>947</v>
      </c>
      <c r="G93" s="75"/>
      <c r="H93" s="75"/>
      <c r="I93" s="204"/>
      <c r="J93" s="75"/>
      <c r="K93" s="75"/>
      <c r="L93" s="73"/>
      <c r="M93" s="248"/>
      <c r="N93" s="48"/>
      <c r="O93" s="48"/>
      <c r="P93" s="48"/>
      <c r="Q93" s="48"/>
      <c r="R93" s="48"/>
      <c r="S93" s="48"/>
      <c r="T93" s="96"/>
      <c r="AT93" s="25" t="s">
        <v>225</v>
      </c>
      <c r="AU93" s="25" t="s">
        <v>82</v>
      </c>
    </row>
    <row r="94" s="12" customFormat="1">
      <c r="B94" s="252"/>
      <c r="C94" s="253"/>
      <c r="D94" s="246" t="s">
        <v>422</v>
      </c>
      <c r="E94" s="254" t="s">
        <v>21</v>
      </c>
      <c r="F94" s="255" t="s">
        <v>948</v>
      </c>
      <c r="G94" s="253"/>
      <c r="H94" s="256">
        <v>201</v>
      </c>
      <c r="I94" s="257"/>
      <c r="J94" s="253"/>
      <c r="K94" s="253"/>
      <c r="L94" s="258"/>
      <c r="M94" s="259"/>
      <c r="N94" s="260"/>
      <c r="O94" s="260"/>
      <c r="P94" s="260"/>
      <c r="Q94" s="260"/>
      <c r="R94" s="260"/>
      <c r="S94" s="260"/>
      <c r="T94" s="261"/>
      <c r="AT94" s="262" t="s">
        <v>422</v>
      </c>
      <c r="AU94" s="262" t="s">
        <v>82</v>
      </c>
      <c r="AV94" s="12" t="s">
        <v>82</v>
      </c>
      <c r="AW94" s="12" t="s">
        <v>35</v>
      </c>
      <c r="AX94" s="12" t="s">
        <v>72</v>
      </c>
      <c r="AY94" s="262" t="s">
        <v>215</v>
      </c>
    </row>
    <row r="95" s="12" customFormat="1">
      <c r="B95" s="252"/>
      <c r="C95" s="253"/>
      <c r="D95" s="246" t="s">
        <v>422</v>
      </c>
      <c r="E95" s="254" t="s">
        <v>21</v>
      </c>
      <c r="F95" s="255" t="s">
        <v>949</v>
      </c>
      <c r="G95" s="253"/>
      <c r="H95" s="256">
        <v>13.44</v>
      </c>
      <c r="I95" s="257"/>
      <c r="J95" s="253"/>
      <c r="K95" s="253"/>
      <c r="L95" s="258"/>
      <c r="M95" s="259"/>
      <c r="N95" s="260"/>
      <c r="O95" s="260"/>
      <c r="P95" s="260"/>
      <c r="Q95" s="260"/>
      <c r="R95" s="260"/>
      <c r="S95" s="260"/>
      <c r="T95" s="261"/>
      <c r="AT95" s="262" t="s">
        <v>422</v>
      </c>
      <c r="AU95" s="262" t="s">
        <v>82</v>
      </c>
      <c r="AV95" s="12" t="s">
        <v>82</v>
      </c>
      <c r="AW95" s="12" t="s">
        <v>35</v>
      </c>
      <c r="AX95" s="12" t="s">
        <v>72</v>
      </c>
      <c r="AY95" s="262" t="s">
        <v>215</v>
      </c>
    </row>
    <row r="96" s="12" customFormat="1">
      <c r="B96" s="252"/>
      <c r="C96" s="253"/>
      <c r="D96" s="246" t="s">
        <v>422</v>
      </c>
      <c r="E96" s="254" t="s">
        <v>21</v>
      </c>
      <c r="F96" s="255" t="s">
        <v>950</v>
      </c>
      <c r="G96" s="253"/>
      <c r="H96" s="256">
        <v>1362.443</v>
      </c>
      <c r="I96" s="257"/>
      <c r="J96" s="253"/>
      <c r="K96" s="253"/>
      <c r="L96" s="258"/>
      <c r="M96" s="259"/>
      <c r="N96" s="260"/>
      <c r="O96" s="260"/>
      <c r="P96" s="260"/>
      <c r="Q96" s="260"/>
      <c r="R96" s="260"/>
      <c r="S96" s="260"/>
      <c r="T96" s="261"/>
      <c r="AT96" s="262" t="s">
        <v>422</v>
      </c>
      <c r="AU96" s="262" t="s">
        <v>82</v>
      </c>
      <c r="AV96" s="12" t="s">
        <v>82</v>
      </c>
      <c r="AW96" s="12" t="s">
        <v>35</v>
      </c>
      <c r="AX96" s="12" t="s">
        <v>72</v>
      </c>
      <c r="AY96" s="262" t="s">
        <v>215</v>
      </c>
    </row>
    <row r="97" s="13" customFormat="1">
      <c r="B97" s="263"/>
      <c r="C97" s="264"/>
      <c r="D97" s="246" t="s">
        <v>422</v>
      </c>
      <c r="E97" s="265" t="s">
        <v>21</v>
      </c>
      <c r="F97" s="266" t="s">
        <v>439</v>
      </c>
      <c r="G97" s="264"/>
      <c r="H97" s="267">
        <v>1576.883</v>
      </c>
      <c r="I97" s="268"/>
      <c r="J97" s="264"/>
      <c r="K97" s="264"/>
      <c r="L97" s="269"/>
      <c r="M97" s="270"/>
      <c r="N97" s="271"/>
      <c r="O97" s="271"/>
      <c r="P97" s="271"/>
      <c r="Q97" s="271"/>
      <c r="R97" s="271"/>
      <c r="S97" s="271"/>
      <c r="T97" s="272"/>
      <c r="AT97" s="273" t="s">
        <v>422</v>
      </c>
      <c r="AU97" s="273" t="s">
        <v>82</v>
      </c>
      <c r="AV97" s="13" t="s">
        <v>232</v>
      </c>
      <c r="AW97" s="13" t="s">
        <v>35</v>
      </c>
      <c r="AX97" s="13" t="s">
        <v>80</v>
      </c>
      <c r="AY97" s="273" t="s">
        <v>215</v>
      </c>
    </row>
    <row r="98" s="1" customFormat="1" ht="16.5" customHeight="1">
      <c r="B98" s="47"/>
      <c r="C98" s="234" t="s">
        <v>82</v>
      </c>
      <c r="D98" s="234" t="s">
        <v>218</v>
      </c>
      <c r="E98" s="235" t="s">
        <v>461</v>
      </c>
      <c r="F98" s="236" t="s">
        <v>462</v>
      </c>
      <c r="G98" s="237" t="s">
        <v>381</v>
      </c>
      <c r="H98" s="238">
        <v>788.44200000000001</v>
      </c>
      <c r="I98" s="239"/>
      <c r="J98" s="240">
        <f>ROUND(I98*H98,2)</f>
        <v>0</v>
      </c>
      <c r="K98" s="236" t="s">
        <v>222</v>
      </c>
      <c r="L98" s="73"/>
      <c r="M98" s="241" t="s">
        <v>21</v>
      </c>
      <c r="N98" s="242" t="s">
        <v>43</v>
      </c>
      <c r="O98" s="48"/>
      <c r="P98" s="243">
        <f>O98*H98</f>
        <v>0</v>
      </c>
      <c r="Q98" s="243">
        <v>0</v>
      </c>
      <c r="R98" s="243">
        <f>Q98*H98</f>
        <v>0</v>
      </c>
      <c r="S98" s="243">
        <v>0</v>
      </c>
      <c r="T98" s="244">
        <f>S98*H98</f>
        <v>0</v>
      </c>
      <c r="AR98" s="25" t="s">
        <v>232</v>
      </c>
      <c r="AT98" s="25" t="s">
        <v>218</v>
      </c>
      <c r="AU98" s="25" t="s">
        <v>82</v>
      </c>
      <c r="AY98" s="25" t="s">
        <v>215</v>
      </c>
      <c r="BE98" s="245">
        <f>IF(N98="základní",J98,0)</f>
        <v>0</v>
      </c>
      <c r="BF98" s="245">
        <f>IF(N98="snížená",J98,0)</f>
        <v>0</v>
      </c>
      <c r="BG98" s="245">
        <f>IF(N98="zákl. přenesená",J98,0)</f>
        <v>0</v>
      </c>
      <c r="BH98" s="245">
        <f>IF(N98="sníž. přenesená",J98,0)</f>
        <v>0</v>
      </c>
      <c r="BI98" s="245">
        <f>IF(N98="nulová",J98,0)</f>
        <v>0</v>
      </c>
      <c r="BJ98" s="25" t="s">
        <v>80</v>
      </c>
      <c r="BK98" s="245">
        <f>ROUND(I98*H98,2)</f>
        <v>0</v>
      </c>
      <c r="BL98" s="25" t="s">
        <v>232</v>
      </c>
      <c r="BM98" s="25" t="s">
        <v>951</v>
      </c>
    </row>
    <row r="99" s="1" customFormat="1">
      <c r="B99" s="47"/>
      <c r="C99" s="75"/>
      <c r="D99" s="246" t="s">
        <v>225</v>
      </c>
      <c r="E99" s="75"/>
      <c r="F99" s="247" t="s">
        <v>952</v>
      </c>
      <c r="G99" s="75"/>
      <c r="H99" s="75"/>
      <c r="I99" s="204"/>
      <c r="J99" s="75"/>
      <c r="K99" s="75"/>
      <c r="L99" s="73"/>
      <c r="M99" s="248"/>
      <c r="N99" s="48"/>
      <c r="O99" s="48"/>
      <c r="P99" s="48"/>
      <c r="Q99" s="48"/>
      <c r="R99" s="48"/>
      <c r="S99" s="48"/>
      <c r="T99" s="96"/>
      <c r="AT99" s="25" t="s">
        <v>225</v>
      </c>
      <c r="AU99" s="25" t="s">
        <v>82</v>
      </c>
    </row>
    <row r="100" s="12" customFormat="1">
      <c r="B100" s="252"/>
      <c r="C100" s="253"/>
      <c r="D100" s="246" t="s">
        <v>422</v>
      </c>
      <c r="E100" s="253"/>
      <c r="F100" s="255" t="s">
        <v>953</v>
      </c>
      <c r="G100" s="253"/>
      <c r="H100" s="256">
        <v>788.44200000000001</v>
      </c>
      <c r="I100" s="257"/>
      <c r="J100" s="253"/>
      <c r="K100" s="253"/>
      <c r="L100" s="258"/>
      <c r="M100" s="259"/>
      <c r="N100" s="260"/>
      <c r="O100" s="260"/>
      <c r="P100" s="260"/>
      <c r="Q100" s="260"/>
      <c r="R100" s="260"/>
      <c r="S100" s="260"/>
      <c r="T100" s="261"/>
      <c r="AT100" s="262" t="s">
        <v>422</v>
      </c>
      <c r="AU100" s="262" t="s">
        <v>82</v>
      </c>
      <c r="AV100" s="12" t="s">
        <v>82</v>
      </c>
      <c r="AW100" s="12" t="s">
        <v>6</v>
      </c>
      <c r="AX100" s="12" t="s">
        <v>80</v>
      </c>
      <c r="AY100" s="262" t="s">
        <v>215</v>
      </c>
    </row>
    <row r="101" s="1" customFormat="1" ht="16.5" customHeight="1">
      <c r="B101" s="47"/>
      <c r="C101" s="234" t="s">
        <v>227</v>
      </c>
      <c r="D101" s="234" t="s">
        <v>218</v>
      </c>
      <c r="E101" s="235" t="s">
        <v>954</v>
      </c>
      <c r="F101" s="236" t="s">
        <v>955</v>
      </c>
      <c r="G101" s="237" t="s">
        <v>381</v>
      </c>
      <c r="H101" s="238">
        <v>1288.6199999999999</v>
      </c>
      <c r="I101" s="239"/>
      <c r="J101" s="240">
        <f>ROUND(I101*H101,2)</f>
        <v>0</v>
      </c>
      <c r="K101" s="236" t="s">
        <v>222</v>
      </c>
      <c r="L101" s="73"/>
      <c r="M101" s="241" t="s">
        <v>21</v>
      </c>
      <c r="N101" s="242" t="s">
        <v>43</v>
      </c>
      <c r="O101" s="48"/>
      <c r="P101" s="243">
        <f>O101*H101</f>
        <v>0</v>
      </c>
      <c r="Q101" s="243">
        <v>0</v>
      </c>
      <c r="R101" s="243">
        <f>Q101*H101</f>
        <v>0</v>
      </c>
      <c r="S101" s="243">
        <v>0</v>
      </c>
      <c r="T101" s="244">
        <f>S101*H101</f>
        <v>0</v>
      </c>
      <c r="AR101" s="25" t="s">
        <v>232</v>
      </c>
      <c r="AT101" s="25" t="s">
        <v>218</v>
      </c>
      <c r="AU101" s="25" t="s">
        <v>82</v>
      </c>
      <c r="AY101" s="25" t="s">
        <v>215</v>
      </c>
      <c r="BE101" s="245">
        <f>IF(N101="základní",J101,0)</f>
        <v>0</v>
      </c>
      <c r="BF101" s="245">
        <f>IF(N101="snížená",J101,0)</f>
        <v>0</v>
      </c>
      <c r="BG101" s="245">
        <f>IF(N101="zákl. přenesená",J101,0)</f>
        <v>0</v>
      </c>
      <c r="BH101" s="245">
        <f>IF(N101="sníž. přenesená",J101,0)</f>
        <v>0</v>
      </c>
      <c r="BI101" s="245">
        <f>IF(N101="nulová",J101,0)</f>
        <v>0</v>
      </c>
      <c r="BJ101" s="25" t="s">
        <v>80</v>
      </c>
      <c r="BK101" s="245">
        <f>ROUND(I101*H101,2)</f>
        <v>0</v>
      </c>
      <c r="BL101" s="25" t="s">
        <v>232</v>
      </c>
      <c r="BM101" s="25" t="s">
        <v>956</v>
      </c>
    </row>
    <row r="102" s="1" customFormat="1">
      <c r="B102" s="47"/>
      <c r="C102" s="75"/>
      <c r="D102" s="246" t="s">
        <v>225</v>
      </c>
      <c r="E102" s="75"/>
      <c r="F102" s="247" t="s">
        <v>957</v>
      </c>
      <c r="G102" s="75"/>
      <c r="H102" s="75"/>
      <c r="I102" s="204"/>
      <c r="J102" s="75"/>
      <c r="K102" s="75"/>
      <c r="L102" s="73"/>
      <c r="M102" s="248"/>
      <c r="N102" s="48"/>
      <c r="O102" s="48"/>
      <c r="P102" s="48"/>
      <c r="Q102" s="48"/>
      <c r="R102" s="48"/>
      <c r="S102" s="48"/>
      <c r="T102" s="96"/>
      <c r="AT102" s="25" t="s">
        <v>225</v>
      </c>
      <c r="AU102" s="25" t="s">
        <v>82</v>
      </c>
    </row>
    <row r="103" s="12" customFormat="1">
      <c r="B103" s="252"/>
      <c r="C103" s="253"/>
      <c r="D103" s="246" t="s">
        <v>422</v>
      </c>
      <c r="E103" s="254" t="s">
        <v>21</v>
      </c>
      <c r="F103" s="255" t="s">
        <v>958</v>
      </c>
      <c r="G103" s="253"/>
      <c r="H103" s="256">
        <v>17.100000000000001</v>
      </c>
      <c r="I103" s="257"/>
      <c r="J103" s="253"/>
      <c r="K103" s="253"/>
      <c r="L103" s="258"/>
      <c r="M103" s="259"/>
      <c r="N103" s="260"/>
      <c r="O103" s="260"/>
      <c r="P103" s="260"/>
      <c r="Q103" s="260"/>
      <c r="R103" s="260"/>
      <c r="S103" s="260"/>
      <c r="T103" s="261"/>
      <c r="AT103" s="262" t="s">
        <v>422</v>
      </c>
      <c r="AU103" s="262" t="s">
        <v>82</v>
      </c>
      <c r="AV103" s="12" t="s">
        <v>82</v>
      </c>
      <c r="AW103" s="12" t="s">
        <v>35</v>
      </c>
      <c r="AX103" s="12" t="s">
        <v>72</v>
      </c>
      <c r="AY103" s="262" t="s">
        <v>215</v>
      </c>
    </row>
    <row r="104" s="12" customFormat="1">
      <c r="B104" s="252"/>
      <c r="C104" s="253"/>
      <c r="D104" s="246" t="s">
        <v>422</v>
      </c>
      <c r="E104" s="254" t="s">
        <v>21</v>
      </c>
      <c r="F104" s="255" t="s">
        <v>959</v>
      </c>
      <c r="G104" s="253"/>
      <c r="H104" s="256">
        <v>1271.52</v>
      </c>
      <c r="I104" s="257"/>
      <c r="J104" s="253"/>
      <c r="K104" s="253"/>
      <c r="L104" s="258"/>
      <c r="M104" s="259"/>
      <c r="N104" s="260"/>
      <c r="O104" s="260"/>
      <c r="P104" s="260"/>
      <c r="Q104" s="260"/>
      <c r="R104" s="260"/>
      <c r="S104" s="260"/>
      <c r="T104" s="261"/>
      <c r="AT104" s="262" t="s">
        <v>422</v>
      </c>
      <c r="AU104" s="262" t="s">
        <v>82</v>
      </c>
      <c r="AV104" s="12" t="s">
        <v>82</v>
      </c>
      <c r="AW104" s="12" t="s">
        <v>35</v>
      </c>
      <c r="AX104" s="12" t="s">
        <v>72</v>
      </c>
      <c r="AY104" s="262" t="s">
        <v>215</v>
      </c>
    </row>
    <row r="105" s="13" customFormat="1">
      <c r="B105" s="263"/>
      <c r="C105" s="264"/>
      <c r="D105" s="246" t="s">
        <v>422</v>
      </c>
      <c r="E105" s="265" t="s">
        <v>21</v>
      </c>
      <c r="F105" s="266" t="s">
        <v>439</v>
      </c>
      <c r="G105" s="264"/>
      <c r="H105" s="267">
        <v>1288.6199999999999</v>
      </c>
      <c r="I105" s="268"/>
      <c r="J105" s="264"/>
      <c r="K105" s="264"/>
      <c r="L105" s="269"/>
      <c r="M105" s="270"/>
      <c r="N105" s="271"/>
      <c r="O105" s="271"/>
      <c r="P105" s="271"/>
      <c r="Q105" s="271"/>
      <c r="R105" s="271"/>
      <c r="S105" s="271"/>
      <c r="T105" s="272"/>
      <c r="AT105" s="273" t="s">
        <v>422</v>
      </c>
      <c r="AU105" s="273" t="s">
        <v>82</v>
      </c>
      <c r="AV105" s="13" t="s">
        <v>232</v>
      </c>
      <c r="AW105" s="13" t="s">
        <v>35</v>
      </c>
      <c r="AX105" s="13" t="s">
        <v>80</v>
      </c>
      <c r="AY105" s="273" t="s">
        <v>215</v>
      </c>
    </row>
    <row r="106" s="1" customFormat="1" ht="16.5" customHeight="1">
      <c r="B106" s="47"/>
      <c r="C106" s="274" t="s">
        <v>232</v>
      </c>
      <c r="D106" s="274" t="s">
        <v>470</v>
      </c>
      <c r="E106" s="275" t="s">
        <v>471</v>
      </c>
      <c r="F106" s="276" t="s">
        <v>960</v>
      </c>
      <c r="G106" s="277" t="s">
        <v>473</v>
      </c>
      <c r="H106" s="278">
        <v>2415.8899999999999</v>
      </c>
      <c r="I106" s="279"/>
      <c r="J106" s="280">
        <f>ROUND(I106*H106,2)</f>
        <v>0</v>
      </c>
      <c r="K106" s="276" t="s">
        <v>21</v>
      </c>
      <c r="L106" s="281"/>
      <c r="M106" s="282" t="s">
        <v>21</v>
      </c>
      <c r="N106" s="283" t="s">
        <v>43</v>
      </c>
      <c r="O106" s="48"/>
      <c r="P106" s="243">
        <f>O106*H106</f>
        <v>0</v>
      </c>
      <c r="Q106" s="243">
        <v>1</v>
      </c>
      <c r="R106" s="243">
        <f>Q106*H106</f>
        <v>2415.8899999999999</v>
      </c>
      <c r="S106" s="243">
        <v>0</v>
      </c>
      <c r="T106" s="244">
        <f>S106*H106</f>
        <v>0</v>
      </c>
      <c r="AR106" s="25" t="s">
        <v>405</v>
      </c>
      <c r="AT106" s="25" t="s">
        <v>470</v>
      </c>
      <c r="AU106" s="25" t="s">
        <v>82</v>
      </c>
      <c r="AY106" s="25" t="s">
        <v>215</v>
      </c>
      <c r="BE106" s="245">
        <f>IF(N106="základní",J106,0)</f>
        <v>0</v>
      </c>
      <c r="BF106" s="245">
        <f>IF(N106="snížená",J106,0)</f>
        <v>0</v>
      </c>
      <c r="BG106" s="245">
        <f>IF(N106="zákl. přenesená",J106,0)</f>
        <v>0</v>
      </c>
      <c r="BH106" s="245">
        <f>IF(N106="sníž. přenesená",J106,0)</f>
        <v>0</v>
      </c>
      <c r="BI106" s="245">
        <f>IF(N106="nulová",J106,0)</f>
        <v>0</v>
      </c>
      <c r="BJ106" s="25" t="s">
        <v>80</v>
      </c>
      <c r="BK106" s="245">
        <f>ROUND(I106*H106,2)</f>
        <v>0</v>
      </c>
      <c r="BL106" s="25" t="s">
        <v>232</v>
      </c>
      <c r="BM106" s="25" t="s">
        <v>961</v>
      </c>
    </row>
    <row r="107" s="1" customFormat="1">
      <c r="B107" s="47"/>
      <c r="C107" s="75"/>
      <c r="D107" s="246" t="s">
        <v>225</v>
      </c>
      <c r="E107" s="75"/>
      <c r="F107" s="247" t="s">
        <v>962</v>
      </c>
      <c r="G107" s="75"/>
      <c r="H107" s="75"/>
      <c r="I107" s="204"/>
      <c r="J107" s="75"/>
      <c r="K107" s="75"/>
      <c r="L107" s="73"/>
      <c r="M107" s="248"/>
      <c r="N107" s="48"/>
      <c r="O107" s="48"/>
      <c r="P107" s="48"/>
      <c r="Q107" s="48"/>
      <c r="R107" s="48"/>
      <c r="S107" s="48"/>
      <c r="T107" s="96"/>
      <c r="AT107" s="25" t="s">
        <v>225</v>
      </c>
      <c r="AU107" s="25" t="s">
        <v>82</v>
      </c>
    </row>
    <row r="108" s="1" customFormat="1" ht="16.5" customHeight="1">
      <c r="B108" s="47"/>
      <c r="C108" s="274" t="s">
        <v>214</v>
      </c>
      <c r="D108" s="274" t="s">
        <v>470</v>
      </c>
      <c r="E108" s="275" t="s">
        <v>963</v>
      </c>
      <c r="F108" s="276" t="s">
        <v>964</v>
      </c>
      <c r="G108" s="277" t="s">
        <v>473</v>
      </c>
      <c r="H108" s="278">
        <v>32.490000000000002</v>
      </c>
      <c r="I108" s="279"/>
      <c r="J108" s="280">
        <f>ROUND(I108*H108,2)</f>
        <v>0</v>
      </c>
      <c r="K108" s="276" t="s">
        <v>21</v>
      </c>
      <c r="L108" s="281"/>
      <c r="M108" s="282" t="s">
        <v>21</v>
      </c>
      <c r="N108" s="283" t="s">
        <v>43</v>
      </c>
      <c r="O108" s="48"/>
      <c r="P108" s="243">
        <f>O108*H108</f>
        <v>0</v>
      </c>
      <c r="Q108" s="243">
        <v>1</v>
      </c>
      <c r="R108" s="243">
        <f>Q108*H108</f>
        <v>32.490000000000002</v>
      </c>
      <c r="S108" s="243">
        <v>0</v>
      </c>
      <c r="T108" s="244">
        <f>S108*H108</f>
        <v>0</v>
      </c>
      <c r="AR108" s="25" t="s">
        <v>405</v>
      </c>
      <c r="AT108" s="25" t="s">
        <v>470</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232</v>
      </c>
      <c r="BM108" s="25" t="s">
        <v>965</v>
      </c>
    </row>
    <row r="109" s="1" customFormat="1">
      <c r="B109" s="47"/>
      <c r="C109" s="75"/>
      <c r="D109" s="246" t="s">
        <v>225</v>
      </c>
      <c r="E109" s="75"/>
      <c r="F109" s="247" t="s">
        <v>966</v>
      </c>
      <c r="G109" s="75"/>
      <c r="H109" s="75"/>
      <c r="I109" s="204"/>
      <c r="J109" s="75"/>
      <c r="K109" s="75"/>
      <c r="L109" s="73"/>
      <c r="M109" s="248"/>
      <c r="N109" s="48"/>
      <c r="O109" s="48"/>
      <c r="P109" s="48"/>
      <c r="Q109" s="48"/>
      <c r="R109" s="48"/>
      <c r="S109" s="48"/>
      <c r="T109" s="96"/>
      <c r="AT109" s="25" t="s">
        <v>225</v>
      </c>
      <c r="AU109" s="25" t="s">
        <v>82</v>
      </c>
    </row>
    <row r="110" s="12" customFormat="1">
      <c r="B110" s="252"/>
      <c r="C110" s="253"/>
      <c r="D110" s="246" t="s">
        <v>422</v>
      </c>
      <c r="E110" s="254" t="s">
        <v>21</v>
      </c>
      <c r="F110" s="255" t="s">
        <v>967</v>
      </c>
      <c r="G110" s="253"/>
      <c r="H110" s="256">
        <v>32.490000000000002</v>
      </c>
      <c r="I110" s="257"/>
      <c r="J110" s="253"/>
      <c r="K110" s="253"/>
      <c r="L110" s="258"/>
      <c r="M110" s="259"/>
      <c r="N110" s="260"/>
      <c r="O110" s="260"/>
      <c r="P110" s="260"/>
      <c r="Q110" s="260"/>
      <c r="R110" s="260"/>
      <c r="S110" s="260"/>
      <c r="T110" s="261"/>
      <c r="AT110" s="262" t="s">
        <v>422</v>
      </c>
      <c r="AU110" s="262" t="s">
        <v>82</v>
      </c>
      <c r="AV110" s="12" t="s">
        <v>82</v>
      </c>
      <c r="AW110" s="12" t="s">
        <v>35</v>
      </c>
      <c r="AX110" s="12" t="s">
        <v>80</v>
      </c>
      <c r="AY110" s="262" t="s">
        <v>215</v>
      </c>
    </row>
    <row r="111" s="1" customFormat="1" ht="16.5" customHeight="1">
      <c r="B111" s="47"/>
      <c r="C111" s="234" t="s">
        <v>241</v>
      </c>
      <c r="D111" s="234" t="s">
        <v>218</v>
      </c>
      <c r="E111" s="235" t="s">
        <v>968</v>
      </c>
      <c r="F111" s="236" t="s">
        <v>969</v>
      </c>
      <c r="G111" s="237" t="s">
        <v>381</v>
      </c>
      <c r="H111" s="238">
        <v>644.30999999999995</v>
      </c>
      <c r="I111" s="239"/>
      <c r="J111" s="240">
        <f>ROUND(I111*H111,2)</f>
        <v>0</v>
      </c>
      <c r="K111" s="236" t="s">
        <v>222</v>
      </c>
      <c r="L111" s="73"/>
      <c r="M111" s="241" t="s">
        <v>21</v>
      </c>
      <c r="N111" s="242" t="s">
        <v>43</v>
      </c>
      <c r="O111" s="48"/>
      <c r="P111" s="243">
        <f>O111*H111</f>
        <v>0</v>
      </c>
      <c r="Q111" s="243">
        <v>0</v>
      </c>
      <c r="R111" s="243">
        <f>Q111*H111</f>
        <v>0</v>
      </c>
      <c r="S111" s="243">
        <v>0</v>
      </c>
      <c r="T111" s="244">
        <f>S111*H111</f>
        <v>0</v>
      </c>
      <c r="AR111" s="25" t="s">
        <v>232</v>
      </c>
      <c r="AT111" s="25" t="s">
        <v>218</v>
      </c>
      <c r="AU111" s="25" t="s">
        <v>82</v>
      </c>
      <c r="AY111" s="25" t="s">
        <v>215</v>
      </c>
      <c r="BE111" s="245">
        <f>IF(N111="základní",J111,0)</f>
        <v>0</v>
      </c>
      <c r="BF111" s="245">
        <f>IF(N111="snížená",J111,0)</f>
        <v>0</v>
      </c>
      <c r="BG111" s="245">
        <f>IF(N111="zákl. přenesená",J111,0)</f>
        <v>0</v>
      </c>
      <c r="BH111" s="245">
        <f>IF(N111="sníž. přenesená",J111,0)</f>
        <v>0</v>
      </c>
      <c r="BI111" s="245">
        <f>IF(N111="nulová",J111,0)</f>
        <v>0</v>
      </c>
      <c r="BJ111" s="25" t="s">
        <v>80</v>
      </c>
      <c r="BK111" s="245">
        <f>ROUND(I111*H111,2)</f>
        <v>0</v>
      </c>
      <c r="BL111" s="25" t="s">
        <v>232</v>
      </c>
      <c r="BM111" s="25" t="s">
        <v>970</v>
      </c>
    </row>
    <row r="112" s="1" customFormat="1">
      <c r="B112" s="47"/>
      <c r="C112" s="75"/>
      <c r="D112" s="246" t="s">
        <v>225</v>
      </c>
      <c r="E112" s="75"/>
      <c r="F112" s="247" t="s">
        <v>971</v>
      </c>
      <c r="G112" s="75"/>
      <c r="H112" s="75"/>
      <c r="I112" s="204"/>
      <c r="J112" s="75"/>
      <c r="K112" s="75"/>
      <c r="L112" s="73"/>
      <c r="M112" s="248"/>
      <c r="N112" s="48"/>
      <c r="O112" s="48"/>
      <c r="P112" s="48"/>
      <c r="Q112" s="48"/>
      <c r="R112" s="48"/>
      <c r="S112" s="48"/>
      <c r="T112" s="96"/>
      <c r="AT112" s="25" t="s">
        <v>225</v>
      </c>
      <c r="AU112" s="25" t="s">
        <v>82</v>
      </c>
    </row>
    <row r="113" s="12" customFormat="1">
      <c r="B113" s="252"/>
      <c r="C113" s="253"/>
      <c r="D113" s="246" t="s">
        <v>422</v>
      </c>
      <c r="E113" s="253"/>
      <c r="F113" s="255" t="s">
        <v>972</v>
      </c>
      <c r="G113" s="253"/>
      <c r="H113" s="256">
        <v>644.30999999999995</v>
      </c>
      <c r="I113" s="257"/>
      <c r="J113" s="253"/>
      <c r="K113" s="253"/>
      <c r="L113" s="258"/>
      <c r="M113" s="259"/>
      <c r="N113" s="260"/>
      <c r="O113" s="260"/>
      <c r="P113" s="260"/>
      <c r="Q113" s="260"/>
      <c r="R113" s="260"/>
      <c r="S113" s="260"/>
      <c r="T113" s="261"/>
      <c r="AT113" s="262" t="s">
        <v>422</v>
      </c>
      <c r="AU113" s="262" t="s">
        <v>82</v>
      </c>
      <c r="AV113" s="12" t="s">
        <v>82</v>
      </c>
      <c r="AW113" s="12" t="s">
        <v>6</v>
      </c>
      <c r="AX113" s="12" t="s">
        <v>80</v>
      </c>
      <c r="AY113" s="262" t="s">
        <v>215</v>
      </c>
    </row>
    <row r="114" s="1" customFormat="1" ht="16.5" customHeight="1">
      <c r="B114" s="47"/>
      <c r="C114" s="234" t="s">
        <v>246</v>
      </c>
      <c r="D114" s="234" t="s">
        <v>218</v>
      </c>
      <c r="E114" s="235" t="s">
        <v>973</v>
      </c>
      <c r="F114" s="236" t="s">
        <v>974</v>
      </c>
      <c r="G114" s="237" t="s">
        <v>381</v>
      </c>
      <c r="H114" s="238">
        <v>34</v>
      </c>
      <c r="I114" s="239"/>
      <c r="J114" s="240">
        <f>ROUND(I114*H114,2)</f>
        <v>0</v>
      </c>
      <c r="K114" s="236" t="s">
        <v>222</v>
      </c>
      <c r="L114" s="73"/>
      <c r="M114" s="241" t="s">
        <v>21</v>
      </c>
      <c r="N114" s="242" t="s">
        <v>43</v>
      </c>
      <c r="O114" s="48"/>
      <c r="P114" s="243">
        <f>O114*H114</f>
        <v>0</v>
      </c>
      <c r="Q114" s="243">
        <v>0</v>
      </c>
      <c r="R114" s="243">
        <f>Q114*H114</f>
        <v>0</v>
      </c>
      <c r="S114" s="243">
        <v>0</v>
      </c>
      <c r="T114" s="244">
        <f>S114*H114</f>
        <v>0</v>
      </c>
      <c r="AR114" s="25" t="s">
        <v>232</v>
      </c>
      <c r="AT114" s="25" t="s">
        <v>218</v>
      </c>
      <c r="AU114" s="25" t="s">
        <v>82</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232</v>
      </c>
      <c r="BM114" s="25" t="s">
        <v>975</v>
      </c>
    </row>
    <row r="115" s="1" customFormat="1">
      <c r="B115" s="47"/>
      <c r="C115" s="75"/>
      <c r="D115" s="246" t="s">
        <v>225</v>
      </c>
      <c r="E115" s="75"/>
      <c r="F115" s="247" t="s">
        <v>976</v>
      </c>
      <c r="G115" s="75"/>
      <c r="H115" s="75"/>
      <c r="I115" s="204"/>
      <c r="J115" s="75"/>
      <c r="K115" s="75"/>
      <c r="L115" s="73"/>
      <c r="M115" s="248"/>
      <c r="N115" s="48"/>
      <c r="O115" s="48"/>
      <c r="P115" s="48"/>
      <c r="Q115" s="48"/>
      <c r="R115" s="48"/>
      <c r="S115" s="48"/>
      <c r="T115" s="96"/>
      <c r="AT115" s="25" t="s">
        <v>225</v>
      </c>
      <c r="AU115" s="25" t="s">
        <v>82</v>
      </c>
    </row>
    <row r="116" s="1" customFormat="1" ht="16.5" customHeight="1">
      <c r="B116" s="47"/>
      <c r="C116" s="234" t="s">
        <v>405</v>
      </c>
      <c r="D116" s="234" t="s">
        <v>218</v>
      </c>
      <c r="E116" s="235" t="s">
        <v>977</v>
      </c>
      <c r="F116" s="236" t="s">
        <v>978</v>
      </c>
      <c r="G116" s="237" t="s">
        <v>381</v>
      </c>
      <c r="H116" s="238">
        <v>17</v>
      </c>
      <c r="I116" s="239"/>
      <c r="J116" s="240">
        <f>ROUND(I116*H116,2)</f>
        <v>0</v>
      </c>
      <c r="K116" s="236" t="s">
        <v>222</v>
      </c>
      <c r="L116" s="73"/>
      <c r="M116" s="241" t="s">
        <v>21</v>
      </c>
      <c r="N116" s="242" t="s">
        <v>43</v>
      </c>
      <c r="O116" s="48"/>
      <c r="P116" s="243">
        <f>O116*H116</f>
        <v>0</v>
      </c>
      <c r="Q116" s="243">
        <v>0</v>
      </c>
      <c r="R116" s="243">
        <f>Q116*H116</f>
        <v>0</v>
      </c>
      <c r="S116" s="243">
        <v>0</v>
      </c>
      <c r="T116" s="244">
        <f>S116*H116</f>
        <v>0</v>
      </c>
      <c r="AR116" s="25" t="s">
        <v>232</v>
      </c>
      <c r="AT116" s="25" t="s">
        <v>218</v>
      </c>
      <c r="AU116" s="25" t="s">
        <v>82</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979</v>
      </c>
    </row>
    <row r="117" s="1" customFormat="1">
      <c r="B117" s="47"/>
      <c r="C117" s="75"/>
      <c r="D117" s="246" t="s">
        <v>225</v>
      </c>
      <c r="E117" s="75"/>
      <c r="F117" s="247" t="s">
        <v>980</v>
      </c>
      <c r="G117" s="75"/>
      <c r="H117" s="75"/>
      <c r="I117" s="204"/>
      <c r="J117" s="75"/>
      <c r="K117" s="75"/>
      <c r="L117" s="73"/>
      <c r="M117" s="248"/>
      <c r="N117" s="48"/>
      <c r="O117" s="48"/>
      <c r="P117" s="48"/>
      <c r="Q117" s="48"/>
      <c r="R117" s="48"/>
      <c r="S117" s="48"/>
      <c r="T117" s="96"/>
      <c r="AT117" s="25" t="s">
        <v>225</v>
      </c>
      <c r="AU117" s="25" t="s">
        <v>82</v>
      </c>
    </row>
    <row r="118" s="12" customFormat="1">
      <c r="B118" s="252"/>
      <c r="C118" s="253"/>
      <c r="D118" s="246" t="s">
        <v>422</v>
      </c>
      <c r="E118" s="253"/>
      <c r="F118" s="255" t="s">
        <v>981</v>
      </c>
      <c r="G118" s="253"/>
      <c r="H118" s="256">
        <v>17</v>
      </c>
      <c r="I118" s="257"/>
      <c r="J118" s="253"/>
      <c r="K118" s="253"/>
      <c r="L118" s="258"/>
      <c r="M118" s="259"/>
      <c r="N118" s="260"/>
      <c r="O118" s="260"/>
      <c r="P118" s="260"/>
      <c r="Q118" s="260"/>
      <c r="R118" s="260"/>
      <c r="S118" s="260"/>
      <c r="T118" s="261"/>
      <c r="AT118" s="262" t="s">
        <v>422</v>
      </c>
      <c r="AU118" s="262" t="s">
        <v>82</v>
      </c>
      <c r="AV118" s="12" t="s">
        <v>82</v>
      </c>
      <c r="AW118" s="12" t="s">
        <v>6</v>
      </c>
      <c r="AX118" s="12" t="s">
        <v>80</v>
      </c>
      <c r="AY118" s="262" t="s">
        <v>215</v>
      </c>
    </row>
    <row r="119" s="1" customFormat="1" ht="16.5" customHeight="1">
      <c r="B119" s="47"/>
      <c r="C119" s="234" t="s">
        <v>580</v>
      </c>
      <c r="D119" s="234" t="s">
        <v>218</v>
      </c>
      <c r="E119" s="235" t="s">
        <v>776</v>
      </c>
      <c r="F119" s="236" t="s">
        <v>777</v>
      </c>
      <c r="G119" s="237" t="s">
        <v>381</v>
      </c>
      <c r="H119" s="238">
        <v>2899.5030000000002</v>
      </c>
      <c r="I119" s="239"/>
      <c r="J119" s="240">
        <f>ROUND(I119*H119,2)</f>
        <v>0</v>
      </c>
      <c r="K119" s="236" t="s">
        <v>222</v>
      </c>
      <c r="L119" s="73"/>
      <c r="M119" s="241" t="s">
        <v>21</v>
      </c>
      <c r="N119" s="242" t="s">
        <v>43</v>
      </c>
      <c r="O119" s="48"/>
      <c r="P119" s="243">
        <f>O119*H119</f>
        <v>0</v>
      </c>
      <c r="Q119" s="243">
        <v>0</v>
      </c>
      <c r="R119" s="243">
        <f>Q119*H119</f>
        <v>0</v>
      </c>
      <c r="S119" s="243">
        <v>0</v>
      </c>
      <c r="T119" s="244">
        <f>S119*H119</f>
        <v>0</v>
      </c>
      <c r="AR119" s="25" t="s">
        <v>232</v>
      </c>
      <c r="AT119" s="25" t="s">
        <v>218</v>
      </c>
      <c r="AU119" s="25" t="s">
        <v>82</v>
      </c>
      <c r="AY119" s="25" t="s">
        <v>215</v>
      </c>
      <c r="BE119" s="245">
        <f>IF(N119="základní",J119,0)</f>
        <v>0</v>
      </c>
      <c r="BF119" s="245">
        <f>IF(N119="snížená",J119,0)</f>
        <v>0</v>
      </c>
      <c r="BG119" s="245">
        <f>IF(N119="zákl. přenesená",J119,0)</f>
        <v>0</v>
      </c>
      <c r="BH119" s="245">
        <f>IF(N119="sníž. přenesená",J119,0)</f>
        <v>0</v>
      </c>
      <c r="BI119" s="245">
        <f>IF(N119="nulová",J119,0)</f>
        <v>0</v>
      </c>
      <c r="BJ119" s="25" t="s">
        <v>80</v>
      </c>
      <c r="BK119" s="245">
        <f>ROUND(I119*H119,2)</f>
        <v>0</v>
      </c>
      <c r="BL119" s="25" t="s">
        <v>232</v>
      </c>
      <c r="BM119" s="25" t="s">
        <v>982</v>
      </c>
    </row>
    <row r="120" s="1" customFormat="1">
      <c r="B120" s="47"/>
      <c r="C120" s="75"/>
      <c r="D120" s="246" t="s">
        <v>225</v>
      </c>
      <c r="E120" s="75"/>
      <c r="F120" s="247" t="s">
        <v>983</v>
      </c>
      <c r="G120" s="75"/>
      <c r="H120" s="75"/>
      <c r="I120" s="204"/>
      <c r="J120" s="75"/>
      <c r="K120" s="75"/>
      <c r="L120" s="73"/>
      <c r="M120" s="248"/>
      <c r="N120" s="48"/>
      <c r="O120" s="48"/>
      <c r="P120" s="48"/>
      <c r="Q120" s="48"/>
      <c r="R120" s="48"/>
      <c r="S120" s="48"/>
      <c r="T120" s="96"/>
      <c r="AT120" s="25" t="s">
        <v>225</v>
      </c>
      <c r="AU120" s="25" t="s">
        <v>82</v>
      </c>
    </row>
    <row r="121" s="12" customFormat="1">
      <c r="B121" s="252"/>
      <c r="C121" s="253"/>
      <c r="D121" s="246" t="s">
        <v>422</v>
      </c>
      <c r="E121" s="254" t="s">
        <v>21</v>
      </c>
      <c r="F121" s="255" t="s">
        <v>984</v>
      </c>
      <c r="G121" s="253"/>
      <c r="H121" s="256">
        <v>2899.5030000000002</v>
      </c>
      <c r="I121" s="257"/>
      <c r="J121" s="253"/>
      <c r="K121" s="253"/>
      <c r="L121" s="258"/>
      <c r="M121" s="259"/>
      <c r="N121" s="260"/>
      <c r="O121" s="260"/>
      <c r="P121" s="260"/>
      <c r="Q121" s="260"/>
      <c r="R121" s="260"/>
      <c r="S121" s="260"/>
      <c r="T121" s="261"/>
      <c r="AT121" s="262" t="s">
        <v>422</v>
      </c>
      <c r="AU121" s="262" t="s">
        <v>82</v>
      </c>
      <c r="AV121" s="12" t="s">
        <v>82</v>
      </c>
      <c r="AW121" s="12" t="s">
        <v>35</v>
      </c>
      <c r="AX121" s="12" t="s">
        <v>72</v>
      </c>
      <c r="AY121" s="262" t="s">
        <v>215</v>
      </c>
    </row>
    <row r="122" s="13" customFormat="1">
      <c r="B122" s="263"/>
      <c r="C122" s="264"/>
      <c r="D122" s="246" t="s">
        <v>422</v>
      </c>
      <c r="E122" s="265" t="s">
        <v>21</v>
      </c>
      <c r="F122" s="266" t="s">
        <v>439</v>
      </c>
      <c r="G122" s="264"/>
      <c r="H122" s="267">
        <v>2899.5030000000002</v>
      </c>
      <c r="I122" s="268"/>
      <c r="J122" s="264"/>
      <c r="K122" s="264"/>
      <c r="L122" s="269"/>
      <c r="M122" s="270"/>
      <c r="N122" s="271"/>
      <c r="O122" s="271"/>
      <c r="P122" s="271"/>
      <c r="Q122" s="271"/>
      <c r="R122" s="271"/>
      <c r="S122" s="271"/>
      <c r="T122" s="272"/>
      <c r="AT122" s="273" t="s">
        <v>422</v>
      </c>
      <c r="AU122" s="273" t="s">
        <v>82</v>
      </c>
      <c r="AV122" s="13" t="s">
        <v>232</v>
      </c>
      <c r="AW122" s="13" t="s">
        <v>35</v>
      </c>
      <c r="AX122" s="13" t="s">
        <v>80</v>
      </c>
      <c r="AY122" s="273" t="s">
        <v>215</v>
      </c>
    </row>
    <row r="123" s="1" customFormat="1" ht="25.5" customHeight="1">
      <c r="B123" s="47"/>
      <c r="C123" s="234" t="s">
        <v>260</v>
      </c>
      <c r="D123" s="234" t="s">
        <v>218</v>
      </c>
      <c r="E123" s="235" t="s">
        <v>985</v>
      </c>
      <c r="F123" s="236" t="s">
        <v>986</v>
      </c>
      <c r="G123" s="237" t="s">
        <v>381</v>
      </c>
      <c r="H123" s="238">
        <v>1288.6199999999999</v>
      </c>
      <c r="I123" s="239"/>
      <c r="J123" s="240">
        <f>ROUND(I123*H123,2)</f>
        <v>0</v>
      </c>
      <c r="K123" s="236" t="s">
        <v>222</v>
      </c>
      <c r="L123" s="73"/>
      <c r="M123" s="241" t="s">
        <v>21</v>
      </c>
      <c r="N123" s="242" t="s">
        <v>43</v>
      </c>
      <c r="O123" s="48"/>
      <c r="P123" s="243">
        <f>O123*H123</f>
        <v>0</v>
      </c>
      <c r="Q123" s="243">
        <v>0</v>
      </c>
      <c r="R123" s="243">
        <f>Q123*H123</f>
        <v>0</v>
      </c>
      <c r="S123" s="243">
        <v>0</v>
      </c>
      <c r="T123" s="244">
        <f>S123*H123</f>
        <v>0</v>
      </c>
      <c r="AR123" s="25" t="s">
        <v>232</v>
      </c>
      <c r="AT123" s="25" t="s">
        <v>218</v>
      </c>
      <c r="AU123" s="25" t="s">
        <v>82</v>
      </c>
      <c r="AY123" s="25" t="s">
        <v>215</v>
      </c>
      <c r="BE123" s="245">
        <f>IF(N123="základní",J123,0)</f>
        <v>0</v>
      </c>
      <c r="BF123" s="245">
        <f>IF(N123="snížená",J123,0)</f>
        <v>0</v>
      </c>
      <c r="BG123" s="245">
        <f>IF(N123="zákl. přenesená",J123,0)</f>
        <v>0</v>
      </c>
      <c r="BH123" s="245">
        <f>IF(N123="sníž. přenesená",J123,0)</f>
        <v>0</v>
      </c>
      <c r="BI123" s="245">
        <f>IF(N123="nulová",J123,0)</f>
        <v>0</v>
      </c>
      <c r="BJ123" s="25" t="s">
        <v>80</v>
      </c>
      <c r="BK123" s="245">
        <f>ROUND(I123*H123,2)</f>
        <v>0</v>
      </c>
      <c r="BL123" s="25" t="s">
        <v>232</v>
      </c>
      <c r="BM123" s="25" t="s">
        <v>987</v>
      </c>
    </row>
    <row r="124" s="1" customFormat="1">
      <c r="B124" s="47"/>
      <c r="C124" s="75"/>
      <c r="D124" s="246" t="s">
        <v>225</v>
      </c>
      <c r="E124" s="75"/>
      <c r="F124" s="247" t="s">
        <v>971</v>
      </c>
      <c r="G124" s="75"/>
      <c r="H124" s="75"/>
      <c r="I124" s="204"/>
      <c r="J124" s="75"/>
      <c r="K124" s="75"/>
      <c r="L124" s="73"/>
      <c r="M124" s="248"/>
      <c r="N124" s="48"/>
      <c r="O124" s="48"/>
      <c r="P124" s="48"/>
      <c r="Q124" s="48"/>
      <c r="R124" s="48"/>
      <c r="S124" s="48"/>
      <c r="T124" s="96"/>
      <c r="AT124" s="25" t="s">
        <v>225</v>
      </c>
      <c r="AU124" s="25" t="s">
        <v>82</v>
      </c>
    </row>
    <row r="125" s="1" customFormat="1" ht="16.5" customHeight="1">
      <c r="B125" s="47"/>
      <c r="C125" s="234" t="s">
        <v>267</v>
      </c>
      <c r="D125" s="234" t="s">
        <v>218</v>
      </c>
      <c r="E125" s="235" t="s">
        <v>988</v>
      </c>
      <c r="F125" s="236" t="s">
        <v>989</v>
      </c>
      <c r="G125" s="237" t="s">
        <v>381</v>
      </c>
      <c r="H125" s="238">
        <v>1610.883</v>
      </c>
      <c r="I125" s="239"/>
      <c r="J125" s="240">
        <f>ROUND(I125*H125,2)</f>
        <v>0</v>
      </c>
      <c r="K125" s="236" t="s">
        <v>222</v>
      </c>
      <c r="L125" s="73"/>
      <c r="M125" s="241" t="s">
        <v>21</v>
      </c>
      <c r="N125" s="242" t="s">
        <v>43</v>
      </c>
      <c r="O125" s="48"/>
      <c r="P125" s="243">
        <f>O125*H125</f>
        <v>0</v>
      </c>
      <c r="Q125" s="243">
        <v>0</v>
      </c>
      <c r="R125" s="243">
        <f>Q125*H125</f>
        <v>0</v>
      </c>
      <c r="S125" s="243">
        <v>0</v>
      </c>
      <c r="T125" s="244">
        <f>S125*H125</f>
        <v>0</v>
      </c>
      <c r="AR125" s="25" t="s">
        <v>232</v>
      </c>
      <c r="AT125" s="25" t="s">
        <v>218</v>
      </c>
      <c r="AU125" s="25" t="s">
        <v>82</v>
      </c>
      <c r="AY125" s="25" t="s">
        <v>215</v>
      </c>
      <c r="BE125" s="245">
        <f>IF(N125="základní",J125,0)</f>
        <v>0</v>
      </c>
      <c r="BF125" s="245">
        <f>IF(N125="snížená",J125,0)</f>
        <v>0</v>
      </c>
      <c r="BG125" s="245">
        <f>IF(N125="zákl. přenesená",J125,0)</f>
        <v>0</v>
      </c>
      <c r="BH125" s="245">
        <f>IF(N125="sníž. přenesená",J125,0)</f>
        <v>0</v>
      </c>
      <c r="BI125" s="245">
        <f>IF(N125="nulová",J125,0)</f>
        <v>0</v>
      </c>
      <c r="BJ125" s="25" t="s">
        <v>80</v>
      </c>
      <c r="BK125" s="245">
        <f>ROUND(I125*H125,2)</f>
        <v>0</v>
      </c>
      <c r="BL125" s="25" t="s">
        <v>232</v>
      </c>
      <c r="BM125" s="25" t="s">
        <v>990</v>
      </c>
    </row>
    <row r="126" s="1" customFormat="1">
      <c r="B126" s="47"/>
      <c r="C126" s="75"/>
      <c r="D126" s="246" t="s">
        <v>225</v>
      </c>
      <c r="E126" s="75"/>
      <c r="F126" s="247" t="s">
        <v>991</v>
      </c>
      <c r="G126" s="75"/>
      <c r="H126" s="75"/>
      <c r="I126" s="204"/>
      <c r="J126" s="75"/>
      <c r="K126" s="75"/>
      <c r="L126" s="73"/>
      <c r="M126" s="248"/>
      <c r="N126" s="48"/>
      <c r="O126" s="48"/>
      <c r="P126" s="48"/>
      <c r="Q126" s="48"/>
      <c r="R126" s="48"/>
      <c r="S126" s="48"/>
      <c r="T126" s="96"/>
      <c r="AT126" s="25" t="s">
        <v>225</v>
      </c>
      <c r="AU126" s="25" t="s">
        <v>82</v>
      </c>
    </row>
    <row r="127" s="12" customFormat="1">
      <c r="B127" s="252"/>
      <c r="C127" s="253"/>
      <c r="D127" s="246" t="s">
        <v>422</v>
      </c>
      <c r="E127" s="254" t="s">
        <v>21</v>
      </c>
      <c r="F127" s="255" t="s">
        <v>992</v>
      </c>
      <c r="G127" s="253"/>
      <c r="H127" s="256">
        <v>1610.883</v>
      </c>
      <c r="I127" s="257"/>
      <c r="J127" s="253"/>
      <c r="K127" s="253"/>
      <c r="L127" s="258"/>
      <c r="M127" s="259"/>
      <c r="N127" s="260"/>
      <c r="O127" s="260"/>
      <c r="P127" s="260"/>
      <c r="Q127" s="260"/>
      <c r="R127" s="260"/>
      <c r="S127" s="260"/>
      <c r="T127" s="261"/>
      <c r="AT127" s="262" t="s">
        <v>422</v>
      </c>
      <c r="AU127" s="262" t="s">
        <v>82</v>
      </c>
      <c r="AV127" s="12" t="s">
        <v>82</v>
      </c>
      <c r="AW127" s="12" t="s">
        <v>35</v>
      </c>
      <c r="AX127" s="12" t="s">
        <v>80</v>
      </c>
      <c r="AY127" s="262" t="s">
        <v>215</v>
      </c>
    </row>
    <row r="128" s="1" customFormat="1" ht="16.5" customHeight="1">
      <c r="B128" s="47"/>
      <c r="C128" s="234" t="s">
        <v>272</v>
      </c>
      <c r="D128" s="234" t="s">
        <v>218</v>
      </c>
      <c r="E128" s="235" t="s">
        <v>993</v>
      </c>
      <c r="F128" s="236" t="s">
        <v>994</v>
      </c>
      <c r="G128" s="237" t="s">
        <v>473</v>
      </c>
      <c r="H128" s="238">
        <v>5509.0559999999996</v>
      </c>
      <c r="I128" s="239"/>
      <c r="J128" s="240">
        <f>ROUND(I128*H128,2)</f>
        <v>0</v>
      </c>
      <c r="K128" s="236" t="s">
        <v>222</v>
      </c>
      <c r="L128" s="73"/>
      <c r="M128" s="241" t="s">
        <v>21</v>
      </c>
      <c r="N128" s="242" t="s">
        <v>43</v>
      </c>
      <c r="O128" s="48"/>
      <c r="P128" s="243">
        <f>O128*H128</f>
        <v>0</v>
      </c>
      <c r="Q128" s="243">
        <v>0</v>
      </c>
      <c r="R128" s="243">
        <f>Q128*H128</f>
        <v>0</v>
      </c>
      <c r="S128" s="243">
        <v>0</v>
      </c>
      <c r="T128" s="244">
        <f>S128*H128</f>
        <v>0</v>
      </c>
      <c r="AR128" s="25" t="s">
        <v>232</v>
      </c>
      <c r="AT128" s="25" t="s">
        <v>218</v>
      </c>
      <c r="AU128" s="25" t="s">
        <v>82</v>
      </c>
      <c r="AY128" s="25" t="s">
        <v>215</v>
      </c>
      <c r="BE128" s="245">
        <f>IF(N128="základní",J128,0)</f>
        <v>0</v>
      </c>
      <c r="BF128" s="245">
        <f>IF(N128="snížená",J128,0)</f>
        <v>0</v>
      </c>
      <c r="BG128" s="245">
        <f>IF(N128="zákl. přenesená",J128,0)</f>
        <v>0</v>
      </c>
      <c r="BH128" s="245">
        <f>IF(N128="sníž. přenesená",J128,0)</f>
        <v>0</v>
      </c>
      <c r="BI128" s="245">
        <f>IF(N128="nulová",J128,0)</f>
        <v>0</v>
      </c>
      <c r="BJ128" s="25" t="s">
        <v>80</v>
      </c>
      <c r="BK128" s="245">
        <f>ROUND(I128*H128,2)</f>
        <v>0</v>
      </c>
      <c r="BL128" s="25" t="s">
        <v>232</v>
      </c>
      <c r="BM128" s="25" t="s">
        <v>995</v>
      </c>
    </row>
    <row r="129" s="1" customFormat="1">
      <c r="B129" s="47"/>
      <c r="C129" s="75"/>
      <c r="D129" s="246" t="s">
        <v>225</v>
      </c>
      <c r="E129" s="75"/>
      <c r="F129" s="247" t="s">
        <v>996</v>
      </c>
      <c r="G129" s="75"/>
      <c r="H129" s="75"/>
      <c r="I129" s="204"/>
      <c r="J129" s="75"/>
      <c r="K129" s="75"/>
      <c r="L129" s="73"/>
      <c r="M129" s="248"/>
      <c r="N129" s="48"/>
      <c r="O129" s="48"/>
      <c r="P129" s="48"/>
      <c r="Q129" s="48"/>
      <c r="R129" s="48"/>
      <c r="S129" s="48"/>
      <c r="T129" s="96"/>
      <c r="AT129" s="25" t="s">
        <v>225</v>
      </c>
      <c r="AU129" s="25" t="s">
        <v>82</v>
      </c>
    </row>
    <row r="130" s="12" customFormat="1">
      <c r="B130" s="252"/>
      <c r="C130" s="253"/>
      <c r="D130" s="246" t="s">
        <v>422</v>
      </c>
      <c r="E130" s="254" t="s">
        <v>21</v>
      </c>
      <c r="F130" s="255" t="s">
        <v>997</v>
      </c>
      <c r="G130" s="253"/>
      <c r="H130" s="256">
        <v>5509.0559999999996</v>
      </c>
      <c r="I130" s="257"/>
      <c r="J130" s="253"/>
      <c r="K130" s="253"/>
      <c r="L130" s="258"/>
      <c r="M130" s="259"/>
      <c r="N130" s="260"/>
      <c r="O130" s="260"/>
      <c r="P130" s="260"/>
      <c r="Q130" s="260"/>
      <c r="R130" s="260"/>
      <c r="S130" s="260"/>
      <c r="T130" s="261"/>
      <c r="AT130" s="262" t="s">
        <v>422</v>
      </c>
      <c r="AU130" s="262" t="s">
        <v>82</v>
      </c>
      <c r="AV130" s="12" t="s">
        <v>82</v>
      </c>
      <c r="AW130" s="12" t="s">
        <v>35</v>
      </c>
      <c r="AX130" s="12" t="s">
        <v>80</v>
      </c>
      <c r="AY130" s="262" t="s">
        <v>215</v>
      </c>
    </row>
    <row r="131" s="1" customFormat="1" ht="16.5" customHeight="1">
      <c r="B131" s="47"/>
      <c r="C131" s="234" t="s">
        <v>277</v>
      </c>
      <c r="D131" s="234" t="s">
        <v>218</v>
      </c>
      <c r="E131" s="235" t="s">
        <v>998</v>
      </c>
      <c r="F131" s="236" t="s">
        <v>999</v>
      </c>
      <c r="G131" s="237" t="s">
        <v>376</v>
      </c>
      <c r="H131" s="238">
        <v>2543.04</v>
      </c>
      <c r="I131" s="239"/>
      <c r="J131" s="240">
        <f>ROUND(I131*H131,2)</f>
        <v>0</v>
      </c>
      <c r="K131" s="236" t="s">
        <v>222</v>
      </c>
      <c r="L131" s="73"/>
      <c r="M131" s="241" t="s">
        <v>21</v>
      </c>
      <c r="N131" s="242" t="s">
        <v>43</v>
      </c>
      <c r="O131" s="48"/>
      <c r="P131" s="243">
        <f>O131*H131</f>
        <v>0</v>
      </c>
      <c r="Q131" s="243">
        <v>0</v>
      </c>
      <c r="R131" s="243">
        <f>Q131*H131</f>
        <v>0</v>
      </c>
      <c r="S131" s="243">
        <v>0</v>
      </c>
      <c r="T131" s="244">
        <f>S131*H131</f>
        <v>0</v>
      </c>
      <c r="AR131" s="25" t="s">
        <v>232</v>
      </c>
      <c r="AT131" s="25" t="s">
        <v>218</v>
      </c>
      <c r="AU131" s="25" t="s">
        <v>82</v>
      </c>
      <c r="AY131" s="25" t="s">
        <v>215</v>
      </c>
      <c r="BE131" s="245">
        <f>IF(N131="základní",J131,0)</f>
        <v>0</v>
      </c>
      <c r="BF131" s="245">
        <f>IF(N131="snížená",J131,0)</f>
        <v>0</v>
      </c>
      <c r="BG131" s="245">
        <f>IF(N131="zákl. přenesená",J131,0)</f>
        <v>0</v>
      </c>
      <c r="BH131" s="245">
        <f>IF(N131="sníž. přenesená",J131,0)</f>
        <v>0</v>
      </c>
      <c r="BI131" s="245">
        <f>IF(N131="nulová",J131,0)</f>
        <v>0</v>
      </c>
      <c r="BJ131" s="25" t="s">
        <v>80</v>
      </c>
      <c r="BK131" s="245">
        <f>ROUND(I131*H131,2)</f>
        <v>0</v>
      </c>
      <c r="BL131" s="25" t="s">
        <v>232</v>
      </c>
      <c r="BM131" s="25" t="s">
        <v>1000</v>
      </c>
    </row>
    <row r="132" s="1" customFormat="1">
      <c r="B132" s="47"/>
      <c r="C132" s="75"/>
      <c r="D132" s="246" t="s">
        <v>225</v>
      </c>
      <c r="E132" s="75"/>
      <c r="F132" s="247" t="s">
        <v>1001</v>
      </c>
      <c r="G132" s="75"/>
      <c r="H132" s="75"/>
      <c r="I132" s="204"/>
      <c r="J132" s="75"/>
      <c r="K132" s="75"/>
      <c r="L132" s="73"/>
      <c r="M132" s="248"/>
      <c r="N132" s="48"/>
      <c r="O132" s="48"/>
      <c r="P132" s="48"/>
      <c r="Q132" s="48"/>
      <c r="R132" s="48"/>
      <c r="S132" s="48"/>
      <c r="T132" s="96"/>
      <c r="AT132" s="25" t="s">
        <v>225</v>
      </c>
      <c r="AU132" s="25" t="s">
        <v>82</v>
      </c>
    </row>
    <row r="133" s="12" customFormat="1">
      <c r="B133" s="252"/>
      <c r="C133" s="253"/>
      <c r="D133" s="246" t="s">
        <v>422</v>
      </c>
      <c r="E133" s="254" t="s">
        <v>21</v>
      </c>
      <c r="F133" s="255" t="s">
        <v>1002</v>
      </c>
      <c r="G133" s="253"/>
      <c r="H133" s="256">
        <v>2543.04</v>
      </c>
      <c r="I133" s="257"/>
      <c r="J133" s="253"/>
      <c r="K133" s="253"/>
      <c r="L133" s="258"/>
      <c r="M133" s="259"/>
      <c r="N133" s="260"/>
      <c r="O133" s="260"/>
      <c r="P133" s="260"/>
      <c r="Q133" s="260"/>
      <c r="R133" s="260"/>
      <c r="S133" s="260"/>
      <c r="T133" s="261"/>
      <c r="AT133" s="262" t="s">
        <v>422</v>
      </c>
      <c r="AU133" s="262" t="s">
        <v>82</v>
      </c>
      <c r="AV133" s="12" t="s">
        <v>82</v>
      </c>
      <c r="AW133" s="12" t="s">
        <v>35</v>
      </c>
      <c r="AX133" s="12" t="s">
        <v>72</v>
      </c>
      <c r="AY133" s="262" t="s">
        <v>215</v>
      </c>
    </row>
    <row r="134" s="13" customFormat="1">
      <c r="B134" s="263"/>
      <c r="C134" s="264"/>
      <c r="D134" s="246" t="s">
        <v>422</v>
      </c>
      <c r="E134" s="265" t="s">
        <v>21</v>
      </c>
      <c r="F134" s="266" t="s">
        <v>439</v>
      </c>
      <c r="G134" s="264"/>
      <c r="H134" s="267">
        <v>2543.04</v>
      </c>
      <c r="I134" s="268"/>
      <c r="J134" s="264"/>
      <c r="K134" s="264"/>
      <c r="L134" s="269"/>
      <c r="M134" s="270"/>
      <c r="N134" s="271"/>
      <c r="O134" s="271"/>
      <c r="P134" s="271"/>
      <c r="Q134" s="271"/>
      <c r="R134" s="271"/>
      <c r="S134" s="271"/>
      <c r="T134" s="272"/>
      <c r="AT134" s="273" t="s">
        <v>422</v>
      </c>
      <c r="AU134" s="273" t="s">
        <v>82</v>
      </c>
      <c r="AV134" s="13" t="s">
        <v>232</v>
      </c>
      <c r="AW134" s="13" t="s">
        <v>35</v>
      </c>
      <c r="AX134" s="13" t="s">
        <v>80</v>
      </c>
      <c r="AY134" s="273" t="s">
        <v>215</v>
      </c>
    </row>
    <row r="135" s="11" customFormat="1" ht="29.88" customHeight="1">
      <c r="B135" s="218"/>
      <c r="C135" s="219"/>
      <c r="D135" s="220" t="s">
        <v>71</v>
      </c>
      <c r="E135" s="232" t="s">
        <v>82</v>
      </c>
      <c r="F135" s="232" t="s">
        <v>547</v>
      </c>
      <c r="G135" s="219"/>
      <c r="H135" s="219"/>
      <c r="I135" s="222"/>
      <c r="J135" s="233">
        <f>BK135</f>
        <v>0</v>
      </c>
      <c r="K135" s="219"/>
      <c r="L135" s="224"/>
      <c r="M135" s="225"/>
      <c r="N135" s="226"/>
      <c r="O135" s="226"/>
      <c r="P135" s="227">
        <f>SUM(P136:P147)</f>
        <v>0</v>
      </c>
      <c r="Q135" s="226"/>
      <c r="R135" s="227">
        <f>SUM(R136:R147)</f>
        <v>39.564975919999995</v>
      </c>
      <c r="S135" s="226"/>
      <c r="T135" s="228">
        <f>SUM(T136:T147)</f>
        <v>0</v>
      </c>
      <c r="AR135" s="229" t="s">
        <v>80</v>
      </c>
      <c r="AT135" s="230" t="s">
        <v>71</v>
      </c>
      <c r="AU135" s="230" t="s">
        <v>80</v>
      </c>
      <c r="AY135" s="229" t="s">
        <v>215</v>
      </c>
      <c r="BK135" s="231">
        <f>SUM(BK136:BK147)</f>
        <v>0</v>
      </c>
    </row>
    <row r="136" s="1" customFormat="1" ht="25.5" customHeight="1">
      <c r="B136" s="47"/>
      <c r="C136" s="234" t="s">
        <v>10</v>
      </c>
      <c r="D136" s="234" t="s">
        <v>218</v>
      </c>
      <c r="E136" s="235" t="s">
        <v>1003</v>
      </c>
      <c r="F136" s="236" t="s">
        <v>1004</v>
      </c>
      <c r="G136" s="237" t="s">
        <v>381</v>
      </c>
      <c r="H136" s="238">
        <v>30.600000000000001</v>
      </c>
      <c r="I136" s="239"/>
      <c r="J136" s="240">
        <f>ROUND(I136*H136,2)</f>
        <v>0</v>
      </c>
      <c r="K136" s="236" t="s">
        <v>222</v>
      </c>
      <c r="L136" s="73"/>
      <c r="M136" s="241" t="s">
        <v>21</v>
      </c>
      <c r="N136" s="242" t="s">
        <v>43</v>
      </c>
      <c r="O136" s="48"/>
      <c r="P136" s="243">
        <f>O136*H136</f>
        <v>0</v>
      </c>
      <c r="Q136" s="243">
        <v>0</v>
      </c>
      <c r="R136" s="243">
        <f>Q136*H136</f>
        <v>0</v>
      </c>
      <c r="S136" s="243">
        <v>0</v>
      </c>
      <c r="T136" s="244">
        <f>S136*H136</f>
        <v>0</v>
      </c>
      <c r="AR136" s="25" t="s">
        <v>232</v>
      </c>
      <c r="AT136" s="25" t="s">
        <v>218</v>
      </c>
      <c r="AU136" s="25" t="s">
        <v>82</v>
      </c>
      <c r="AY136" s="25" t="s">
        <v>215</v>
      </c>
      <c r="BE136" s="245">
        <f>IF(N136="základní",J136,0)</f>
        <v>0</v>
      </c>
      <c r="BF136" s="245">
        <f>IF(N136="snížená",J136,0)</f>
        <v>0</v>
      </c>
      <c r="BG136" s="245">
        <f>IF(N136="zákl. přenesená",J136,0)</f>
        <v>0</v>
      </c>
      <c r="BH136" s="245">
        <f>IF(N136="sníž. přenesená",J136,0)</f>
        <v>0</v>
      </c>
      <c r="BI136" s="245">
        <f>IF(N136="nulová",J136,0)</f>
        <v>0</v>
      </c>
      <c r="BJ136" s="25" t="s">
        <v>80</v>
      </c>
      <c r="BK136" s="245">
        <f>ROUND(I136*H136,2)</f>
        <v>0</v>
      </c>
      <c r="BL136" s="25" t="s">
        <v>232</v>
      </c>
      <c r="BM136" s="25" t="s">
        <v>1005</v>
      </c>
    </row>
    <row r="137" s="1" customFormat="1" ht="25.5" customHeight="1">
      <c r="B137" s="47"/>
      <c r="C137" s="234" t="s">
        <v>286</v>
      </c>
      <c r="D137" s="234" t="s">
        <v>218</v>
      </c>
      <c r="E137" s="235" t="s">
        <v>1006</v>
      </c>
      <c r="F137" s="236" t="s">
        <v>1007</v>
      </c>
      <c r="G137" s="237" t="s">
        <v>376</v>
      </c>
      <c r="H137" s="238">
        <v>397.80000000000001</v>
      </c>
      <c r="I137" s="239"/>
      <c r="J137" s="240">
        <f>ROUND(I137*H137,2)</f>
        <v>0</v>
      </c>
      <c r="K137" s="236" t="s">
        <v>222</v>
      </c>
      <c r="L137" s="73"/>
      <c r="M137" s="241" t="s">
        <v>21</v>
      </c>
      <c r="N137" s="242" t="s">
        <v>43</v>
      </c>
      <c r="O137" s="48"/>
      <c r="P137" s="243">
        <f>O137*H137</f>
        <v>0</v>
      </c>
      <c r="Q137" s="243">
        <v>0.00031</v>
      </c>
      <c r="R137" s="243">
        <f>Q137*H137</f>
        <v>0.123318</v>
      </c>
      <c r="S137" s="243">
        <v>0</v>
      </c>
      <c r="T137" s="244">
        <f>S137*H137</f>
        <v>0</v>
      </c>
      <c r="AR137" s="25" t="s">
        <v>232</v>
      </c>
      <c r="AT137" s="25" t="s">
        <v>218</v>
      </c>
      <c r="AU137" s="25" t="s">
        <v>82</v>
      </c>
      <c r="AY137" s="25" t="s">
        <v>215</v>
      </c>
      <c r="BE137" s="245">
        <f>IF(N137="základní",J137,0)</f>
        <v>0</v>
      </c>
      <c r="BF137" s="245">
        <f>IF(N137="snížená",J137,0)</f>
        <v>0</v>
      </c>
      <c r="BG137" s="245">
        <f>IF(N137="zákl. přenesená",J137,0)</f>
        <v>0</v>
      </c>
      <c r="BH137" s="245">
        <f>IF(N137="sníž. přenesená",J137,0)</f>
        <v>0</v>
      </c>
      <c r="BI137" s="245">
        <f>IF(N137="nulová",J137,0)</f>
        <v>0</v>
      </c>
      <c r="BJ137" s="25" t="s">
        <v>80</v>
      </c>
      <c r="BK137" s="245">
        <f>ROUND(I137*H137,2)</f>
        <v>0</v>
      </c>
      <c r="BL137" s="25" t="s">
        <v>232</v>
      </c>
      <c r="BM137" s="25" t="s">
        <v>1008</v>
      </c>
    </row>
    <row r="138" s="1" customFormat="1">
      <c r="B138" s="47"/>
      <c r="C138" s="75"/>
      <c r="D138" s="246" t="s">
        <v>383</v>
      </c>
      <c r="E138" s="75"/>
      <c r="F138" s="247" t="s">
        <v>1009</v>
      </c>
      <c r="G138" s="75"/>
      <c r="H138" s="75"/>
      <c r="I138" s="204"/>
      <c r="J138" s="75"/>
      <c r="K138" s="75"/>
      <c r="L138" s="73"/>
      <c r="M138" s="248"/>
      <c r="N138" s="48"/>
      <c r="O138" s="48"/>
      <c r="P138" s="48"/>
      <c r="Q138" s="48"/>
      <c r="R138" s="48"/>
      <c r="S138" s="48"/>
      <c r="T138" s="96"/>
      <c r="AT138" s="25" t="s">
        <v>383</v>
      </c>
      <c r="AU138" s="25" t="s">
        <v>82</v>
      </c>
    </row>
    <row r="139" s="12" customFormat="1">
      <c r="B139" s="252"/>
      <c r="C139" s="253"/>
      <c r="D139" s="246" t="s">
        <v>422</v>
      </c>
      <c r="E139" s="254" t="s">
        <v>21</v>
      </c>
      <c r="F139" s="255" t="s">
        <v>1010</v>
      </c>
      <c r="G139" s="253"/>
      <c r="H139" s="256">
        <v>397.80000000000001</v>
      </c>
      <c r="I139" s="257"/>
      <c r="J139" s="253"/>
      <c r="K139" s="253"/>
      <c r="L139" s="258"/>
      <c r="M139" s="259"/>
      <c r="N139" s="260"/>
      <c r="O139" s="260"/>
      <c r="P139" s="260"/>
      <c r="Q139" s="260"/>
      <c r="R139" s="260"/>
      <c r="S139" s="260"/>
      <c r="T139" s="261"/>
      <c r="AT139" s="262" t="s">
        <v>422</v>
      </c>
      <c r="AU139" s="262" t="s">
        <v>82</v>
      </c>
      <c r="AV139" s="12" t="s">
        <v>82</v>
      </c>
      <c r="AW139" s="12" t="s">
        <v>35</v>
      </c>
      <c r="AX139" s="12" t="s">
        <v>72</v>
      </c>
      <c r="AY139" s="262" t="s">
        <v>215</v>
      </c>
    </row>
    <row r="140" s="13" customFormat="1">
      <c r="B140" s="263"/>
      <c r="C140" s="264"/>
      <c r="D140" s="246" t="s">
        <v>422</v>
      </c>
      <c r="E140" s="265" t="s">
        <v>21</v>
      </c>
      <c r="F140" s="266" t="s">
        <v>439</v>
      </c>
      <c r="G140" s="264"/>
      <c r="H140" s="267">
        <v>397.80000000000001</v>
      </c>
      <c r="I140" s="268"/>
      <c r="J140" s="264"/>
      <c r="K140" s="264"/>
      <c r="L140" s="269"/>
      <c r="M140" s="270"/>
      <c r="N140" s="271"/>
      <c r="O140" s="271"/>
      <c r="P140" s="271"/>
      <c r="Q140" s="271"/>
      <c r="R140" s="271"/>
      <c r="S140" s="271"/>
      <c r="T140" s="272"/>
      <c r="AT140" s="273" t="s">
        <v>422</v>
      </c>
      <c r="AU140" s="273" t="s">
        <v>82</v>
      </c>
      <c r="AV140" s="13" t="s">
        <v>232</v>
      </c>
      <c r="AW140" s="13" t="s">
        <v>35</v>
      </c>
      <c r="AX140" s="13" t="s">
        <v>80</v>
      </c>
      <c r="AY140" s="273" t="s">
        <v>215</v>
      </c>
    </row>
    <row r="141" s="1" customFormat="1" ht="16.5" customHeight="1">
      <c r="B141" s="47"/>
      <c r="C141" s="274" t="s">
        <v>290</v>
      </c>
      <c r="D141" s="274" t="s">
        <v>470</v>
      </c>
      <c r="E141" s="275" t="s">
        <v>1011</v>
      </c>
      <c r="F141" s="276" t="s">
        <v>1012</v>
      </c>
      <c r="G141" s="277" t="s">
        <v>376</v>
      </c>
      <c r="H141" s="278">
        <v>397.80000000000001</v>
      </c>
      <c r="I141" s="279"/>
      <c r="J141" s="280">
        <f>ROUND(I141*H141,2)</f>
        <v>0</v>
      </c>
      <c r="K141" s="276" t="s">
        <v>222</v>
      </c>
      <c r="L141" s="281"/>
      <c r="M141" s="282" t="s">
        <v>21</v>
      </c>
      <c r="N141" s="283" t="s">
        <v>43</v>
      </c>
      <c r="O141" s="48"/>
      <c r="P141" s="243">
        <f>O141*H141</f>
        <v>0</v>
      </c>
      <c r="Q141" s="243">
        <v>0.00010000000000000001</v>
      </c>
      <c r="R141" s="243">
        <f>Q141*H141</f>
        <v>0.039780000000000003</v>
      </c>
      <c r="S141" s="243">
        <v>0</v>
      </c>
      <c r="T141" s="244">
        <f>S141*H141</f>
        <v>0</v>
      </c>
      <c r="AR141" s="25" t="s">
        <v>405</v>
      </c>
      <c r="AT141" s="25" t="s">
        <v>470</v>
      </c>
      <c r="AU141" s="25" t="s">
        <v>82</v>
      </c>
      <c r="AY141" s="25" t="s">
        <v>215</v>
      </c>
      <c r="BE141" s="245">
        <f>IF(N141="základní",J141,0)</f>
        <v>0</v>
      </c>
      <c r="BF141" s="245">
        <f>IF(N141="snížená",J141,0)</f>
        <v>0</v>
      </c>
      <c r="BG141" s="245">
        <f>IF(N141="zákl. přenesená",J141,0)</f>
        <v>0</v>
      </c>
      <c r="BH141" s="245">
        <f>IF(N141="sníž. přenesená",J141,0)</f>
        <v>0</v>
      </c>
      <c r="BI141" s="245">
        <f>IF(N141="nulová",J141,0)</f>
        <v>0</v>
      </c>
      <c r="BJ141" s="25" t="s">
        <v>80</v>
      </c>
      <c r="BK141" s="245">
        <f>ROUND(I141*H141,2)</f>
        <v>0</v>
      </c>
      <c r="BL141" s="25" t="s">
        <v>232</v>
      </c>
      <c r="BM141" s="25" t="s">
        <v>1013</v>
      </c>
    </row>
    <row r="142" s="1" customFormat="1" ht="25.5" customHeight="1">
      <c r="B142" s="47"/>
      <c r="C142" s="234" t="s">
        <v>295</v>
      </c>
      <c r="D142" s="234" t="s">
        <v>218</v>
      </c>
      <c r="E142" s="235" t="s">
        <v>1014</v>
      </c>
      <c r="F142" s="236" t="s">
        <v>1015</v>
      </c>
      <c r="G142" s="237" t="s">
        <v>452</v>
      </c>
      <c r="H142" s="238">
        <v>170</v>
      </c>
      <c r="I142" s="239"/>
      <c r="J142" s="240">
        <f>ROUND(I142*H142,2)</f>
        <v>0</v>
      </c>
      <c r="K142" s="236" t="s">
        <v>222</v>
      </c>
      <c r="L142" s="73"/>
      <c r="M142" s="241" t="s">
        <v>21</v>
      </c>
      <c r="N142" s="242" t="s">
        <v>43</v>
      </c>
      <c r="O142" s="48"/>
      <c r="P142" s="243">
        <f>O142*H142</f>
        <v>0</v>
      </c>
      <c r="Q142" s="243">
        <v>0.22656999999999999</v>
      </c>
      <c r="R142" s="243">
        <f>Q142*H142</f>
        <v>38.5169</v>
      </c>
      <c r="S142" s="243">
        <v>0</v>
      </c>
      <c r="T142" s="244">
        <f>S142*H142</f>
        <v>0</v>
      </c>
      <c r="AR142" s="25" t="s">
        <v>232</v>
      </c>
      <c r="AT142" s="25" t="s">
        <v>218</v>
      </c>
      <c r="AU142" s="25" t="s">
        <v>82</v>
      </c>
      <c r="AY142" s="25" t="s">
        <v>215</v>
      </c>
      <c r="BE142" s="245">
        <f>IF(N142="základní",J142,0)</f>
        <v>0</v>
      </c>
      <c r="BF142" s="245">
        <f>IF(N142="snížená",J142,0)</f>
        <v>0</v>
      </c>
      <c r="BG142" s="245">
        <f>IF(N142="zákl. přenesená",J142,0)</f>
        <v>0</v>
      </c>
      <c r="BH142" s="245">
        <f>IF(N142="sníž. přenesená",J142,0)</f>
        <v>0</v>
      </c>
      <c r="BI142" s="245">
        <f>IF(N142="nulová",J142,0)</f>
        <v>0</v>
      </c>
      <c r="BJ142" s="25" t="s">
        <v>80</v>
      </c>
      <c r="BK142" s="245">
        <f>ROUND(I142*H142,2)</f>
        <v>0</v>
      </c>
      <c r="BL142" s="25" t="s">
        <v>232</v>
      </c>
      <c r="BM142" s="25" t="s">
        <v>1016</v>
      </c>
    </row>
    <row r="143" s="1" customFormat="1">
      <c r="B143" s="47"/>
      <c r="C143" s="75"/>
      <c r="D143" s="246" t="s">
        <v>225</v>
      </c>
      <c r="E143" s="75"/>
      <c r="F143" s="247" t="s">
        <v>1017</v>
      </c>
      <c r="G143" s="75"/>
      <c r="H143" s="75"/>
      <c r="I143" s="204"/>
      <c r="J143" s="75"/>
      <c r="K143" s="75"/>
      <c r="L143" s="73"/>
      <c r="M143" s="248"/>
      <c r="N143" s="48"/>
      <c r="O143" s="48"/>
      <c r="P143" s="48"/>
      <c r="Q143" s="48"/>
      <c r="R143" s="48"/>
      <c r="S143" s="48"/>
      <c r="T143" s="96"/>
      <c r="AT143" s="25" t="s">
        <v>225</v>
      </c>
      <c r="AU143" s="25" t="s">
        <v>82</v>
      </c>
    </row>
    <row r="144" s="1" customFormat="1" ht="16.5" customHeight="1">
      <c r="B144" s="47"/>
      <c r="C144" s="234" t="s">
        <v>300</v>
      </c>
      <c r="D144" s="234" t="s">
        <v>218</v>
      </c>
      <c r="E144" s="235" t="s">
        <v>1018</v>
      </c>
      <c r="F144" s="236" t="s">
        <v>1019</v>
      </c>
      <c r="G144" s="237" t="s">
        <v>376</v>
      </c>
      <c r="H144" s="238">
        <v>3051.6480000000001</v>
      </c>
      <c r="I144" s="239"/>
      <c r="J144" s="240">
        <f>ROUND(I144*H144,2)</f>
        <v>0</v>
      </c>
      <c r="K144" s="236" t="s">
        <v>222</v>
      </c>
      <c r="L144" s="73"/>
      <c r="M144" s="241" t="s">
        <v>21</v>
      </c>
      <c r="N144" s="242" t="s">
        <v>43</v>
      </c>
      <c r="O144" s="48"/>
      <c r="P144" s="243">
        <f>O144*H144</f>
        <v>0</v>
      </c>
      <c r="Q144" s="243">
        <v>0.00013999999999999999</v>
      </c>
      <c r="R144" s="243">
        <f>Q144*H144</f>
        <v>0.42723072000000001</v>
      </c>
      <c r="S144" s="243">
        <v>0</v>
      </c>
      <c r="T144" s="244">
        <f>S144*H144</f>
        <v>0</v>
      </c>
      <c r="AR144" s="25" t="s">
        <v>232</v>
      </c>
      <c r="AT144" s="25" t="s">
        <v>218</v>
      </c>
      <c r="AU144" s="25" t="s">
        <v>82</v>
      </c>
      <c r="AY144" s="25" t="s">
        <v>215</v>
      </c>
      <c r="BE144" s="245">
        <f>IF(N144="základní",J144,0)</f>
        <v>0</v>
      </c>
      <c r="BF144" s="245">
        <f>IF(N144="snížená",J144,0)</f>
        <v>0</v>
      </c>
      <c r="BG144" s="245">
        <f>IF(N144="zákl. přenesená",J144,0)</f>
        <v>0</v>
      </c>
      <c r="BH144" s="245">
        <f>IF(N144="sníž. přenesená",J144,0)</f>
        <v>0</v>
      </c>
      <c r="BI144" s="245">
        <f>IF(N144="nulová",J144,0)</f>
        <v>0</v>
      </c>
      <c r="BJ144" s="25" t="s">
        <v>80</v>
      </c>
      <c r="BK144" s="245">
        <f>ROUND(I144*H144,2)</f>
        <v>0</v>
      </c>
      <c r="BL144" s="25" t="s">
        <v>232</v>
      </c>
      <c r="BM144" s="25" t="s">
        <v>1020</v>
      </c>
    </row>
    <row r="145" s="1" customFormat="1">
      <c r="B145" s="47"/>
      <c r="C145" s="75"/>
      <c r="D145" s="246" t="s">
        <v>225</v>
      </c>
      <c r="E145" s="75"/>
      <c r="F145" s="247" t="s">
        <v>1021</v>
      </c>
      <c r="G145" s="75"/>
      <c r="H145" s="75"/>
      <c r="I145" s="204"/>
      <c r="J145" s="75"/>
      <c r="K145" s="75"/>
      <c r="L145" s="73"/>
      <c r="M145" s="248"/>
      <c r="N145" s="48"/>
      <c r="O145" s="48"/>
      <c r="P145" s="48"/>
      <c r="Q145" s="48"/>
      <c r="R145" s="48"/>
      <c r="S145" s="48"/>
      <c r="T145" s="96"/>
      <c r="AT145" s="25" t="s">
        <v>225</v>
      </c>
      <c r="AU145" s="25" t="s">
        <v>82</v>
      </c>
    </row>
    <row r="146" s="1" customFormat="1" ht="16.5" customHeight="1">
      <c r="B146" s="47"/>
      <c r="C146" s="274" t="s">
        <v>590</v>
      </c>
      <c r="D146" s="274" t="s">
        <v>470</v>
      </c>
      <c r="E146" s="275" t="s">
        <v>1022</v>
      </c>
      <c r="F146" s="276" t="s">
        <v>1023</v>
      </c>
      <c r="G146" s="277" t="s">
        <v>376</v>
      </c>
      <c r="H146" s="278">
        <v>3051.6480000000001</v>
      </c>
      <c r="I146" s="279"/>
      <c r="J146" s="280">
        <f>ROUND(I146*H146,2)</f>
        <v>0</v>
      </c>
      <c r="K146" s="276" t="s">
        <v>222</v>
      </c>
      <c r="L146" s="281"/>
      <c r="M146" s="282" t="s">
        <v>21</v>
      </c>
      <c r="N146" s="283" t="s">
        <v>43</v>
      </c>
      <c r="O146" s="48"/>
      <c r="P146" s="243">
        <f>O146*H146</f>
        <v>0</v>
      </c>
      <c r="Q146" s="243">
        <v>0.00014999999999999999</v>
      </c>
      <c r="R146" s="243">
        <f>Q146*H146</f>
        <v>0.45774719999999997</v>
      </c>
      <c r="S146" s="243">
        <v>0</v>
      </c>
      <c r="T146" s="244">
        <f>S146*H146</f>
        <v>0</v>
      </c>
      <c r="AR146" s="25" t="s">
        <v>405</v>
      </c>
      <c r="AT146" s="25" t="s">
        <v>470</v>
      </c>
      <c r="AU146" s="25" t="s">
        <v>82</v>
      </c>
      <c r="AY146" s="25" t="s">
        <v>215</v>
      </c>
      <c r="BE146" s="245">
        <f>IF(N146="základní",J146,0)</f>
        <v>0</v>
      </c>
      <c r="BF146" s="245">
        <f>IF(N146="snížená",J146,0)</f>
        <v>0</v>
      </c>
      <c r="BG146" s="245">
        <f>IF(N146="zákl. přenesená",J146,0)</f>
        <v>0</v>
      </c>
      <c r="BH146" s="245">
        <f>IF(N146="sníž. přenesená",J146,0)</f>
        <v>0</v>
      </c>
      <c r="BI146" s="245">
        <f>IF(N146="nulová",J146,0)</f>
        <v>0</v>
      </c>
      <c r="BJ146" s="25" t="s">
        <v>80</v>
      </c>
      <c r="BK146" s="245">
        <f>ROUND(I146*H146,2)</f>
        <v>0</v>
      </c>
      <c r="BL146" s="25" t="s">
        <v>232</v>
      </c>
      <c r="BM146" s="25" t="s">
        <v>1024</v>
      </c>
    </row>
    <row r="147" s="1" customFormat="1">
      <c r="B147" s="47"/>
      <c r="C147" s="75"/>
      <c r="D147" s="246" t="s">
        <v>225</v>
      </c>
      <c r="E147" s="75"/>
      <c r="F147" s="247" t="s">
        <v>1025</v>
      </c>
      <c r="G147" s="75"/>
      <c r="H147" s="75"/>
      <c r="I147" s="204"/>
      <c r="J147" s="75"/>
      <c r="K147" s="75"/>
      <c r="L147" s="73"/>
      <c r="M147" s="248"/>
      <c r="N147" s="48"/>
      <c r="O147" s="48"/>
      <c r="P147" s="48"/>
      <c r="Q147" s="48"/>
      <c r="R147" s="48"/>
      <c r="S147" s="48"/>
      <c r="T147" s="96"/>
      <c r="AT147" s="25" t="s">
        <v>225</v>
      </c>
      <c r="AU147" s="25" t="s">
        <v>82</v>
      </c>
    </row>
    <row r="148" s="11" customFormat="1" ht="29.88" customHeight="1">
      <c r="B148" s="218"/>
      <c r="C148" s="219"/>
      <c r="D148" s="220" t="s">
        <v>71</v>
      </c>
      <c r="E148" s="232" t="s">
        <v>214</v>
      </c>
      <c r="F148" s="232" t="s">
        <v>1026</v>
      </c>
      <c r="G148" s="219"/>
      <c r="H148" s="219"/>
      <c r="I148" s="222"/>
      <c r="J148" s="233">
        <f>BK148</f>
        <v>0</v>
      </c>
      <c r="K148" s="219"/>
      <c r="L148" s="224"/>
      <c r="M148" s="225"/>
      <c r="N148" s="226"/>
      <c r="O148" s="226"/>
      <c r="P148" s="227">
        <f>SUM(P149:P189)</f>
        <v>0</v>
      </c>
      <c r="Q148" s="226"/>
      <c r="R148" s="227">
        <f>SUM(R149:R189)</f>
        <v>787.06657500000006</v>
      </c>
      <c r="S148" s="226"/>
      <c r="T148" s="228">
        <f>SUM(T149:T189)</f>
        <v>0</v>
      </c>
      <c r="AR148" s="229" t="s">
        <v>80</v>
      </c>
      <c r="AT148" s="230" t="s">
        <v>71</v>
      </c>
      <c r="AU148" s="230" t="s">
        <v>80</v>
      </c>
      <c r="AY148" s="229" t="s">
        <v>215</v>
      </c>
      <c r="BK148" s="231">
        <f>SUM(BK149:BK189)</f>
        <v>0</v>
      </c>
    </row>
    <row r="149" s="1" customFormat="1" ht="16.5" customHeight="1">
      <c r="B149" s="47"/>
      <c r="C149" s="234" t="s">
        <v>9</v>
      </c>
      <c r="D149" s="234" t="s">
        <v>218</v>
      </c>
      <c r="E149" s="235" t="s">
        <v>1027</v>
      </c>
      <c r="F149" s="236" t="s">
        <v>1028</v>
      </c>
      <c r="G149" s="237" t="s">
        <v>376</v>
      </c>
      <c r="H149" s="238">
        <v>1381.2000000000001</v>
      </c>
      <c r="I149" s="239"/>
      <c r="J149" s="240">
        <f>ROUND(I149*H149,2)</f>
        <v>0</v>
      </c>
      <c r="K149" s="236" t="s">
        <v>222</v>
      </c>
      <c r="L149" s="73"/>
      <c r="M149" s="241" t="s">
        <v>21</v>
      </c>
      <c r="N149" s="242" t="s">
        <v>43</v>
      </c>
      <c r="O149" s="48"/>
      <c r="P149" s="243">
        <f>O149*H149</f>
        <v>0</v>
      </c>
      <c r="Q149" s="243">
        <v>0</v>
      </c>
      <c r="R149" s="243">
        <f>Q149*H149</f>
        <v>0</v>
      </c>
      <c r="S149" s="243">
        <v>0</v>
      </c>
      <c r="T149" s="244">
        <f>S149*H149</f>
        <v>0</v>
      </c>
      <c r="AR149" s="25" t="s">
        <v>232</v>
      </c>
      <c r="AT149" s="25" t="s">
        <v>218</v>
      </c>
      <c r="AU149" s="25" t="s">
        <v>82</v>
      </c>
      <c r="AY149" s="25" t="s">
        <v>215</v>
      </c>
      <c r="BE149" s="245">
        <f>IF(N149="základní",J149,0)</f>
        <v>0</v>
      </c>
      <c r="BF149" s="245">
        <f>IF(N149="snížená",J149,0)</f>
        <v>0</v>
      </c>
      <c r="BG149" s="245">
        <f>IF(N149="zákl. přenesená",J149,0)</f>
        <v>0</v>
      </c>
      <c r="BH149" s="245">
        <f>IF(N149="sníž. přenesená",J149,0)</f>
        <v>0</v>
      </c>
      <c r="BI149" s="245">
        <f>IF(N149="nulová",J149,0)</f>
        <v>0</v>
      </c>
      <c r="BJ149" s="25" t="s">
        <v>80</v>
      </c>
      <c r="BK149" s="245">
        <f>ROUND(I149*H149,2)</f>
        <v>0</v>
      </c>
      <c r="BL149" s="25" t="s">
        <v>232</v>
      </c>
      <c r="BM149" s="25" t="s">
        <v>1029</v>
      </c>
    </row>
    <row r="150" s="1" customFormat="1">
      <c r="B150" s="47"/>
      <c r="C150" s="75"/>
      <c r="D150" s="246" t="s">
        <v>225</v>
      </c>
      <c r="E150" s="75"/>
      <c r="F150" s="247" t="s">
        <v>1030</v>
      </c>
      <c r="G150" s="75"/>
      <c r="H150" s="75"/>
      <c r="I150" s="204"/>
      <c r="J150" s="75"/>
      <c r="K150" s="75"/>
      <c r="L150" s="73"/>
      <c r="M150" s="248"/>
      <c r="N150" s="48"/>
      <c r="O150" s="48"/>
      <c r="P150" s="48"/>
      <c r="Q150" s="48"/>
      <c r="R150" s="48"/>
      <c r="S150" s="48"/>
      <c r="T150" s="96"/>
      <c r="AT150" s="25" t="s">
        <v>225</v>
      </c>
      <c r="AU150" s="25" t="s">
        <v>82</v>
      </c>
    </row>
    <row r="151" s="12" customFormat="1">
      <c r="B151" s="252"/>
      <c r="C151" s="253"/>
      <c r="D151" s="246" t="s">
        <v>422</v>
      </c>
      <c r="E151" s="254" t="s">
        <v>21</v>
      </c>
      <c r="F151" s="255" t="s">
        <v>1031</v>
      </c>
      <c r="G151" s="253"/>
      <c r="H151" s="256">
        <v>1381.2000000000001</v>
      </c>
      <c r="I151" s="257"/>
      <c r="J151" s="253"/>
      <c r="K151" s="253"/>
      <c r="L151" s="258"/>
      <c r="M151" s="259"/>
      <c r="N151" s="260"/>
      <c r="O151" s="260"/>
      <c r="P151" s="260"/>
      <c r="Q151" s="260"/>
      <c r="R151" s="260"/>
      <c r="S151" s="260"/>
      <c r="T151" s="261"/>
      <c r="AT151" s="262" t="s">
        <v>422</v>
      </c>
      <c r="AU151" s="262" t="s">
        <v>82</v>
      </c>
      <c r="AV151" s="12" t="s">
        <v>82</v>
      </c>
      <c r="AW151" s="12" t="s">
        <v>35</v>
      </c>
      <c r="AX151" s="12" t="s">
        <v>72</v>
      </c>
      <c r="AY151" s="262" t="s">
        <v>215</v>
      </c>
    </row>
    <row r="152" s="13" customFormat="1">
      <c r="B152" s="263"/>
      <c r="C152" s="264"/>
      <c r="D152" s="246" t="s">
        <v>422</v>
      </c>
      <c r="E152" s="265" t="s">
        <v>21</v>
      </c>
      <c r="F152" s="266" t="s">
        <v>439</v>
      </c>
      <c r="G152" s="264"/>
      <c r="H152" s="267">
        <v>1381.2000000000001</v>
      </c>
      <c r="I152" s="268"/>
      <c r="J152" s="264"/>
      <c r="K152" s="264"/>
      <c r="L152" s="269"/>
      <c r="M152" s="270"/>
      <c r="N152" s="271"/>
      <c r="O152" s="271"/>
      <c r="P152" s="271"/>
      <c r="Q152" s="271"/>
      <c r="R152" s="271"/>
      <c r="S152" s="271"/>
      <c r="T152" s="272"/>
      <c r="AT152" s="273" t="s">
        <v>422</v>
      </c>
      <c r="AU152" s="273" t="s">
        <v>82</v>
      </c>
      <c r="AV152" s="13" t="s">
        <v>232</v>
      </c>
      <c r="AW152" s="13" t="s">
        <v>35</v>
      </c>
      <c r="AX152" s="13" t="s">
        <v>80</v>
      </c>
      <c r="AY152" s="273" t="s">
        <v>215</v>
      </c>
    </row>
    <row r="153" s="1" customFormat="1" ht="16.5" customHeight="1">
      <c r="B153" s="47"/>
      <c r="C153" s="234" t="s">
        <v>316</v>
      </c>
      <c r="D153" s="234" t="s">
        <v>218</v>
      </c>
      <c r="E153" s="235" t="s">
        <v>1032</v>
      </c>
      <c r="F153" s="236" t="s">
        <v>1033</v>
      </c>
      <c r="G153" s="237" t="s">
        <v>376</v>
      </c>
      <c r="H153" s="238">
        <v>1889.6199999999999</v>
      </c>
      <c r="I153" s="239"/>
      <c r="J153" s="240">
        <f>ROUND(I153*H153,2)</f>
        <v>0</v>
      </c>
      <c r="K153" s="236" t="s">
        <v>222</v>
      </c>
      <c r="L153" s="73"/>
      <c r="M153" s="241" t="s">
        <v>21</v>
      </c>
      <c r="N153" s="242" t="s">
        <v>43</v>
      </c>
      <c r="O153" s="48"/>
      <c r="P153" s="243">
        <f>O153*H153</f>
        <v>0</v>
      </c>
      <c r="Q153" s="243">
        <v>0</v>
      </c>
      <c r="R153" s="243">
        <f>Q153*H153</f>
        <v>0</v>
      </c>
      <c r="S153" s="243">
        <v>0</v>
      </c>
      <c r="T153" s="244">
        <f>S153*H153</f>
        <v>0</v>
      </c>
      <c r="AR153" s="25" t="s">
        <v>232</v>
      </c>
      <c r="AT153" s="25" t="s">
        <v>218</v>
      </c>
      <c r="AU153" s="25" t="s">
        <v>82</v>
      </c>
      <c r="AY153" s="25" t="s">
        <v>215</v>
      </c>
      <c r="BE153" s="245">
        <f>IF(N153="základní",J153,0)</f>
        <v>0</v>
      </c>
      <c r="BF153" s="245">
        <f>IF(N153="snížená",J153,0)</f>
        <v>0</v>
      </c>
      <c r="BG153" s="245">
        <f>IF(N153="zákl. přenesená",J153,0)</f>
        <v>0</v>
      </c>
      <c r="BH153" s="245">
        <f>IF(N153="sníž. přenesená",J153,0)</f>
        <v>0</v>
      </c>
      <c r="BI153" s="245">
        <f>IF(N153="nulová",J153,0)</f>
        <v>0</v>
      </c>
      <c r="BJ153" s="25" t="s">
        <v>80</v>
      </c>
      <c r="BK153" s="245">
        <f>ROUND(I153*H153,2)</f>
        <v>0</v>
      </c>
      <c r="BL153" s="25" t="s">
        <v>232</v>
      </c>
      <c r="BM153" s="25" t="s">
        <v>1034</v>
      </c>
    </row>
    <row r="154" s="1" customFormat="1">
      <c r="B154" s="47"/>
      <c r="C154" s="75"/>
      <c r="D154" s="246" t="s">
        <v>225</v>
      </c>
      <c r="E154" s="75"/>
      <c r="F154" s="247" t="s">
        <v>1035</v>
      </c>
      <c r="G154" s="75"/>
      <c r="H154" s="75"/>
      <c r="I154" s="204"/>
      <c r="J154" s="75"/>
      <c r="K154" s="75"/>
      <c r="L154" s="73"/>
      <c r="M154" s="248"/>
      <c r="N154" s="48"/>
      <c r="O154" s="48"/>
      <c r="P154" s="48"/>
      <c r="Q154" s="48"/>
      <c r="R154" s="48"/>
      <c r="S154" s="48"/>
      <c r="T154" s="96"/>
      <c r="AT154" s="25" t="s">
        <v>225</v>
      </c>
      <c r="AU154" s="25" t="s">
        <v>82</v>
      </c>
    </row>
    <row r="155" s="12" customFormat="1">
      <c r="B155" s="252"/>
      <c r="C155" s="253"/>
      <c r="D155" s="246" t="s">
        <v>422</v>
      </c>
      <c r="E155" s="254" t="s">
        <v>21</v>
      </c>
      <c r="F155" s="255" t="s">
        <v>1036</v>
      </c>
      <c r="G155" s="253"/>
      <c r="H155" s="256">
        <v>1889.6199999999999</v>
      </c>
      <c r="I155" s="257"/>
      <c r="J155" s="253"/>
      <c r="K155" s="253"/>
      <c r="L155" s="258"/>
      <c r="M155" s="259"/>
      <c r="N155" s="260"/>
      <c r="O155" s="260"/>
      <c r="P155" s="260"/>
      <c r="Q155" s="260"/>
      <c r="R155" s="260"/>
      <c r="S155" s="260"/>
      <c r="T155" s="261"/>
      <c r="AT155" s="262" t="s">
        <v>422</v>
      </c>
      <c r="AU155" s="262" t="s">
        <v>82</v>
      </c>
      <c r="AV155" s="12" t="s">
        <v>82</v>
      </c>
      <c r="AW155" s="12" t="s">
        <v>35</v>
      </c>
      <c r="AX155" s="12" t="s">
        <v>72</v>
      </c>
      <c r="AY155" s="262" t="s">
        <v>215</v>
      </c>
    </row>
    <row r="156" s="13" customFormat="1">
      <c r="B156" s="263"/>
      <c r="C156" s="264"/>
      <c r="D156" s="246" t="s">
        <v>422</v>
      </c>
      <c r="E156" s="265" t="s">
        <v>21</v>
      </c>
      <c r="F156" s="266" t="s">
        <v>439</v>
      </c>
      <c r="G156" s="264"/>
      <c r="H156" s="267">
        <v>1889.6199999999999</v>
      </c>
      <c r="I156" s="268"/>
      <c r="J156" s="264"/>
      <c r="K156" s="264"/>
      <c r="L156" s="269"/>
      <c r="M156" s="270"/>
      <c r="N156" s="271"/>
      <c r="O156" s="271"/>
      <c r="P156" s="271"/>
      <c r="Q156" s="271"/>
      <c r="R156" s="271"/>
      <c r="S156" s="271"/>
      <c r="T156" s="272"/>
      <c r="AT156" s="273" t="s">
        <v>422</v>
      </c>
      <c r="AU156" s="273" t="s">
        <v>82</v>
      </c>
      <c r="AV156" s="13" t="s">
        <v>232</v>
      </c>
      <c r="AW156" s="13" t="s">
        <v>35</v>
      </c>
      <c r="AX156" s="13" t="s">
        <v>80</v>
      </c>
      <c r="AY156" s="273" t="s">
        <v>215</v>
      </c>
    </row>
    <row r="157" s="1" customFormat="1" ht="16.5" customHeight="1">
      <c r="B157" s="47"/>
      <c r="C157" s="234" t="s">
        <v>321</v>
      </c>
      <c r="D157" s="234" t="s">
        <v>218</v>
      </c>
      <c r="E157" s="235" t="s">
        <v>1037</v>
      </c>
      <c r="F157" s="236" t="s">
        <v>1038</v>
      </c>
      <c r="G157" s="237" t="s">
        <v>376</v>
      </c>
      <c r="H157" s="238">
        <v>738</v>
      </c>
      <c r="I157" s="239"/>
      <c r="J157" s="240">
        <f>ROUND(I157*H157,2)</f>
        <v>0</v>
      </c>
      <c r="K157" s="236" t="s">
        <v>222</v>
      </c>
      <c r="L157" s="73"/>
      <c r="M157" s="241" t="s">
        <v>21</v>
      </c>
      <c r="N157" s="242" t="s">
        <v>43</v>
      </c>
      <c r="O157" s="48"/>
      <c r="P157" s="243">
        <f>O157*H157</f>
        <v>0</v>
      </c>
      <c r="Q157" s="243">
        <v>0</v>
      </c>
      <c r="R157" s="243">
        <f>Q157*H157</f>
        <v>0</v>
      </c>
      <c r="S157" s="243">
        <v>0</v>
      </c>
      <c r="T157" s="244">
        <f>S157*H157</f>
        <v>0</v>
      </c>
      <c r="AR157" s="25" t="s">
        <v>232</v>
      </c>
      <c r="AT157" s="25" t="s">
        <v>218</v>
      </c>
      <c r="AU157" s="25" t="s">
        <v>82</v>
      </c>
      <c r="AY157" s="25" t="s">
        <v>215</v>
      </c>
      <c r="BE157" s="245">
        <f>IF(N157="základní",J157,0)</f>
        <v>0</v>
      </c>
      <c r="BF157" s="245">
        <f>IF(N157="snížená",J157,0)</f>
        <v>0</v>
      </c>
      <c r="BG157" s="245">
        <f>IF(N157="zákl. přenesená",J157,0)</f>
        <v>0</v>
      </c>
      <c r="BH157" s="245">
        <f>IF(N157="sníž. přenesená",J157,0)</f>
        <v>0</v>
      </c>
      <c r="BI157" s="245">
        <f>IF(N157="nulová",J157,0)</f>
        <v>0</v>
      </c>
      <c r="BJ157" s="25" t="s">
        <v>80</v>
      </c>
      <c r="BK157" s="245">
        <f>ROUND(I157*H157,2)</f>
        <v>0</v>
      </c>
      <c r="BL157" s="25" t="s">
        <v>232</v>
      </c>
      <c r="BM157" s="25" t="s">
        <v>1039</v>
      </c>
    </row>
    <row r="158" s="1" customFormat="1">
      <c r="B158" s="47"/>
      <c r="C158" s="75"/>
      <c r="D158" s="246" t="s">
        <v>225</v>
      </c>
      <c r="E158" s="75"/>
      <c r="F158" s="247" t="s">
        <v>1030</v>
      </c>
      <c r="G158" s="75"/>
      <c r="H158" s="75"/>
      <c r="I158" s="204"/>
      <c r="J158" s="75"/>
      <c r="K158" s="75"/>
      <c r="L158" s="73"/>
      <c r="M158" s="248"/>
      <c r="N158" s="48"/>
      <c r="O158" s="48"/>
      <c r="P158" s="48"/>
      <c r="Q158" s="48"/>
      <c r="R158" s="48"/>
      <c r="S158" s="48"/>
      <c r="T158" s="96"/>
      <c r="AT158" s="25" t="s">
        <v>225</v>
      </c>
      <c r="AU158" s="25" t="s">
        <v>82</v>
      </c>
    </row>
    <row r="159" s="12" customFormat="1">
      <c r="B159" s="252"/>
      <c r="C159" s="253"/>
      <c r="D159" s="246" t="s">
        <v>422</v>
      </c>
      <c r="E159" s="254" t="s">
        <v>21</v>
      </c>
      <c r="F159" s="255" t="s">
        <v>1040</v>
      </c>
      <c r="G159" s="253"/>
      <c r="H159" s="256">
        <v>738</v>
      </c>
      <c r="I159" s="257"/>
      <c r="J159" s="253"/>
      <c r="K159" s="253"/>
      <c r="L159" s="258"/>
      <c r="M159" s="259"/>
      <c r="N159" s="260"/>
      <c r="O159" s="260"/>
      <c r="P159" s="260"/>
      <c r="Q159" s="260"/>
      <c r="R159" s="260"/>
      <c r="S159" s="260"/>
      <c r="T159" s="261"/>
      <c r="AT159" s="262" t="s">
        <v>422</v>
      </c>
      <c r="AU159" s="262" t="s">
        <v>82</v>
      </c>
      <c r="AV159" s="12" t="s">
        <v>82</v>
      </c>
      <c r="AW159" s="12" t="s">
        <v>35</v>
      </c>
      <c r="AX159" s="12" t="s">
        <v>72</v>
      </c>
      <c r="AY159" s="262" t="s">
        <v>215</v>
      </c>
    </row>
    <row r="160" s="13" customFormat="1">
      <c r="B160" s="263"/>
      <c r="C160" s="264"/>
      <c r="D160" s="246" t="s">
        <v>422</v>
      </c>
      <c r="E160" s="265" t="s">
        <v>21</v>
      </c>
      <c r="F160" s="266" t="s">
        <v>439</v>
      </c>
      <c r="G160" s="264"/>
      <c r="H160" s="267">
        <v>738</v>
      </c>
      <c r="I160" s="268"/>
      <c r="J160" s="264"/>
      <c r="K160" s="264"/>
      <c r="L160" s="269"/>
      <c r="M160" s="270"/>
      <c r="N160" s="271"/>
      <c r="O160" s="271"/>
      <c r="P160" s="271"/>
      <c r="Q160" s="271"/>
      <c r="R160" s="271"/>
      <c r="S160" s="271"/>
      <c r="T160" s="272"/>
      <c r="AT160" s="273" t="s">
        <v>422</v>
      </c>
      <c r="AU160" s="273" t="s">
        <v>82</v>
      </c>
      <c r="AV160" s="13" t="s">
        <v>232</v>
      </c>
      <c r="AW160" s="13" t="s">
        <v>35</v>
      </c>
      <c r="AX160" s="13" t="s">
        <v>80</v>
      </c>
      <c r="AY160" s="273" t="s">
        <v>215</v>
      </c>
    </row>
    <row r="161" s="1" customFormat="1" ht="25.5" customHeight="1">
      <c r="B161" s="47"/>
      <c r="C161" s="234" t="s">
        <v>326</v>
      </c>
      <c r="D161" s="234" t="s">
        <v>218</v>
      </c>
      <c r="E161" s="235" t="s">
        <v>1041</v>
      </c>
      <c r="F161" s="236" t="s">
        <v>1042</v>
      </c>
      <c r="G161" s="237" t="s">
        <v>376</v>
      </c>
      <c r="H161" s="238">
        <v>30.07</v>
      </c>
      <c r="I161" s="239"/>
      <c r="J161" s="240">
        <f>ROUND(I161*H161,2)</f>
        <v>0</v>
      </c>
      <c r="K161" s="236" t="s">
        <v>222</v>
      </c>
      <c r="L161" s="73"/>
      <c r="M161" s="241" t="s">
        <v>21</v>
      </c>
      <c r="N161" s="242" t="s">
        <v>43</v>
      </c>
      <c r="O161" s="48"/>
      <c r="P161" s="243">
        <f>O161*H161</f>
        <v>0</v>
      </c>
      <c r="Q161" s="243">
        <v>0</v>
      </c>
      <c r="R161" s="243">
        <f>Q161*H161</f>
        <v>0</v>
      </c>
      <c r="S161" s="243">
        <v>0</v>
      </c>
      <c r="T161" s="244">
        <f>S161*H161</f>
        <v>0</v>
      </c>
      <c r="AR161" s="25" t="s">
        <v>232</v>
      </c>
      <c r="AT161" s="25" t="s">
        <v>218</v>
      </c>
      <c r="AU161" s="25" t="s">
        <v>82</v>
      </c>
      <c r="AY161" s="25" t="s">
        <v>215</v>
      </c>
      <c r="BE161" s="245">
        <f>IF(N161="základní",J161,0)</f>
        <v>0</v>
      </c>
      <c r="BF161" s="245">
        <f>IF(N161="snížená",J161,0)</f>
        <v>0</v>
      </c>
      <c r="BG161" s="245">
        <f>IF(N161="zákl. přenesená",J161,0)</f>
        <v>0</v>
      </c>
      <c r="BH161" s="245">
        <f>IF(N161="sníž. přenesená",J161,0)</f>
        <v>0</v>
      </c>
      <c r="BI161" s="245">
        <f>IF(N161="nulová",J161,0)</f>
        <v>0</v>
      </c>
      <c r="BJ161" s="25" t="s">
        <v>80</v>
      </c>
      <c r="BK161" s="245">
        <f>ROUND(I161*H161,2)</f>
        <v>0</v>
      </c>
      <c r="BL161" s="25" t="s">
        <v>232</v>
      </c>
      <c r="BM161" s="25" t="s">
        <v>1043</v>
      </c>
    </row>
    <row r="162" s="1" customFormat="1">
      <c r="B162" s="47"/>
      <c r="C162" s="75"/>
      <c r="D162" s="246" t="s">
        <v>225</v>
      </c>
      <c r="E162" s="75"/>
      <c r="F162" s="247" t="s">
        <v>1044</v>
      </c>
      <c r="G162" s="75"/>
      <c r="H162" s="75"/>
      <c r="I162" s="204"/>
      <c r="J162" s="75"/>
      <c r="K162" s="75"/>
      <c r="L162" s="73"/>
      <c r="M162" s="248"/>
      <c r="N162" s="48"/>
      <c r="O162" s="48"/>
      <c r="P162" s="48"/>
      <c r="Q162" s="48"/>
      <c r="R162" s="48"/>
      <c r="S162" s="48"/>
      <c r="T162" s="96"/>
      <c r="AT162" s="25" t="s">
        <v>225</v>
      </c>
      <c r="AU162" s="25" t="s">
        <v>82</v>
      </c>
    </row>
    <row r="163" s="12" customFormat="1">
      <c r="B163" s="252"/>
      <c r="C163" s="253"/>
      <c r="D163" s="246" t="s">
        <v>422</v>
      </c>
      <c r="E163" s="254" t="s">
        <v>21</v>
      </c>
      <c r="F163" s="255" t="s">
        <v>1045</v>
      </c>
      <c r="G163" s="253"/>
      <c r="H163" s="256">
        <v>30.07</v>
      </c>
      <c r="I163" s="257"/>
      <c r="J163" s="253"/>
      <c r="K163" s="253"/>
      <c r="L163" s="258"/>
      <c r="M163" s="259"/>
      <c r="N163" s="260"/>
      <c r="O163" s="260"/>
      <c r="P163" s="260"/>
      <c r="Q163" s="260"/>
      <c r="R163" s="260"/>
      <c r="S163" s="260"/>
      <c r="T163" s="261"/>
      <c r="AT163" s="262" t="s">
        <v>422</v>
      </c>
      <c r="AU163" s="262" t="s">
        <v>82</v>
      </c>
      <c r="AV163" s="12" t="s">
        <v>82</v>
      </c>
      <c r="AW163" s="12" t="s">
        <v>35</v>
      </c>
      <c r="AX163" s="12" t="s">
        <v>72</v>
      </c>
      <c r="AY163" s="262" t="s">
        <v>215</v>
      </c>
    </row>
    <row r="164" s="13" customFormat="1">
      <c r="B164" s="263"/>
      <c r="C164" s="264"/>
      <c r="D164" s="246" t="s">
        <v>422</v>
      </c>
      <c r="E164" s="265" t="s">
        <v>21</v>
      </c>
      <c r="F164" s="266" t="s">
        <v>439</v>
      </c>
      <c r="G164" s="264"/>
      <c r="H164" s="267">
        <v>30.07</v>
      </c>
      <c r="I164" s="268"/>
      <c r="J164" s="264"/>
      <c r="K164" s="264"/>
      <c r="L164" s="269"/>
      <c r="M164" s="270"/>
      <c r="N164" s="271"/>
      <c r="O164" s="271"/>
      <c r="P164" s="271"/>
      <c r="Q164" s="271"/>
      <c r="R164" s="271"/>
      <c r="S164" s="271"/>
      <c r="T164" s="272"/>
      <c r="AT164" s="273" t="s">
        <v>422</v>
      </c>
      <c r="AU164" s="273" t="s">
        <v>82</v>
      </c>
      <c r="AV164" s="13" t="s">
        <v>232</v>
      </c>
      <c r="AW164" s="13" t="s">
        <v>35</v>
      </c>
      <c r="AX164" s="13" t="s">
        <v>80</v>
      </c>
      <c r="AY164" s="273" t="s">
        <v>215</v>
      </c>
    </row>
    <row r="165" s="1" customFormat="1" ht="16.5" customHeight="1">
      <c r="B165" s="47"/>
      <c r="C165" s="234" t="s">
        <v>331</v>
      </c>
      <c r="D165" s="234" t="s">
        <v>218</v>
      </c>
      <c r="E165" s="235" t="s">
        <v>1046</v>
      </c>
      <c r="F165" s="236" t="s">
        <v>1047</v>
      </c>
      <c r="G165" s="237" t="s">
        <v>381</v>
      </c>
      <c r="H165" s="238">
        <v>17.100000000000001</v>
      </c>
      <c r="I165" s="239"/>
      <c r="J165" s="240">
        <f>ROUND(I165*H165,2)</f>
        <v>0</v>
      </c>
      <c r="K165" s="236" t="s">
        <v>222</v>
      </c>
      <c r="L165" s="73"/>
      <c r="M165" s="241" t="s">
        <v>21</v>
      </c>
      <c r="N165" s="242" t="s">
        <v>43</v>
      </c>
      <c r="O165" s="48"/>
      <c r="P165" s="243">
        <f>O165*H165</f>
        <v>0</v>
      </c>
      <c r="Q165" s="243">
        <v>0</v>
      </c>
      <c r="R165" s="243">
        <f>Q165*H165</f>
        <v>0</v>
      </c>
      <c r="S165" s="243">
        <v>0</v>
      </c>
      <c r="T165" s="244">
        <f>S165*H165</f>
        <v>0</v>
      </c>
      <c r="AR165" s="25" t="s">
        <v>232</v>
      </c>
      <c r="AT165" s="25" t="s">
        <v>218</v>
      </c>
      <c r="AU165" s="25" t="s">
        <v>82</v>
      </c>
      <c r="AY165" s="25" t="s">
        <v>215</v>
      </c>
      <c r="BE165" s="245">
        <f>IF(N165="základní",J165,0)</f>
        <v>0</v>
      </c>
      <c r="BF165" s="245">
        <f>IF(N165="snížená",J165,0)</f>
        <v>0</v>
      </c>
      <c r="BG165" s="245">
        <f>IF(N165="zákl. přenesená",J165,0)</f>
        <v>0</v>
      </c>
      <c r="BH165" s="245">
        <f>IF(N165="sníž. přenesená",J165,0)</f>
        <v>0</v>
      </c>
      <c r="BI165" s="245">
        <f>IF(N165="nulová",J165,0)</f>
        <v>0</v>
      </c>
      <c r="BJ165" s="25" t="s">
        <v>80</v>
      </c>
      <c r="BK165" s="245">
        <f>ROUND(I165*H165,2)</f>
        <v>0</v>
      </c>
      <c r="BL165" s="25" t="s">
        <v>232</v>
      </c>
      <c r="BM165" s="25" t="s">
        <v>1048</v>
      </c>
    </row>
    <row r="166" s="1" customFormat="1">
      <c r="B166" s="47"/>
      <c r="C166" s="75"/>
      <c r="D166" s="246" t="s">
        <v>225</v>
      </c>
      <c r="E166" s="75"/>
      <c r="F166" s="247" t="s">
        <v>1049</v>
      </c>
      <c r="G166" s="75"/>
      <c r="H166" s="75"/>
      <c r="I166" s="204"/>
      <c r="J166" s="75"/>
      <c r="K166" s="75"/>
      <c r="L166" s="73"/>
      <c r="M166" s="248"/>
      <c r="N166" s="48"/>
      <c r="O166" s="48"/>
      <c r="P166" s="48"/>
      <c r="Q166" s="48"/>
      <c r="R166" s="48"/>
      <c r="S166" s="48"/>
      <c r="T166" s="96"/>
      <c r="AT166" s="25" t="s">
        <v>225</v>
      </c>
      <c r="AU166" s="25" t="s">
        <v>82</v>
      </c>
    </row>
    <row r="167" s="12" customFormat="1">
      <c r="B167" s="252"/>
      <c r="C167" s="253"/>
      <c r="D167" s="246" t="s">
        <v>422</v>
      </c>
      <c r="E167" s="254" t="s">
        <v>21</v>
      </c>
      <c r="F167" s="255" t="s">
        <v>1050</v>
      </c>
      <c r="G167" s="253"/>
      <c r="H167" s="256">
        <v>17.100000000000001</v>
      </c>
      <c r="I167" s="257"/>
      <c r="J167" s="253"/>
      <c r="K167" s="253"/>
      <c r="L167" s="258"/>
      <c r="M167" s="259"/>
      <c r="N167" s="260"/>
      <c r="O167" s="260"/>
      <c r="P167" s="260"/>
      <c r="Q167" s="260"/>
      <c r="R167" s="260"/>
      <c r="S167" s="260"/>
      <c r="T167" s="261"/>
      <c r="AT167" s="262" t="s">
        <v>422</v>
      </c>
      <c r="AU167" s="262" t="s">
        <v>82</v>
      </c>
      <c r="AV167" s="12" t="s">
        <v>82</v>
      </c>
      <c r="AW167" s="12" t="s">
        <v>35</v>
      </c>
      <c r="AX167" s="12" t="s">
        <v>80</v>
      </c>
      <c r="AY167" s="262" t="s">
        <v>215</v>
      </c>
    </row>
    <row r="168" s="1" customFormat="1" ht="16.5" customHeight="1">
      <c r="B168" s="47"/>
      <c r="C168" s="234" t="s">
        <v>499</v>
      </c>
      <c r="D168" s="234" t="s">
        <v>218</v>
      </c>
      <c r="E168" s="235" t="s">
        <v>1051</v>
      </c>
      <c r="F168" s="236" t="s">
        <v>1052</v>
      </c>
      <c r="G168" s="237" t="s">
        <v>376</v>
      </c>
      <c r="H168" s="238">
        <v>61.07</v>
      </c>
      <c r="I168" s="239"/>
      <c r="J168" s="240">
        <f>ROUND(I168*H168,2)</f>
        <v>0</v>
      </c>
      <c r="K168" s="236" t="s">
        <v>222</v>
      </c>
      <c r="L168" s="73"/>
      <c r="M168" s="241" t="s">
        <v>21</v>
      </c>
      <c r="N168" s="242" t="s">
        <v>43</v>
      </c>
      <c r="O168" s="48"/>
      <c r="P168" s="243">
        <f>O168*H168</f>
        <v>0</v>
      </c>
      <c r="Q168" s="243">
        <v>0</v>
      </c>
      <c r="R168" s="243">
        <f>Q168*H168</f>
        <v>0</v>
      </c>
      <c r="S168" s="243">
        <v>0</v>
      </c>
      <c r="T168" s="244">
        <f>S168*H168</f>
        <v>0</v>
      </c>
      <c r="AR168" s="25" t="s">
        <v>232</v>
      </c>
      <c r="AT168" s="25" t="s">
        <v>218</v>
      </c>
      <c r="AU168" s="25" t="s">
        <v>82</v>
      </c>
      <c r="AY168" s="25" t="s">
        <v>215</v>
      </c>
      <c r="BE168" s="245">
        <f>IF(N168="základní",J168,0)</f>
        <v>0</v>
      </c>
      <c r="BF168" s="245">
        <f>IF(N168="snížená",J168,0)</f>
        <v>0</v>
      </c>
      <c r="BG168" s="245">
        <f>IF(N168="zákl. přenesená",J168,0)</f>
        <v>0</v>
      </c>
      <c r="BH168" s="245">
        <f>IF(N168="sníž. přenesená",J168,0)</f>
        <v>0</v>
      </c>
      <c r="BI168" s="245">
        <f>IF(N168="nulová",J168,0)</f>
        <v>0</v>
      </c>
      <c r="BJ168" s="25" t="s">
        <v>80</v>
      </c>
      <c r="BK168" s="245">
        <f>ROUND(I168*H168,2)</f>
        <v>0</v>
      </c>
      <c r="BL168" s="25" t="s">
        <v>232</v>
      </c>
      <c r="BM168" s="25" t="s">
        <v>1053</v>
      </c>
    </row>
    <row r="169" s="1" customFormat="1">
      <c r="B169" s="47"/>
      <c r="C169" s="75"/>
      <c r="D169" s="246" t="s">
        <v>225</v>
      </c>
      <c r="E169" s="75"/>
      <c r="F169" s="247" t="s">
        <v>1054</v>
      </c>
      <c r="G169" s="75"/>
      <c r="H169" s="75"/>
      <c r="I169" s="204"/>
      <c r="J169" s="75"/>
      <c r="K169" s="75"/>
      <c r="L169" s="73"/>
      <c r="M169" s="248"/>
      <c r="N169" s="48"/>
      <c r="O169" s="48"/>
      <c r="P169" s="48"/>
      <c r="Q169" s="48"/>
      <c r="R169" s="48"/>
      <c r="S169" s="48"/>
      <c r="T169" s="96"/>
      <c r="AT169" s="25" t="s">
        <v>225</v>
      </c>
      <c r="AU169" s="25" t="s">
        <v>82</v>
      </c>
    </row>
    <row r="170" s="12" customFormat="1">
      <c r="B170" s="252"/>
      <c r="C170" s="253"/>
      <c r="D170" s="246" t="s">
        <v>422</v>
      </c>
      <c r="E170" s="254" t="s">
        <v>21</v>
      </c>
      <c r="F170" s="255" t="s">
        <v>1055</v>
      </c>
      <c r="G170" s="253"/>
      <c r="H170" s="256">
        <v>61.07</v>
      </c>
      <c r="I170" s="257"/>
      <c r="J170" s="253"/>
      <c r="K170" s="253"/>
      <c r="L170" s="258"/>
      <c r="M170" s="259"/>
      <c r="N170" s="260"/>
      <c r="O170" s="260"/>
      <c r="P170" s="260"/>
      <c r="Q170" s="260"/>
      <c r="R170" s="260"/>
      <c r="S170" s="260"/>
      <c r="T170" s="261"/>
      <c r="AT170" s="262" t="s">
        <v>422</v>
      </c>
      <c r="AU170" s="262" t="s">
        <v>82</v>
      </c>
      <c r="AV170" s="12" t="s">
        <v>82</v>
      </c>
      <c r="AW170" s="12" t="s">
        <v>35</v>
      </c>
      <c r="AX170" s="12" t="s">
        <v>80</v>
      </c>
      <c r="AY170" s="262" t="s">
        <v>215</v>
      </c>
    </row>
    <row r="171" s="1" customFormat="1" ht="25.5" customHeight="1">
      <c r="B171" s="47"/>
      <c r="C171" s="234" t="s">
        <v>503</v>
      </c>
      <c r="D171" s="234" t="s">
        <v>218</v>
      </c>
      <c r="E171" s="235" t="s">
        <v>1056</v>
      </c>
      <c r="F171" s="236" t="s">
        <v>1057</v>
      </c>
      <c r="G171" s="237" t="s">
        <v>376</v>
      </c>
      <c r="H171" s="238">
        <v>31</v>
      </c>
      <c r="I171" s="239"/>
      <c r="J171" s="240">
        <f>ROUND(I171*H171,2)</f>
        <v>0</v>
      </c>
      <c r="K171" s="236" t="s">
        <v>222</v>
      </c>
      <c r="L171" s="73"/>
      <c r="M171" s="241" t="s">
        <v>21</v>
      </c>
      <c r="N171" s="242" t="s">
        <v>43</v>
      </c>
      <c r="O171" s="48"/>
      <c r="P171" s="243">
        <f>O171*H171</f>
        <v>0</v>
      </c>
      <c r="Q171" s="243">
        <v>0</v>
      </c>
      <c r="R171" s="243">
        <f>Q171*H171</f>
        <v>0</v>
      </c>
      <c r="S171" s="243">
        <v>0</v>
      </c>
      <c r="T171" s="244">
        <f>S171*H171</f>
        <v>0</v>
      </c>
      <c r="AR171" s="25" t="s">
        <v>232</v>
      </c>
      <c r="AT171" s="25" t="s">
        <v>218</v>
      </c>
      <c r="AU171" s="25" t="s">
        <v>82</v>
      </c>
      <c r="AY171" s="25" t="s">
        <v>215</v>
      </c>
      <c r="BE171" s="245">
        <f>IF(N171="základní",J171,0)</f>
        <v>0</v>
      </c>
      <c r="BF171" s="245">
        <f>IF(N171="snížená",J171,0)</f>
        <v>0</v>
      </c>
      <c r="BG171" s="245">
        <f>IF(N171="zákl. přenesená",J171,0)</f>
        <v>0</v>
      </c>
      <c r="BH171" s="245">
        <f>IF(N171="sníž. přenesená",J171,0)</f>
        <v>0</v>
      </c>
      <c r="BI171" s="245">
        <f>IF(N171="nulová",J171,0)</f>
        <v>0</v>
      </c>
      <c r="BJ171" s="25" t="s">
        <v>80</v>
      </c>
      <c r="BK171" s="245">
        <f>ROUND(I171*H171,2)</f>
        <v>0</v>
      </c>
      <c r="BL171" s="25" t="s">
        <v>232</v>
      </c>
      <c r="BM171" s="25" t="s">
        <v>1058</v>
      </c>
    </row>
    <row r="172" s="1" customFormat="1">
      <c r="B172" s="47"/>
      <c r="C172" s="75"/>
      <c r="D172" s="246" t="s">
        <v>225</v>
      </c>
      <c r="E172" s="75"/>
      <c r="F172" s="247" t="s">
        <v>1059</v>
      </c>
      <c r="G172" s="75"/>
      <c r="H172" s="75"/>
      <c r="I172" s="204"/>
      <c r="J172" s="75"/>
      <c r="K172" s="75"/>
      <c r="L172" s="73"/>
      <c r="M172" s="248"/>
      <c r="N172" s="48"/>
      <c r="O172" s="48"/>
      <c r="P172" s="48"/>
      <c r="Q172" s="48"/>
      <c r="R172" s="48"/>
      <c r="S172" s="48"/>
      <c r="T172" s="96"/>
      <c r="AT172" s="25" t="s">
        <v>225</v>
      </c>
      <c r="AU172" s="25" t="s">
        <v>82</v>
      </c>
    </row>
    <row r="173" s="1" customFormat="1" ht="25.5" customHeight="1">
      <c r="B173" s="47"/>
      <c r="C173" s="234" t="s">
        <v>338</v>
      </c>
      <c r="D173" s="234" t="s">
        <v>218</v>
      </c>
      <c r="E173" s="235" t="s">
        <v>1060</v>
      </c>
      <c r="F173" s="236" t="s">
        <v>1061</v>
      </c>
      <c r="G173" s="237" t="s">
        <v>376</v>
      </c>
      <c r="H173" s="238">
        <v>731</v>
      </c>
      <c r="I173" s="239"/>
      <c r="J173" s="240">
        <f>ROUND(I173*H173,2)</f>
        <v>0</v>
      </c>
      <c r="K173" s="236" t="s">
        <v>222</v>
      </c>
      <c r="L173" s="73"/>
      <c r="M173" s="241" t="s">
        <v>21</v>
      </c>
      <c r="N173" s="242" t="s">
        <v>43</v>
      </c>
      <c r="O173" s="48"/>
      <c r="P173" s="243">
        <f>O173*H173</f>
        <v>0</v>
      </c>
      <c r="Q173" s="243">
        <v>0.1837</v>
      </c>
      <c r="R173" s="243">
        <f>Q173*H173</f>
        <v>134.28470000000002</v>
      </c>
      <c r="S173" s="243">
        <v>0</v>
      </c>
      <c r="T173" s="244">
        <f>S173*H173</f>
        <v>0</v>
      </c>
      <c r="AR173" s="25" t="s">
        <v>232</v>
      </c>
      <c r="AT173" s="25" t="s">
        <v>218</v>
      </c>
      <c r="AU173" s="25" t="s">
        <v>82</v>
      </c>
      <c r="AY173" s="25" t="s">
        <v>215</v>
      </c>
      <c r="BE173" s="245">
        <f>IF(N173="základní",J173,0)</f>
        <v>0</v>
      </c>
      <c r="BF173" s="245">
        <f>IF(N173="snížená",J173,0)</f>
        <v>0</v>
      </c>
      <c r="BG173" s="245">
        <f>IF(N173="zákl. přenesená",J173,0)</f>
        <v>0</v>
      </c>
      <c r="BH173" s="245">
        <f>IF(N173="sníž. přenesená",J173,0)</f>
        <v>0</v>
      </c>
      <c r="BI173" s="245">
        <f>IF(N173="nulová",J173,0)</f>
        <v>0</v>
      </c>
      <c r="BJ173" s="25" t="s">
        <v>80</v>
      </c>
      <c r="BK173" s="245">
        <f>ROUND(I173*H173,2)</f>
        <v>0</v>
      </c>
      <c r="BL173" s="25" t="s">
        <v>232</v>
      </c>
      <c r="BM173" s="25" t="s">
        <v>1062</v>
      </c>
    </row>
    <row r="174" s="1" customFormat="1">
      <c r="B174" s="47"/>
      <c r="C174" s="75"/>
      <c r="D174" s="246" t="s">
        <v>383</v>
      </c>
      <c r="E174" s="75"/>
      <c r="F174" s="247" t="s">
        <v>1063</v>
      </c>
      <c r="G174" s="75"/>
      <c r="H174" s="75"/>
      <c r="I174" s="204"/>
      <c r="J174" s="75"/>
      <c r="K174" s="75"/>
      <c r="L174" s="73"/>
      <c r="M174" s="248"/>
      <c r="N174" s="48"/>
      <c r="O174" s="48"/>
      <c r="P174" s="48"/>
      <c r="Q174" s="48"/>
      <c r="R174" s="48"/>
      <c r="S174" s="48"/>
      <c r="T174" s="96"/>
      <c r="AT174" s="25" t="s">
        <v>383</v>
      </c>
      <c r="AU174" s="25" t="s">
        <v>82</v>
      </c>
    </row>
    <row r="175" s="1" customFormat="1">
      <c r="B175" s="47"/>
      <c r="C175" s="75"/>
      <c r="D175" s="246" t="s">
        <v>225</v>
      </c>
      <c r="E175" s="75"/>
      <c r="F175" s="247" t="s">
        <v>1064</v>
      </c>
      <c r="G175" s="75"/>
      <c r="H175" s="75"/>
      <c r="I175" s="204"/>
      <c r="J175" s="75"/>
      <c r="K175" s="75"/>
      <c r="L175" s="73"/>
      <c r="M175" s="248"/>
      <c r="N175" s="48"/>
      <c r="O175" s="48"/>
      <c r="P175" s="48"/>
      <c r="Q175" s="48"/>
      <c r="R175" s="48"/>
      <c r="S175" s="48"/>
      <c r="T175" s="96"/>
      <c r="AT175" s="25" t="s">
        <v>225</v>
      </c>
      <c r="AU175" s="25" t="s">
        <v>82</v>
      </c>
    </row>
    <row r="176" s="1" customFormat="1" ht="16.5" customHeight="1">
      <c r="B176" s="47"/>
      <c r="C176" s="274" t="s">
        <v>353</v>
      </c>
      <c r="D176" s="274" t="s">
        <v>470</v>
      </c>
      <c r="E176" s="275" t="s">
        <v>1065</v>
      </c>
      <c r="F176" s="276" t="s">
        <v>1066</v>
      </c>
      <c r="G176" s="277" t="s">
        <v>473</v>
      </c>
      <c r="H176" s="278">
        <v>261.07100000000003</v>
      </c>
      <c r="I176" s="279"/>
      <c r="J176" s="280">
        <f>ROUND(I176*H176,2)</f>
        <v>0</v>
      </c>
      <c r="K176" s="276" t="s">
        <v>21</v>
      </c>
      <c r="L176" s="281"/>
      <c r="M176" s="282" t="s">
        <v>21</v>
      </c>
      <c r="N176" s="283" t="s">
        <v>43</v>
      </c>
      <c r="O176" s="48"/>
      <c r="P176" s="243">
        <f>O176*H176</f>
        <v>0</v>
      </c>
      <c r="Q176" s="243">
        <v>1</v>
      </c>
      <c r="R176" s="243">
        <f>Q176*H176</f>
        <v>261.07100000000003</v>
      </c>
      <c r="S176" s="243">
        <v>0</v>
      </c>
      <c r="T176" s="244">
        <f>S176*H176</f>
        <v>0</v>
      </c>
      <c r="AR176" s="25" t="s">
        <v>405</v>
      </c>
      <c r="AT176" s="25" t="s">
        <v>470</v>
      </c>
      <c r="AU176" s="25" t="s">
        <v>82</v>
      </c>
      <c r="AY176" s="25" t="s">
        <v>215</v>
      </c>
      <c r="BE176" s="245">
        <f>IF(N176="základní",J176,0)</f>
        <v>0</v>
      </c>
      <c r="BF176" s="245">
        <f>IF(N176="snížená",J176,0)</f>
        <v>0</v>
      </c>
      <c r="BG176" s="245">
        <f>IF(N176="zákl. přenesená",J176,0)</f>
        <v>0</v>
      </c>
      <c r="BH176" s="245">
        <f>IF(N176="sníž. přenesená",J176,0)</f>
        <v>0</v>
      </c>
      <c r="BI176" s="245">
        <f>IF(N176="nulová",J176,0)</f>
        <v>0</v>
      </c>
      <c r="BJ176" s="25" t="s">
        <v>80</v>
      </c>
      <c r="BK176" s="245">
        <f>ROUND(I176*H176,2)</f>
        <v>0</v>
      </c>
      <c r="BL176" s="25" t="s">
        <v>232</v>
      </c>
      <c r="BM176" s="25" t="s">
        <v>1067</v>
      </c>
    </row>
    <row r="177" s="1" customFormat="1">
      <c r="B177" s="47"/>
      <c r="C177" s="75"/>
      <c r="D177" s="246" t="s">
        <v>225</v>
      </c>
      <c r="E177" s="75"/>
      <c r="F177" s="247" t="s">
        <v>1068</v>
      </c>
      <c r="G177" s="75"/>
      <c r="H177" s="75"/>
      <c r="I177" s="204"/>
      <c r="J177" s="75"/>
      <c r="K177" s="75"/>
      <c r="L177" s="73"/>
      <c r="M177" s="248"/>
      <c r="N177" s="48"/>
      <c r="O177" s="48"/>
      <c r="P177" s="48"/>
      <c r="Q177" s="48"/>
      <c r="R177" s="48"/>
      <c r="S177" s="48"/>
      <c r="T177" s="96"/>
      <c r="AT177" s="25" t="s">
        <v>225</v>
      </c>
      <c r="AU177" s="25" t="s">
        <v>82</v>
      </c>
    </row>
    <row r="178" s="12" customFormat="1">
      <c r="B178" s="252"/>
      <c r="C178" s="253"/>
      <c r="D178" s="246" t="s">
        <v>422</v>
      </c>
      <c r="E178" s="254" t="s">
        <v>21</v>
      </c>
      <c r="F178" s="255" t="s">
        <v>1069</v>
      </c>
      <c r="G178" s="253"/>
      <c r="H178" s="256">
        <v>261.07100000000003</v>
      </c>
      <c r="I178" s="257"/>
      <c r="J178" s="253"/>
      <c r="K178" s="253"/>
      <c r="L178" s="258"/>
      <c r="M178" s="259"/>
      <c r="N178" s="260"/>
      <c r="O178" s="260"/>
      <c r="P178" s="260"/>
      <c r="Q178" s="260"/>
      <c r="R178" s="260"/>
      <c r="S178" s="260"/>
      <c r="T178" s="261"/>
      <c r="AT178" s="262" t="s">
        <v>422</v>
      </c>
      <c r="AU178" s="262" t="s">
        <v>82</v>
      </c>
      <c r="AV178" s="12" t="s">
        <v>82</v>
      </c>
      <c r="AW178" s="12" t="s">
        <v>35</v>
      </c>
      <c r="AX178" s="12" t="s">
        <v>80</v>
      </c>
      <c r="AY178" s="262" t="s">
        <v>215</v>
      </c>
    </row>
    <row r="179" s="1" customFormat="1" ht="25.5" customHeight="1">
      <c r="B179" s="47"/>
      <c r="C179" s="234" t="s">
        <v>630</v>
      </c>
      <c r="D179" s="234" t="s">
        <v>218</v>
      </c>
      <c r="E179" s="235" t="s">
        <v>1070</v>
      </c>
      <c r="F179" s="236" t="s">
        <v>1061</v>
      </c>
      <c r="G179" s="237" t="s">
        <v>376</v>
      </c>
      <c r="H179" s="238">
        <v>420</v>
      </c>
      <c r="I179" s="239"/>
      <c r="J179" s="240">
        <f>ROUND(I179*H179,2)</f>
        <v>0</v>
      </c>
      <c r="K179" s="236" t="s">
        <v>21</v>
      </c>
      <c r="L179" s="73"/>
      <c r="M179" s="241" t="s">
        <v>21</v>
      </c>
      <c r="N179" s="242" t="s">
        <v>43</v>
      </c>
      <c r="O179" s="48"/>
      <c r="P179" s="243">
        <f>O179*H179</f>
        <v>0</v>
      </c>
      <c r="Q179" s="243">
        <v>0.1837</v>
      </c>
      <c r="R179" s="243">
        <f>Q179*H179</f>
        <v>77.153999999999996</v>
      </c>
      <c r="S179" s="243">
        <v>0</v>
      </c>
      <c r="T179" s="244">
        <f>S179*H179</f>
        <v>0</v>
      </c>
      <c r="AR179" s="25" t="s">
        <v>232</v>
      </c>
      <c r="AT179" s="25" t="s">
        <v>218</v>
      </c>
      <c r="AU179" s="25" t="s">
        <v>82</v>
      </c>
      <c r="AY179" s="25" t="s">
        <v>215</v>
      </c>
      <c r="BE179" s="245">
        <f>IF(N179="základní",J179,0)</f>
        <v>0</v>
      </c>
      <c r="BF179" s="245">
        <f>IF(N179="snížená",J179,0)</f>
        <v>0</v>
      </c>
      <c r="BG179" s="245">
        <f>IF(N179="zákl. přenesená",J179,0)</f>
        <v>0</v>
      </c>
      <c r="BH179" s="245">
        <f>IF(N179="sníž. přenesená",J179,0)</f>
        <v>0</v>
      </c>
      <c r="BI179" s="245">
        <f>IF(N179="nulová",J179,0)</f>
        <v>0</v>
      </c>
      <c r="BJ179" s="25" t="s">
        <v>80</v>
      </c>
      <c r="BK179" s="245">
        <f>ROUND(I179*H179,2)</f>
        <v>0</v>
      </c>
      <c r="BL179" s="25" t="s">
        <v>232</v>
      </c>
      <c r="BM179" s="25" t="s">
        <v>1071</v>
      </c>
    </row>
    <row r="180" s="1" customFormat="1">
      <c r="B180" s="47"/>
      <c r="C180" s="75"/>
      <c r="D180" s="246" t="s">
        <v>225</v>
      </c>
      <c r="E180" s="75"/>
      <c r="F180" s="247" t="s">
        <v>1072</v>
      </c>
      <c r="G180" s="75"/>
      <c r="H180" s="75"/>
      <c r="I180" s="204"/>
      <c r="J180" s="75"/>
      <c r="K180" s="75"/>
      <c r="L180" s="73"/>
      <c r="M180" s="248"/>
      <c r="N180" s="48"/>
      <c r="O180" s="48"/>
      <c r="P180" s="48"/>
      <c r="Q180" s="48"/>
      <c r="R180" s="48"/>
      <c r="S180" s="48"/>
      <c r="T180" s="96"/>
      <c r="AT180" s="25" t="s">
        <v>225</v>
      </c>
      <c r="AU180" s="25" t="s">
        <v>82</v>
      </c>
    </row>
    <row r="181" s="1" customFormat="1" ht="25.5" customHeight="1">
      <c r="B181" s="47"/>
      <c r="C181" s="234" t="s">
        <v>596</v>
      </c>
      <c r="D181" s="234" t="s">
        <v>218</v>
      </c>
      <c r="E181" s="235" t="s">
        <v>1073</v>
      </c>
      <c r="F181" s="236" t="s">
        <v>1074</v>
      </c>
      <c r="G181" s="237" t="s">
        <v>376</v>
      </c>
      <c r="H181" s="238">
        <v>615</v>
      </c>
      <c r="I181" s="239"/>
      <c r="J181" s="240">
        <f>ROUND(I181*H181,2)</f>
        <v>0</v>
      </c>
      <c r="K181" s="236" t="s">
        <v>222</v>
      </c>
      <c r="L181" s="73"/>
      <c r="M181" s="241" t="s">
        <v>21</v>
      </c>
      <c r="N181" s="242" t="s">
        <v>43</v>
      </c>
      <c r="O181" s="48"/>
      <c r="P181" s="243">
        <f>O181*H181</f>
        <v>0</v>
      </c>
      <c r="Q181" s="243">
        <v>0.1837</v>
      </c>
      <c r="R181" s="243">
        <f>Q181*H181</f>
        <v>112.9755</v>
      </c>
      <c r="S181" s="243">
        <v>0</v>
      </c>
      <c r="T181" s="244">
        <f>S181*H181</f>
        <v>0</v>
      </c>
      <c r="AR181" s="25" t="s">
        <v>232</v>
      </c>
      <c r="AT181" s="25" t="s">
        <v>218</v>
      </c>
      <c r="AU181" s="25" t="s">
        <v>82</v>
      </c>
      <c r="AY181" s="25" t="s">
        <v>215</v>
      </c>
      <c r="BE181" s="245">
        <f>IF(N181="základní",J181,0)</f>
        <v>0</v>
      </c>
      <c r="BF181" s="245">
        <f>IF(N181="snížená",J181,0)</f>
        <v>0</v>
      </c>
      <c r="BG181" s="245">
        <f>IF(N181="zákl. přenesená",J181,0)</f>
        <v>0</v>
      </c>
      <c r="BH181" s="245">
        <f>IF(N181="sníž. přenesená",J181,0)</f>
        <v>0</v>
      </c>
      <c r="BI181" s="245">
        <f>IF(N181="nulová",J181,0)</f>
        <v>0</v>
      </c>
      <c r="BJ181" s="25" t="s">
        <v>80</v>
      </c>
      <c r="BK181" s="245">
        <f>ROUND(I181*H181,2)</f>
        <v>0</v>
      </c>
      <c r="BL181" s="25" t="s">
        <v>232</v>
      </c>
      <c r="BM181" s="25" t="s">
        <v>1075</v>
      </c>
    </row>
    <row r="182" s="1" customFormat="1">
      <c r="B182" s="47"/>
      <c r="C182" s="75"/>
      <c r="D182" s="246" t="s">
        <v>225</v>
      </c>
      <c r="E182" s="75"/>
      <c r="F182" s="247" t="s">
        <v>1076</v>
      </c>
      <c r="G182" s="75"/>
      <c r="H182" s="75"/>
      <c r="I182" s="204"/>
      <c r="J182" s="75"/>
      <c r="K182" s="75"/>
      <c r="L182" s="73"/>
      <c r="M182" s="248"/>
      <c r="N182" s="48"/>
      <c r="O182" s="48"/>
      <c r="P182" s="48"/>
      <c r="Q182" s="48"/>
      <c r="R182" s="48"/>
      <c r="S182" s="48"/>
      <c r="T182" s="96"/>
      <c r="AT182" s="25" t="s">
        <v>225</v>
      </c>
      <c r="AU182" s="25" t="s">
        <v>82</v>
      </c>
    </row>
    <row r="183" s="1" customFormat="1" ht="16.5" customHeight="1">
      <c r="B183" s="47"/>
      <c r="C183" s="274" t="s">
        <v>624</v>
      </c>
      <c r="D183" s="274" t="s">
        <v>470</v>
      </c>
      <c r="E183" s="275" t="s">
        <v>1077</v>
      </c>
      <c r="F183" s="276" t="s">
        <v>1078</v>
      </c>
      <c r="G183" s="277" t="s">
        <v>473</v>
      </c>
      <c r="H183" s="278">
        <v>136.667</v>
      </c>
      <c r="I183" s="279"/>
      <c r="J183" s="280">
        <f>ROUND(I183*H183,2)</f>
        <v>0</v>
      </c>
      <c r="K183" s="276" t="s">
        <v>222</v>
      </c>
      <c r="L183" s="281"/>
      <c r="M183" s="282" t="s">
        <v>21</v>
      </c>
      <c r="N183" s="283" t="s">
        <v>43</v>
      </c>
      <c r="O183" s="48"/>
      <c r="P183" s="243">
        <f>O183*H183</f>
        <v>0</v>
      </c>
      <c r="Q183" s="243">
        <v>1</v>
      </c>
      <c r="R183" s="243">
        <f>Q183*H183</f>
        <v>136.667</v>
      </c>
      <c r="S183" s="243">
        <v>0</v>
      </c>
      <c r="T183" s="244">
        <f>S183*H183</f>
        <v>0</v>
      </c>
      <c r="AR183" s="25" t="s">
        <v>405</v>
      </c>
      <c r="AT183" s="25" t="s">
        <v>470</v>
      </c>
      <c r="AU183" s="25" t="s">
        <v>82</v>
      </c>
      <c r="AY183" s="25" t="s">
        <v>215</v>
      </c>
      <c r="BE183" s="245">
        <f>IF(N183="základní",J183,0)</f>
        <v>0</v>
      </c>
      <c r="BF183" s="245">
        <f>IF(N183="snížená",J183,0)</f>
        <v>0</v>
      </c>
      <c r="BG183" s="245">
        <f>IF(N183="zákl. přenesená",J183,0)</f>
        <v>0</v>
      </c>
      <c r="BH183" s="245">
        <f>IF(N183="sníž. přenesená",J183,0)</f>
        <v>0</v>
      </c>
      <c r="BI183" s="245">
        <f>IF(N183="nulová",J183,0)</f>
        <v>0</v>
      </c>
      <c r="BJ183" s="25" t="s">
        <v>80</v>
      </c>
      <c r="BK183" s="245">
        <f>ROUND(I183*H183,2)</f>
        <v>0</v>
      </c>
      <c r="BL183" s="25" t="s">
        <v>232</v>
      </c>
      <c r="BM183" s="25" t="s">
        <v>1079</v>
      </c>
    </row>
    <row r="184" s="1" customFormat="1">
      <c r="B184" s="47"/>
      <c r="C184" s="75"/>
      <c r="D184" s="246" t="s">
        <v>225</v>
      </c>
      <c r="E184" s="75"/>
      <c r="F184" s="247" t="s">
        <v>1080</v>
      </c>
      <c r="G184" s="75"/>
      <c r="H184" s="75"/>
      <c r="I184" s="204"/>
      <c r="J184" s="75"/>
      <c r="K184" s="75"/>
      <c r="L184" s="73"/>
      <c r="M184" s="248"/>
      <c r="N184" s="48"/>
      <c r="O184" s="48"/>
      <c r="P184" s="48"/>
      <c r="Q184" s="48"/>
      <c r="R184" s="48"/>
      <c r="S184" s="48"/>
      <c r="T184" s="96"/>
      <c r="AT184" s="25" t="s">
        <v>225</v>
      </c>
      <c r="AU184" s="25" t="s">
        <v>82</v>
      </c>
    </row>
    <row r="185" s="12" customFormat="1">
      <c r="B185" s="252"/>
      <c r="C185" s="253"/>
      <c r="D185" s="246" t="s">
        <v>422</v>
      </c>
      <c r="E185" s="254" t="s">
        <v>21</v>
      </c>
      <c r="F185" s="255" t="s">
        <v>1081</v>
      </c>
      <c r="G185" s="253"/>
      <c r="H185" s="256">
        <v>136.667</v>
      </c>
      <c r="I185" s="257"/>
      <c r="J185" s="253"/>
      <c r="K185" s="253"/>
      <c r="L185" s="258"/>
      <c r="M185" s="259"/>
      <c r="N185" s="260"/>
      <c r="O185" s="260"/>
      <c r="P185" s="260"/>
      <c r="Q185" s="260"/>
      <c r="R185" s="260"/>
      <c r="S185" s="260"/>
      <c r="T185" s="261"/>
      <c r="AT185" s="262" t="s">
        <v>422</v>
      </c>
      <c r="AU185" s="262" t="s">
        <v>82</v>
      </c>
      <c r="AV185" s="12" t="s">
        <v>82</v>
      </c>
      <c r="AW185" s="12" t="s">
        <v>35</v>
      </c>
      <c r="AX185" s="12" t="s">
        <v>80</v>
      </c>
      <c r="AY185" s="262" t="s">
        <v>215</v>
      </c>
    </row>
    <row r="186" s="1" customFormat="1" ht="16.5" customHeight="1">
      <c r="B186" s="47"/>
      <c r="C186" s="234" t="s">
        <v>613</v>
      </c>
      <c r="D186" s="234" t="s">
        <v>218</v>
      </c>
      <c r="E186" s="235" t="s">
        <v>1082</v>
      </c>
      <c r="F186" s="236" t="s">
        <v>1083</v>
      </c>
      <c r="G186" s="237" t="s">
        <v>376</v>
      </c>
      <c r="H186" s="238">
        <v>55.625</v>
      </c>
      <c r="I186" s="239"/>
      <c r="J186" s="240">
        <f>ROUND(I186*H186,2)</f>
        <v>0</v>
      </c>
      <c r="K186" s="236" t="s">
        <v>222</v>
      </c>
      <c r="L186" s="73"/>
      <c r="M186" s="241" t="s">
        <v>21</v>
      </c>
      <c r="N186" s="242" t="s">
        <v>43</v>
      </c>
      <c r="O186" s="48"/>
      <c r="P186" s="243">
        <f>O186*H186</f>
        <v>0</v>
      </c>
      <c r="Q186" s="243">
        <v>0.16700000000000001</v>
      </c>
      <c r="R186" s="243">
        <f>Q186*H186</f>
        <v>9.2893749999999997</v>
      </c>
      <c r="S186" s="243">
        <v>0</v>
      </c>
      <c r="T186" s="244">
        <f>S186*H186</f>
        <v>0</v>
      </c>
      <c r="AR186" s="25" t="s">
        <v>232</v>
      </c>
      <c r="AT186" s="25" t="s">
        <v>218</v>
      </c>
      <c r="AU186" s="25" t="s">
        <v>82</v>
      </c>
      <c r="AY186" s="25" t="s">
        <v>215</v>
      </c>
      <c r="BE186" s="245">
        <f>IF(N186="základní",J186,0)</f>
        <v>0</v>
      </c>
      <c r="BF186" s="245">
        <f>IF(N186="snížená",J186,0)</f>
        <v>0</v>
      </c>
      <c r="BG186" s="245">
        <f>IF(N186="zákl. přenesená",J186,0)</f>
        <v>0</v>
      </c>
      <c r="BH186" s="245">
        <f>IF(N186="sníž. přenesená",J186,0)</f>
        <v>0</v>
      </c>
      <c r="BI186" s="245">
        <f>IF(N186="nulová",J186,0)</f>
        <v>0</v>
      </c>
      <c r="BJ186" s="25" t="s">
        <v>80</v>
      </c>
      <c r="BK186" s="245">
        <f>ROUND(I186*H186,2)</f>
        <v>0</v>
      </c>
      <c r="BL186" s="25" t="s">
        <v>232</v>
      </c>
      <c r="BM186" s="25" t="s">
        <v>1084</v>
      </c>
    </row>
    <row r="187" s="1" customFormat="1">
      <c r="B187" s="47"/>
      <c r="C187" s="75"/>
      <c r="D187" s="246" t="s">
        <v>225</v>
      </c>
      <c r="E187" s="75"/>
      <c r="F187" s="247" t="s">
        <v>1085</v>
      </c>
      <c r="G187" s="75"/>
      <c r="H187" s="75"/>
      <c r="I187" s="204"/>
      <c r="J187" s="75"/>
      <c r="K187" s="75"/>
      <c r="L187" s="73"/>
      <c r="M187" s="248"/>
      <c r="N187" s="48"/>
      <c r="O187" s="48"/>
      <c r="P187" s="48"/>
      <c r="Q187" s="48"/>
      <c r="R187" s="48"/>
      <c r="S187" s="48"/>
      <c r="T187" s="96"/>
      <c r="AT187" s="25" t="s">
        <v>225</v>
      </c>
      <c r="AU187" s="25" t="s">
        <v>82</v>
      </c>
    </row>
    <row r="188" s="1" customFormat="1" ht="16.5" customHeight="1">
      <c r="B188" s="47"/>
      <c r="C188" s="274" t="s">
        <v>618</v>
      </c>
      <c r="D188" s="274" t="s">
        <v>470</v>
      </c>
      <c r="E188" s="275" t="s">
        <v>1086</v>
      </c>
      <c r="F188" s="276" t="s">
        <v>1087</v>
      </c>
      <c r="G188" s="277" t="s">
        <v>473</v>
      </c>
      <c r="H188" s="278">
        <v>55.625</v>
      </c>
      <c r="I188" s="279"/>
      <c r="J188" s="280">
        <f>ROUND(I188*H188,2)</f>
        <v>0</v>
      </c>
      <c r="K188" s="276" t="s">
        <v>222</v>
      </c>
      <c r="L188" s="281"/>
      <c r="M188" s="282" t="s">
        <v>21</v>
      </c>
      <c r="N188" s="283" t="s">
        <v>43</v>
      </c>
      <c r="O188" s="48"/>
      <c r="P188" s="243">
        <f>O188*H188</f>
        <v>0</v>
      </c>
      <c r="Q188" s="243">
        <v>1</v>
      </c>
      <c r="R188" s="243">
        <f>Q188*H188</f>
        <v>55.625</v>
      </c>
      <c r="S188" s="243">
        <v>0</v>
      </c>
      <c r="T188" s="244">
        <f>S188*H188</f>
        <v>0</v>
      </c>
      <c r="AR188" s="25" t="s">
        <v>405</v>
      </c>
      <c r="AT188" s="25" t="s">
        <v>470</v>
      </c>
      <c r="AU188" s="25" t="s">
        <v>82</v>
      </c>
      <c r="AY188" s="25" t="s">
        <v>215</v>
      </c>
      <c r="BE188" s="245">
        <f>IF(N188="základní",J188,0)</f>
        <v>0</v>
      </c>
      <c r="BF188" s="245">
        <f>IF(N188="snížená",J188,0)</f>
        <v>0</v>
      </c>
      <c r="BG188" s="245">
        <f>IF(N188="zákl. přenesená",J188,0)</f>
        <v>0</v>
      </c>
      <c r="BH188" s="245">
        <f>IF(N188="sníž. přenesená",J188,0)</f>
        <v>0</v>
      </c>
      <c r="BI188" s="245">
        <f>IF(N188="nulová",J188,0)</f>
        <v>0</v>
      </c>
      <c r="BJ188" s="25" t="s">
        <v>80</v>
      </c>
      <c r="BK188" s="245">
        <f>ROUND(I188*H188,2)</f>
        <v>0</v>
      </c>
      <c r="BL188" s="25" t="s">
        <v>232</v>
      </c>
      <c r="BM188" s="25" t="s">
        <v>1088</v>
      </c>
    </row>
    <row r="189" s="12" customFormat="1">
      <c r="B189" s="252"/>
      <c r="C189" s="253"/>
      <c r="D189" s="246" t="s">
        <v>422</v>
      </c>
      <c r="E189" s="254" t="s">
        <v>21</v>
      </c>
      <c r="F189" s="255" t="s">
        <v>1089</v>
      </c>
      <c r="G189" s="253"/>
      <c r="H189" s="256">
        <v>55.625</v>
      </c>
      <c r="I189" s="257"/>
      <c r="J189" s="253"/>
      <c r="K189" s="253"/>
      <c r="L189" s="258"/>
      <c r="M189" s="259"/>
      <c r="N189" s="260"/>
      <c r="O189" s="260"/>
      <c r="P189" s="260"/>
      <c r="Q189" s="260"/>
      <c r="R189" s="260"/>
      <c r="S189" s="260"/>
      <c r="T189" s="261"/>
      <c r="AT189" s="262" t="s">
        <v>422</v>
      </c>
      <c r="AU189" s="262" t="s">
        <v>82</v>
      </c>
      <c r="AV189" s="12" t="s">
        <v>82</v>
      </c>
      <c r="AW189" s="12" t="s">
        <v>35</v>
      </c>
      <c r="AX189" s="12" t="s">
        <v>80</v>
      </c>
      <c r="AY189" s="262" t="s">
        <v>215</v>
      </c>
    </row>
    <row r="190" s="11" customFormat="1" ht="29.88" customHeight="1">
      <c r="B190" s="218"/>
      <c r="C190" s="219"/>
      <c r="D190" s="220" t="s">
        <v>71</v>
      </c>
      <c r="E190" s="232" t="s">
        <v>405</v>
      </c>
      <c r="F190" s="232" t="s">
        <v>894</v>
      </c>
      <c r="G190" s="219"/>
      <c r="H190" s="219"/>
      <c r="I190" s="222"/>
      <c r="J190" s="233">
        <f>BK190</f>
        <v>0</v>
      </c>
      <c r="K190" s="219"/>
      <c r="L190" s="224"/>
      <c r="M190" s="225"/>
      <c r="N190" s="226"/>
      <c r="O190" s="226"/>
      <c r="P190" s="227">
        <f>SUM(P191:P193)</f>
        <v>0</v>
      </c>
      <c r="Q190" s="226"/>
      <c r="R190" s="227">
        <f>SUM(R191:R193)</f>
        <v>0.42404000000000003</v>
      </c>
      <c r="S190" s="226"/>
      <c r="T190" s="228">
        <f>SUM(T191:T193)</f>
        <v>0</v>
      </c>
      <c r="AR190" s="229" t="s">
        <v>80</v>
      </c>
      <c r="AT190" s="230" t="s">
        <v>71</v>
      </c>
      <c r="AU190" s="230" t="s">
        <v>80</v>
      </c>
      <c r="AY190" s="229" t="s">
        <v>215</v>
      </c>
      <c r="BK190" s="231">
        <f>SUM(BK191:BK193)</f>
        <v>0</v>
      </c>
    </row>
    <row r="191" s="1" customFormat="1" ht="16.5" customHeight="1">
      <c r="B191" s="47"/>
      <c r="C191" s="234" t="s">
        <v>358</v>
      </c>
      <c r="D191" s="234" t="s">
        <v>218</v>
      </c>
      <c r="E191" s="235" t="s">
        <v>1090</v>
      </c>
      <c r="F191" s="236" t="s">
        <v>1091</v>
      </c>
      <c r="G191" s="237" t="s">
        <v>298</v>
      </c>
      <c r="H191" s="238">
        <v>2</v>
      </c>
      <c r="I191" s="239"/>
      <c r="J191" s="240">
        <f>ROUND(I191*H191,2)</f>
        <v>0</v>
      </c>
      <c r="K191" s="236" t="s">
        <v>222</v>
      </c>
      <c r="L191" s="73"/>
      <c r="M191" s="241" t="s">
        <v>21</v>
      </c>
      <c r="N191" s="242" t="s">
        <v>43</v>
      </c>
      <c r="O191" s="48"/>
      <c r="P191" s="243">
        <f>O191*H191</f>
        <v>0</v>
      </c>
      <c r="Q191" s="243">
        <v>0.00018000000000000001</v>
      </c>
      <c r="R191" s="243">
        <f>Q191*H191</f>
        <v>0.00036000000000000002</v>
      </c>
      <c r="S191" s="243">
        <v>0</v>
      </c>
      <c r="T191" s="244">
        <f>S191*H191</f>
        <v>0</v>
      </c>
      <c r="AR191" s="25" t="s">
        <v>232</v>
      </c>
      <c r="AT191" s="25" t="s">
        <v>218</v>
      </c>
      <c r="AU191" s="25" t="s">
        <v>82</v>
      </c>
      <c r="AY191" s="25" t="s">
        <v>215</v>
      </c>
      <c r="BE191" s="245">
        <f>IF(N191="základní",J191,0)</f>
        <v>0</v>
      </c>
      <c r="BF191" s="245">
        <f>IF(N191="snížená",J191,0)</f>
        <v>0</v>
      </c>
      <c r="BG191" s="245">
        <f>IF(N191="zákl. přenesená",J191,0)</f>
        <v>0</v>
      </c>
      <c r="BH191" s="245">
        <f>IF(N191="sníž. přenesená",J191,0)</f>
        <v>0</v>
      </c>
      <c r="BI191" s="245">
        <f>IF(N191="nulová",J191,0)</f>
        <v>0</v>
      </c>
      <c r="BJ191" s="25" t="s">
        <v>80</v>
      </c>
      <c r="BK191" s="245">
        <f>ROUND(I191*H191,2)</f>
        <v>0</v>
      </c>
      <c r="BL191" s="25" t="s">
        <v>232</v>
      </c>
      <c r="BM191" s="25" t="s">
        <v>1092</v>
      </c>
    </row>
    <row r="192" s="1" customFormat="1">
      <c r="B192" s="47"/>
      <c r="C192" s="75"/>
      <c r="D192" s="246" t="s">
        <v>225</v>
      </c>
      <c r="E192" s="75"/>
      <c r="F192" s="247" t="s">
        <v>1093</v>
      </c>
      <c r="G192" s="75"/>
      <c r="H192" s="75"/>
      <c r="I192" s="204"/>
      <c r="J192" s="75"/>
      <c r="K192" s="75"/>
      <c r="L192" s="73"/>
      <c r="M192" s="248"/>
      <c r="N192" s="48"/>
      <c r="O192" s="48"/>
      <c r="P192" s="48"/>
      <c r="Q192" s="48"/>
      <c r="R192" s="48"/>
      <c r="S192" s="48"/>
      <c r="T192" s="96"/>
      <c r="AT192" s="25" t="s">
        <v>225</v>
      </c>
      <c r="AU192" s="25" t="s">
        <v>82</v>
      </c>
    </row>
    <row r="193" s="1" customFormat="1" ht="16.5" customHeight="1">
      <c r="B193" s="47"/>
      <c r="C193" s="234" t="s">
        <v>527</v>
      </c>
      <c r="D193" s="234" t="s">
        <v>218</v>
      </c>
      <c r="E193" s="235" t="s">
        <v>1094</v>
      </c>
      <c r="F193" s="236" t="s">
        <v>1095</v>
      </c>
      <c r="G193" s="237" t="s">
        <v>298</v>
      </c>
      <c r="H193" s="238">
        <v>1</v>
      </c>
      <c r="I193" s="239"/>
      <c r="J193" s="240">
        <f>ROUND(I193*H193,2)</f>
        <v>0</v>
      </c>
      <c r="K193" s="236" t="s">
        <v>222</v>
      </c>
      <c r="L193" s="73"/>
      <c r="M193" s="241" t="s">
        <v>21</v>
      </c>
      <c r="N193" s="242" t="s">
        <v>43</v>
      </c>
      <c r="O193" s="48"/>
      <c r="P193" s="243">
        <f>O193*H193</f>
        <v>0</v>
      </c>
      <c r="Q193" s="243">
        <v>0.42368</v>
      </c>
      <c r="R193" s="243">
        <f>Q193*H193</f>
        <v>0.42368</v>
      </c>
      <c r="S193" s="243">
        <v>0</v>
      </c>
      <c r="T193" s="244">
        <f>S193*H193</f>
        <v>0</v>
      </c>
      <c r="AR193" s="25" t="s">
        <v>232</v>
      </c>
      <c r="AT193" s="25" t="s">
        <v>218</v>
      </c>
      <c r="AU193" s="25" t="s">
        <v>82</v>
      </c>
      <c r="AY193" s="25" t="s">
        <v>215</v>
      </c>
      <c r="BE193" s="245">
        <f>IF(N193="základní",J193,0)</f>
        <v>0</v>
      </c>
      <c r="BF193" s="245">
        <f>IF(N193="snížená",J193,0)</f>
        <v>0</v>
      </c>
      <c r="BG193" s="245">
        <f>IF(N193="zákl. přenesená",J193,0)</f>
        <v>0</v>
      </c>
      <c r="BH193" s="245">
        <f>IF(N193="sníž. přenesená",J193,0)</f>
        <v>0</v>
      </c>
      <c r="BI193" s="245">
        <f>IF(N193="nulová",J193,0)</f>
        <v>0</v>
      </c>
      <c r="BJ193" s="25" t="s">
        <v>80</v>
      </c>
      <c r="BK193" s="245">
        <f>ROUND(I193*H193,2)</f>
        <v>0</v>
      </c>
      <c r="BL193" s="25" t="s">
        <v>232</v>
      </c>
      <c r="BM193" s="25" t="s">
        <v>1096</v>
      </c>
    </row>
    <row r="194" s="11" customFormat="1" ht="29.88" customHeight="1">
      <c r="B194" s="218"/>
      <c r="C194" s="219"/>
      <c r="D194" s="220" t="s">
        <v>71</v>
      </c>
      <c r="E194" s="232" t="s">
        <v>251</v>
      </c>
      <c r="F194" s="232" t="s">
        <v>568</v>
      </c>
      <c r="G194" s="219"/>
      <c r="H194" s="219"/>
      <c r="I194" s="222"/>
      <c r="J194" s="233">
        <f>BK194</f>
        <v>0</v>
      </c>
      <c r="K194" s="219"/>
      <c r="L194" s="224"/>
      <c r="M194" s="225"/>
      <c r="N194" s="226"/>
      <c r="O194" s="226"/>
      <c r="P194" s="227">
        <f>SUM(P195:P206)</f>
        <v>0</v>
      </c>
      <c r="Q194" s="226"/>
      <c r="R194" s="227">
        <f>SUM(R195:R206)</f>
        <v>92.970069999999993</v>
      </c>
      <c r="S194" s="226"/>
      <c r="T194" s="228">
        <f>SUM(T195:T206)</f>
        <v>0</v>
      </c>
      <c r="AR194" s="229" t="s">
        <v>80</v>
      </c>
      <c r="AT194" s="230" t="s">
        <v>71</v>
      </c>
      <c r="AU194" s="230" t="s">
        <v>80</v>
      </c>
      <c r="AY194" s="229" t="s">
        <v>215</v>
      </c>
      <c r="BK194" s="231">
        <f>SUM(BK195:BK206)</f>
        <v>0</v>
      </c>
    </row>
    <row r="195" s="1" customFormat="1" ht="25.5" customHeight="1">
      <c r="B195" s="47"/>
      <c r="C195" s="234" t="s">
        <v>532</v>
      </c>
      <c r="D195" s="234" t="s">
        <v>218</v>
      </c>
      <c r="E195" s="235" t="s">
        <v>1097</v>
      </c>
      <c r="F195" s="236" t="s">
        <v>1098</v>
      </c>
      <c r="G195" s="237" t="s">
        <v>452</v>
      </c>
      <c r="H195" s="238">
        <v>240</v>
      </c>
      <c r="I195" s="239"/>
      <c r="J195" s="240">
        <f>ROUND(I195*H195,2)</f>
        <v>0</v>
      </c>
      <c r="K195" s="236" t="s">
        <v>222</v>
      </c>
      <c r="L195" s="73"/>
      <c r="M195" s="241" t="s">
        <v>21</v>
      </c>
      <c r="N195" s="242" t="s">
        <v>43</v>
      </c>
      <c r="O195" s="48"/>
      <c r="P195" s="243">
        <f>O195*H195</f>
        <v>0</v>
      </c>
      <c r="Q195" s="243">
        <v>0.16849</v>
      </c>
      <c r="R195" s="243">
        <f>Q195*H195</f>
        <v>40.437600000000003</v>
      </c>
      <c r="S195" s="243">
        <v>0</v>
      </c>
      <c r="T195" s="244">
        <f>S195*H195</f>
        <v>0</v>
      </c>
      <c r="AR195" s="25" t="s">
        <v>232</v>
      </c>
      <c r="AT195" s="25" t="s">
        <v>218</v>
      </c>
      <c r="AU195" s="25" t="s">
        <v>82</v>
      </c>
      <c r="AY195" s="25" t="s">
        <v>215</v>
      </c>
      <c r="BE195" s="245">
        <f>IF(N195="základní",J195,0)</f>
        <v>0</v>
      </c>
      <c r="BF195" s="245">
        <f>IF(N195="snížená",J195,0)</f>
        <v>0</v>
      </c>
      <c r="BG195" s="245">
        <f>IF(N195="zákl. přenesená",J195,0)</f>
        <v>0</v>
      </c>
      <c r="BH195" s="245">
        <f>IF(N195="sníž. přenesená",J195,0)</f>
        <v>0</v>
      </c>
      <c r="BI195" s="245">
        <f>IF(N195="nulová",J195,0)</f>
        <v>0</v>
      </c>
      <c r="BJ195" s="25" t="s">
        <v>80</v>
      </c>
      <c r="BK195" s="245">
        <f>ROUND(I195*H195,2)</f>
        <v>0</v>
      </c>
      <c r="BL195" s="25" t="s">
        <v>232</v>
      </c>
      <c r="BM195" s="25" t="s">
        <v>1099</v>
      </c>
    </row>
    <row r="196" s="1" customFormat="1" ht="16.5" customHeight="1">
      <c r="B196" s="47"/>
      <c r="C196" s="274" t="s">
        <v>537</v>
      </c>
      <c r="D196" s="274" t="s">
        <v>470</v>
      </c>
      <c r="E196" s="275" t="s">
        <v>1100</v>
      </c>
      <c r="F196" s="276" t="s">
        <v>1101</v>
      </c>
      <c r="G196" s="277" t="s">
        <v>452</v>
      </c>
      <c r="H196" s="278">
        <v>228</v>
      </c>
      <c r="I196" s="279"/>
      <c r="J196" s="280">
        <f>ROUND(I196*H196,2)</f>
        <v>0</v>
      </c>
      <c r="K196" s="276" t="s">
        <v>222</v>
      </c>
      <c r="L196" s="281"/>
      <c r="M196" s="282" t="s">
        <v>21</v>
      </c>
      <c r="N196" s="283" t="s">
        <v>43</v>
      </c>
      <c r="O196" s="48"/>
      <c r="P196" s="243">
        <f>O196*H196</f>
        <v>0</v>
      </c>
      <c r="Q196" s="243">
        <v>0.20000000000000001</v>
      </c>
      <c r="R196" s="243">
        <f>Q196*H196</f>
        <v>45.600000000000001</v>
      </c>
      <c r="S196" s="243">
        <v>0</v>
      </c>
      <c r="T196" s="244">
        <f>S196*H196</f>
        <v>0</v>
      </c>
      <c r="AR196" s="25" t="s">
        <v>405</v>
      </c>
      <c r="AT196" s="25" t="s">
        <v>470</v>
      </c>
      <c r="AU196" s="25" t="s">
        <v>82</v>
      </c>
      <c r="AY196" s="25" t="s">
        <v>215</v>
      </c>
      <c r="BE196" s="245">
        <f>IF(N196="základní",J196,0)</f>
        <v>0</v>
      </c>
      <c r="BF196" s="245">
        <f>IF(N196="snížená",J196,0)</f>
        <v>0</v>
      </c>
      <c r="BG196" s="245">
        <f>IF(N196="zákl. přenesená",J196,0)</f>
        <v>0</v>
      </c>
      <c r="BH196" s="245">
        <f>IF(N196="sníž. přenesená",J196,0)</f>
        <v>0</v>
      </c>
      <c r="BI196" s="245">
        <f>IF(N196="nulová",J196,0)</f>
        <v>0</v>
      </c>
      <c r="BJ196" s="25" t="s">
        <v>80</v>
      </c>
      <c r="BK196" s="245">
        <f>ROUND(I196*H196,2)</f>
        <v>0</v>
      </c>
      <c r="BL196" s="25" t="s">
        <v>232</v>
      </c>
      <c r="BM196" s="25" t="s">
        <v>1102</v>
      </c>
    </row>
    <row r="197" s="1" customFormat="1" ht="16.5" customHeight="1">
      <c r="B197" s="47"/>
      <c r="C197" s="274" t="s">
        <v>542</v>
      </c>
      <c r="D197" s="274" t="s">
        <v>470</v>
      </c>
      <c r="E197" s="275" t="s">
        <v>1103</v>
      </c>
      <c r="F197" s="276" t="s">
        <v>1104</v>
      </c>
      <c r="G197" s="277" t="s">
        <v>452</v>
      </c>
      <c r="H197" s="278">
        <v>4</v>
      </c>
      <c r="I197" s="279"/>
      <c r="J197" s="280">
        <f>ROUND(I197*H197,2)</f>
        <v>0</v>
      </c>
      <c r="K197" s="276" t="s">
        <v>222</v>
      </c>
      <c r="L197" s="281"/>
      <c r="M197" s="282" t="s">
        <v>21</v>
      </c>
      <c r="N197" s="283" t="s">
        <v>43</v>
      </c>
      <c r="O197" s="48"/>
      <c r="P197" s="243">
        <f>O197*H197</f>
        <v>0</v>
      </c>
      <c r="Q197" s="243">
        <v>0.20000000000000001</v>
      </c>
      <c r="R197" s="243">
        <f>Q197*H197</f>
        <v>0.80000000000000004</v>
      </c>
      <c r="S197" s="243">
        <v>0</v>
      </c>
      <c r="T197" s="244">
        <f>S197*H197</f>
        <v>0</v>
      </c>
      <c r="AR197" s="25" t="s">
        <v>405</v>
      </c>
      <c r="AT197" s="25" t="s">
        <v>470</v>
      </c>
      <c r="AU197" s="25" t="s">
        <v>82</v>
      </c>
      <c r="AY197" s="25" t="s">
        <v>215</v>
      </c>
      <c r="BE197" s="245">
        <f>IF(N197="základní",J197,0)</f>
        <v>0</v>
      </c>
      <c r="BF197" s="245">
        <f>IF(N197="snížená",J197,0)</f>
        <v>0</v>
      </c>
      <c r="BG197" s="245">
        <f>IF(N197="zákl. přenesená",J197,0)</f>
        <v>0</v>
      </c>
      <c r="BH197" s="245">
        <f>IF(N197="sníž. přenesená",J197,0)</f>
        <v>0</v>
      </c>
      <c r="BI197" s="245">
        <f>IF(N197="nulová",J197,0)</f>
        <v>0</v>
      </c>
      <c r="BJ197" s="25" t="s">
        <v>80</v>
      </c>
      <c r="BK197" s="245">
        <f>ROUND(I197*H197,2)</f>
        <v>0</v>
      </c>
      <c r="BL197" s="25" t="s">
        <v>232</v>
      </c>
      <c r="BM197" s="25" t="s">
        <v>1105</v>
      </c>
    </row>
    <row r="198" s="1" customFormat="1" ht="16.5" customHeight="1">
      <c r="B198" s="47"/>
      <c r="C198" s="274" t="s">
        <v>548</v>
      </c>
      <c r="D198" s="274" t="s">
        <v>470</v>
      </c>
      <c r="E198" s="275" t="s">
        <v>1106</v>
      </c>
      <c r="F198" s="276" t="s">
        <v>1107</v>
      </c>
      <c r="G198" s="277" t="s">
        <v>452</v>
      </c>
      <c r="H198" s="278">
        <v>8</v>
      </c>
      <c r="I198" s="279"/>
      <c r="J198" s="280">
        <f>ROUND(I198*H198,2)</f>
        <v>0</v>
      </c>
      <c r="K198" s="276" t="s">
        <v>222</v>
      </c>
      <c r="L198" s="281"/>
      <c r="M198" s="282" t="s">
        <v>21</v>
      </c>
      <c r="N198" s="283" t="s">
        <v>43</v>
      </c>
      <c r="O198" s="48"/>
      <c r="P198" s="243">
        <f>O198*H198</f>
        <v>0</v>
      </c>
      <c r="Q198" s="243">
        <v>0.20000000000000001</v>
      </c>
      <c r="R198" s="243">
        <f>Q198*H198</f>
        <v>1.6000000000000001</v>
      </c>
      <c r="S198" s="243">
        <v>0</v>
      </c>
      <c r="T198" s="244">
        <f>S198*H198</f>
        <v>0</v>
      </c>
      <c r="AR198" s="25" t="s">
        <v>405</v>
      </c>
      <c r="AT198" s="25" t="s">
        <v>470</v>
      </c>
      <c r="AU198" s="25" t="s">
        <v>82</v>
      </c>
      <c r="AY198" s="25" t="s">
        <v>215</v>
      </c>
      <c r="BE198" s="245">
        <f>IF(N198="základní",J198,0)</f>
        <v>0</v>
      </c>
      <c r="BF198" s="245">
        <f>IF(N198="snížená",J198,0)</f>
        <v>0</v>
      </c>
      <c r="BG198" s="245">
        <f>IF(N198="zákl. přenesená",J198,0)</f>
        <v>0</v>
      </c>
      <c r="BH198" s="245">
        <f>IF(N198="sníž. přenesená",J198,0)</f>
        <v>0</v>
      </c>
      <c r="BI198" s="245">
        <f>IF(N198="nulová",J198,0)</f>
        <v>0</v>
      </c>
      <c r="BJ198" s="25" t="s">
        <v>80</v>
      </c>
      <c r="BK198" s="245">
        <f>ROUND(I198*H198,2)</f>
        <v>0</v>
      </c>
      <c r="BL198" s="25" t="s">
        <v>232</v>
      </c>
      <c r="BM198" s="25" t="s">
        <v>1108</v>
      </c>
    </row>
    <row r="199" s="1" customFormat="1" ht="25.5" customHeight="1">
      <c r="B199" s="47"/>
      <c r="C199" s="234" t="s">
        <v>554</v>
      </c>
      <c r="D199" s="234" t="s">
        <v>218</v>
      </c>
      <c r="E199" s="235" t="s">
        <v>1109</v>
      </c>
      <c r="F199" s="236" t="s">
        <v>1110</v>
      </c>
      <c r="G199" s="237" t="s">
        <v>452</v>
      </c>
      <c r="H199" s="238">
        <v>17</v>
      </c>
      <c r="I199" s="239"/>
      <c r="J199" s="240">
        <f>ROUND(I199*H199,2)</f>
        <v>0</v>
      </c>
      <c r="K199" s="236" t="s">
        <v>222</v>
      </c>
      <c r="L199" s="73"/>
      <c r="M199" s="241" t="s">
        <v>21</v>
      </c>
      <c r="N199" s="242" t="s">
        <v>43</v>
      </c>
      <c r="O199" s="48"/>
      <c r="P199" s="243">
        <f>O199*H199</f>
        <v>0</v>
      </c>
      <c r="Q199" s="243">
        <v>0.00011</v>
      </c>
      <c r="R199" s="243">
        <f>Q199*H199</f>
        <v>0.0018700000000000001</v>
      </c>
      <c r="S199" s="243">
        <v>0</v>
      </c>
      <c r="T199" s="244">
        <f>S199*H199</f>
        <v>0</v>
      </c>
      <c r="AR199" s="25" t="s">
        <v>232</v>
      </c>
      <c r="AT199" s="25" t="s">
        <v>218</v>
      </c>
      <c r="AU199" s="25" t="s">
        <v>82</v>
      </c>
      <c r="AY199" s="25" t="s">
        <v>215</v>
      </c>
      <c r="BE199" s="245">
        <f>IF(N199="základní",J199,0)</f>
        <v>0</v>
      </c>
      <c r="BF199" s="245">
        <f>IF(N199="snížená",J199,0)</f>
        <v>0</v>
      </c>
      <c r="BG199" s="245">
        <f>IF(N199="zákl. přenesená",J199,0)</f>
        <v>0</v>
      </c>
      <c r="BH199" s="245">
        <f>IF(N199="sníž. přenesená",J199,0)</f>
        <v>0</v>
      </c>
      <c r="BI199" s="245">
        <f>IF(N199="nulová",J199,0)</f>
        <v>0</v>
      </c>
      <c r="BJ199" s="25" t="s">
        <v>80</v>
      </c>
      <c r="BK199" s="245">
        <f>ROUND(I199*H199,2)</f>
        <v>0</v>
      </c>
      <c r="BL199" s="25" t="s">
        <v>232</v>
      </c>
      <c r="BM199" s="25" t="s">
        <v>1111</v>
      </c>
    </row>
    <row r="200" s="1" customFormat="1">
      <c r="B200" s="47"/>
      <c r="C200" s="75"/>
      <c r="D200" s="246" t="s">
        <v>225</v>
      </c>
      <c r="E200" s="75"/>
      <c r="F200" s="247" t="s">
        <v>1112</v>
      </c>
      <c r="G200" s="75"/>
      <c r="H200" s="75"/>
      <c r="I200" s="204"/>
      <c r="J200" s="75"/>
      <c r="K200" s="75"/>
      <c r="L200" s="73"/>
      <c r="M200" s="248"/>
      <c r="N200" s="48"/>
      <c r="O200" s="48"/>
      <c r="P200" s="48"/>
      <c r="Q200" s="48"/>
      <c r="R200" s="48"/>
      <c r="S200" s="48"/>
      <c r="T200" s="96"/>
      <c r="AT200" s="25" t="s">
        <v>225</v>
      </c>
      <c r="AU200" s="25" t="s">
        <v>82</v>
      </c>
    </row>
    <row r="201" s="1" customFormat="1" ht="16.5" customHeight="1">
      <c r="B201" s="47"/>
      <c r="C201" s="234" t="s">
        <v>559</v>
      </c>
      <c r="D201" s="234" t="s">
        <v>218</v>
      </c>
      <c r="E201" s="235" t="s">
        <v>570</v>
      </c>
      <c r="F201" s="236" t="s">
        <v>571</v>
      </c>
      <c r="G201" s="237" t="s">
        <v>452</v>
      </c>
      <c r="H201" s="238">
        <v>23</v>
      </c>
      <c r="I201" s="239"/>
      <c r="J201" s="240">
        <f>ROUND(I201*H201,2)</f>
        <v>0</v>
      </c>
      <c r="K201" s="236" t="s">
        <v>222</v>
      </c>
      <c r="L201" s="73"/>
      <c r="M201" s="241" t="s">
        <v>21</v>
      </c>
      <c r="N201" s="242" t="s">
        <v>43</v>
      </c>
      <c r="O201" s="48"/>
      <c r="P201" s="243">
        <f>O201*H201</f>
        <v>0</v>
      </c>
      <c r="Q201" s="243">
        <v>0</v>
      </c>
      <c r="R201" s="243">
        <f>Q201*H201</f>
        <v>0</v>
      </c>
      <c r="S201" s="243">
        <v>0</v>
      </c>
      <c r="T201" s="244">
        <f>S201*H201</f>
        <v>0</v>
      </c>
      <c r="AR201" s="25" t="s">
        <v>232</v>
      </c>
      <c r="AT201" s="25" t="s">
        <v>218</v>
      </c>
      <c r="AU201" s="25" t="s">
        <v>82</v>
      </c>
      <c r="AY201" s="25" t="s">
        <v>215</v>
      </c>
      <c r="BE201" s="245">
        <f>IF(N201="základní",J201,0)</f>
        <v>0</v>
      </c>
      <c r="BF201" s="245">
        <f>IF(N201="snížená",J201,0)</f>
        <v>0</v>
      </c>
      <c r="BG201" s="245">
        <f>IF(N201="zákl. přenesená",J201,0)</f>
        <v>0</v>
      </c>
      <c r="BH201" s="245">
        <f>IF(N201="sníž. přenesená",J201,0)</f>
        <v>0</v>
      </c>
      <c r="BI201" s="245">
        <f>IF(N201="nulová",J201,0)</f>
        <v>0</v>
      </c>
      <c r="BJ201" s="25" t="s">
        <v>80</v>
      </c>
      <c r="BK201" s="245">
        <f>ROUND(I201*H201,2)</f>
        <v>0</v>
      </c>
      <c r="BL201" s="25" t="s">
        <v>232</v>
      </c>
      <c r="BM201" s="25" t="s">
        <v>1113</v>
      </c>
    </row>
    <row r="202" s="1" customFormat="1">
      <c r="B202" s="47"/>
      <c r="C202" s="75"/>
      <c r="D202" s="246" t="s">
        <v>225</v>
      </c>
      <c r="E202" s="75"/>
      <c r="F202" s="247" t="s">
        <v>1114</v>
      </c>
      <c r="G202" s="75"/>
      <c r="H202" s="75"/>
      <c r="I202" s="204"/>
      <c r="J202" s="75"/>
      <c r="K202" s="75"/>
      <c r="L202" s="73"/>
      <c r="M202" s="248"/>
      <c r="N202" s="48"/>
      <c r="O202" s="48"/>
      <c r="P202" s="48"/>
      <c r="Q202" s="48"/>
      <c r="R202" s="48"/>
      <c r="S202" s="48"/>
      <c r="T202" s="96"/>
      <c r="AT202" s="25" t="s">
        <v>225</v>
      </c>
      <c r="AU202" s="25" t="s">
        <v>82</v>
      </c>
    </row>
    <row r="203" s="12" customFormat="1">
      <c r="B203" s="252"/>
      <c r="C203" s="253"/>
      <c r="D203" s="246" t="s">
        <v>422</v>
      </c>
      <c r="E203" s="254" t="s">
        <v>21</v>
      </c>
      <c r="F203" s="255" t="s">
        <v>1115</v>
      </c>
      <c r="G203" s="253"/>
      <c r="H203" s="256">
        <v>23</v>
      </c>
      <c r="I203" s="257"/>
      <c r="J203" s="253"/>
      <c r="K203" s="253"/>
      <c r="L203" s="258"/>
      <c r="M203" s="259"/>
      <c r="N203" s="260"/>
      <c r="O203" s="260"/>
      <c r="P203" s="260"/>
      <c r="Q203" s="260"/>
      <c r="R203" s="260"/>
      <c r="S203" s="260"/>
      <c r="T203" s="261"/>
      <c r="AT203" s="262" t="s">
        <v>422</v>
      </c>
      <c r="AU203" s="262" t="s">
        <v>82</v>
      </c>
      <c r="AV203" s="12" t="s">
        <v>82</v>
      </c>
      <c r="AW203" s="12" t="s">
        <v>35</v>
      </c>
      <c r="AX203" s="12" t="s">
        <v>72</v>
      </c>
      <c r="AY203" s="262" t="s">
        <v>215</v>
      </c>
    </row>
    <row r="204" s="13" customFormat="1">
      <c r="B204" s="263"/>
      <c r="C204" s="264"/>
      <c r="D204" s="246" t="s">
        <v>422</v>
      </c>
      <c r="E204" s="265" t="s">
        <v>21</v>
      </c>
      <c r="F204" s="266" t="s">
        <v>439</v>
      </c>
      <c r="G204" s="264"/>
      <c r="H204" s="267">
        <v>23</v>
      </c>
      <c r="I204" s="268"/>
      <c r="J204" s="264"/>
      <c r="K204" s="264"/>
      <c r="L204" s="269"/>
      <c r="M204" s="270"/>
      <c r="N204" s="271"/>
      <c r="O204" s="271"/>
      <c r="P204" s="271"/>
      <c r="Q204" s="271"/>
      <c r="R204" s="271"/>
      <c r="S204" s="271"/>
      <c r="T204" s="272"/>
      <c r="AT204" s="273" t="s">
        <v>422</v>
      </c>
      <c r="AU204" s="273" t="s">
        <v>82</v>
      </c>
      <c r="AV204" s="13" t="s">
        <v>232</v>
      </c>
      <c r="AW204" s="13" t="s">
        <v>35</v>
      </c>
      <c r="AX204" s="13" t="s">
        <v>80</v>
      </c>
      <c r="AY204" s="273" t="s">
        <v>215</v>
      </c>
    </row>
    <row r="205" s="1" customFormat="1" ht="16.5" customHeight="1">
      <c r="B205" s="47"/>
      <c r="C205" s="234" t="s">
        <v>563</v>
      </c>
      <c r="D205" s="234" t="s">
        <v>218</v>
      </c>
      <c r="E205" s="235" t="s">
        <v>1116</v>
      </c>
      <c r="F205" s="236" t="s">
        <v>1117</v>
      </c>
      <c r="G205" s="237" t="s">
        <v>452</v>
      </c>
      <c r="H205" s="238">
        <v>90</v>
      </c>
      <c r="I205" s="239"/>
      <c r="J205" s="240">
        <f>ROUND(I205*H205,2)</f>
        <v>0</v>
      </c>
      <c r="K205" s="236" t="s">
        <v>21</v>
      </c>
      <c r="L205" s="73"/>
      <c r="M205" s="241" t="s">
        <v>21</v>
      </c>
      <c r="N205" s="242" t="s">
        <v>43</v>
      </c>
      <c r="O205" s="48"/>
      <c r="P205" s="243">
        <f>O205*H205</f>
        <v>0</v>
      </c>
      <c r="Q205" s="243">
        <v>0.050340000000000003</v>
      </c>
      <c r="R205" s="243">
        <f>Q205*H205</f>
        <v>4.5306000000000006</v>
      </c>
      <c r="S205" s="243">
        <v>0</v>
      </c>
      <c r="T205" s="244">
        <f>S205*H205</f>
        <v>0</v>
      </c>
      <c r="AR205" s="25" t="s">
        <v>232</v>
      </c>
      <c r="AT205" s="25" t="s">
        <v>218</v>
      </c>
      <c r="AU205" s="25" t="s">
        <v>82</v>
      </c>
      <c r="AY205" s="25" t="s">
        <v>215</v>
      </c>
      <c r="BE205" s="245">
        <f>IF(N205="základní",J205,0)</f>
        <v>0</v>
      </c>
      <c r="BF205" s="245">
        <f>IF(N205="snížená",J205,0)</f>
        <v>0</v>
      </c>
      <c r="BG205" s="245">
        <f>IF(N205="zákl. přenesená",J205,0)</f>
        <v>0</v>
      </c>
      <c r="BH205" s="245">
        <f>IF(N205="sníž. přenesená",J205,0)</f>
        <v>0</v>
      </c>
      <c r="BI205" s="245">
        <f>IF(N205="nulová",J205,0)</f>
        <v>0</v>
      </c>
      <c r="BJ205" s="25" t="s">
        <v>80</v>
      </c>
      <c r="BK205" s="245">
        <f>ROUND(I205*H205,2)</f>
        <v>0</v>
      </c>
      <c r="BL205" s="25" t="s">
        <v>232</v>
      </c>
      <c r="BM205" s="25" t="s">
        <v>1118</v>
      </c>
    </row>
    <row r="206" s="1" customFormat="1">
      <c r="B206" s="47"/>
      <c r="C206" s="75"/>
      <c r="D206" s="246" t="s">
        <v>225</v>
      </c>
      <c r="E206" s="75"/>
      <c r="F206" s="247" t="s">
        <v>1119</v>
      </c>
      <c r="G206" s="75"/>
      <c r="H206" s="75"/>
      <c r="I206" s="204"/>
      <c r="J206" s="75"/>
      <c r="K206" s="75"/>
      <c r="L206" s="73"/>
      <c r="M206" s="248"/>
      <c r="N206" s="48"/>
      <c r="O206" s="48"/>
      <c r="P206" s="48"/>
      <c r="Q206" s="48"/>
      <c r="R206" s="48"/>
      <c r="S206" s="48"/>
      <c r="T206" s="96"/>
      <c r="AT206" s="25" t="s">
        <v>225</v>
      </c>
      <c r="AU206" s="25" t="s">
        <v>82</v>
      </c>
    </row>
    <row r="207" s="11" customFormat="1" ht="29.88" customHeight="1">
      <c r="B207" s="218"/>
      <c r="C207" s="219"/>
      <c r="D207" s="220" t="s">
        <v>71</v>
      </c>
      <c r="E207" s="232" t="s">
        <v>1120</v>
      </c>
      <c r="F207" s="232" t="s">
        <v>1121</v>
      </c>
      <c r="G207" s="219"/>
      <c r="H207" s="219"/>
      <c r="I207" s="222"/>
      <c r="J207" s="233">
        <f>BK207</f>
        <v>0</v>
      </c>
      <c r="K207" s="219"/>
      <c r="L207" s="224"/>
      <c r="M207" s="225"/>
      <c r="N207" s="226"/>
      <c r="O207" s="226"/>
      <c r="P207" s="227">
        <f>P208</f>
        <v>0</v>
      </c>
      <c r="Q207" s="226"/>
      <c r="R207" s="227">
        <f>R208</f>
        <v>0</v>
      </c>
      <c r="S207" s="226"/>
      <c r="T207" s="228">
        <f>T208</f>
        <v>0</v>
      </c>
      <c r="AR207" s="229" t="s">
        <v>80</v>
      </c>
      <c r="AT207" s="230" t="s">
        <v>71</v>
      </c>
      <c r="AU207" s="230" t="s">
        <v>80</v>
      </c>
      <c r="AY207" s="229" t="s">
        <v>215</v>
      </c>
      <c r="BK207" s="231">
        <f>BK208</f>
        <v>0</v>
      </c>
    </row>
    <row r="208" s="1" customFormat="1" ht="16.5" customHeight="1">
      <c r="B208" s="47"/>
      <c r="C208" s="234" t="s">
        <v>636</v>
      </c>
      <c r="D208" s="234" t="s">
        <v>218</v>
      </c>
      <c r="E208" s="235" t="s">
        <v>1122</v>
      </c>
      <c r="F208" s="236" t="s">
        <v>1123</v>
      </c>
      <c r="G208" s="237" t="s">
        <v>473</v>
      </c>
      <c r="H208" s="238">
        <v>3368.4059999999999</v>
      </c>
      <c r="I208" s="239"/>
      <c r="J208" s="240">
        <f>ROUND(I208*H208,2)</f>
        <v>0</v>
      </c>
      <c r="K208" s="236" t="s">
        <v>222</v>
      </c>
      <c r="L208" s="73"/>
      <c r="M208" s="241" t="s">
        <v>21</v>
      </c>
      <c r="N208" s="301" t="s">
        <v>43</v>
      </c>
      <c r="O208" s="250"/>
      <c r="P208" s="302">
        <f>O208*H208</f>
        <v>0</v>
      </c>
      <c r="Q208" s="302">
        <v>0</v>
      </c>
      <c r="R208" s="302">
        <f>Q208*H208</f>
        <v>0</v>
      </c>
      <c r="S208" s="302">
        <v>0</v>
      </c>
      <c r="T208" s="303">
        <f>S208*H208</f>
        <v>0</v>
      </c>
      <c r="AR208" s="25" t="s">
        <v>232</v>
      </c>
      <c r="AT208" s="25" t="s">
        <v>218</v>
      </c>
      <c r="AU208" s="25" t="s">
        <v>82</v>
      </c>
      <c r="AY208" s="25" t="s">
        <v>215</v>
      </c>
      <c r="BE208" s="245">
        <f>IF(N208="základní",J208,0)</f>
        <v>0</v>
      </c>
      <c r="BF208" s="245">
        <f>IF(N208="snížená",J208,0)</f>
        <v>0</v>
      </c>
      <c r="BG208" s="245">
        <f>IF(N208="zákl. přenesená",J208,0)</f>
        <v>0</v>
      </c>
      <c r="BH208" s="245">
        <f>IF(N208="sníž. přenesená",J208,0)</f>
        <v>0</v>
      </c>
      <c r="BI208" s="245">
        <f>IF(N208="nulová",J208,0)</f>
        <v>0</v>
      </c>
      <c r="BJ208" s="25" t="s">
        <v>80</v>
      </c>
      <c r="BK208" s="245">
        <f>ROUND(I208*H208,2)</f>
        <v>0</v>
      </c>
      <c r="BL208" s="25" t="s">
        <v>232</v>
      </c>
      <c r="BM208" s="25" t="s">
        <v>1124</v>
      </c>
    </row>
    <row r="209" s="1" customFormat="1" ht="6.96" customHeight="1">
      <c r="B209" s="68"/>
      <c r="C209" s="69"/>
      <c r="D209" s="69"/>
      <c r="E209" s="69"/>
      <c r="F209" s="69"/>
      <c r="G209" s="69"/>
      <c r="H209" s="69"/>
      <c r="I209" s="179"/>
      <c r="J209" s="69"/>
      <c r="K209" s="69"/>
      <c r="L209" s="73"/>
    </row>
  </sheetData>
  <sheetProtection sheet="1" autoFilter="0" formatColumns="0" formatRows="0" objects="1" scenarios="1" spinCount="100000" saltValue="1pMWJzuLfreZhbjqPCLW9QcROEZrnhjQqOFdi/Y9BksjNRrLJRk7t5FdEUaYnpWwsOXxNYjoCsq7gycnUn5uCQ==" hashValue="ecL7nJjHN4FxOlov1kxcBpvMKZDxuIX7ilHLxym9c2+qDlSt6FjNt+Mz7yQFQtJvufa+o8O22Nxat4+wIjg39w==" algorithmName="SHA-512" password="CC35"/>
  <autoFilter ref="C88:K208"/>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104</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c r="B8" s="29"/>
      <c r="C8" s="30"/>
      <c r="D8" s="41" t="s">
        <v>186</v>
      </c>
      <c r="E8" s="30"/>
      <c r="F8" s="30"/>
      <c r="G8" s="30"/>
      <c r="H8" s="30"/>
      <c r="I8" s="155"/>
      <c r="J8" s="30"/>
      <c r="K8" s="32"/>
    </row>
    <row r="9" s="1" customFormat="1" ht="16.5" customHeight="1">
      <c r="B9" s="47"/>
      <c r="C9" s="48"/>
      <c r="D9" s="48"/>
      <c r="E9" s="156" t="s">
        <v>939</v>
      </c>
      <c r="F9" s="48"/>
      <c r="G9" s="48"/>
      <c r="H9" s="48"/>
      <c r="I9" s="157"/>
      <c r="J9" s="48"/>
      <c r="K9" s="52"/>
    </row>
    <row r="10" s="1" customFormat="1">
      <c r="B10" s="47"/>
      <c r="C10" s="48"/>
      <c r="D10" s="41" t="s">
        <v>940</v>
      </c>
      <c r="E10" s="48"/>
      <c r="F10" s="48"/>
      <c r="G10" s="48"/>
      <c r="H10" s="48"/>
      <c r="I10" s="157"/>
      <c r="J10" s="48"/>
      <c r="K10" s="52"/>
    </row>
    <row r="11" s="1" customFormat="1" ht="36.96" customHeight="1">
      <c r="B11" s="47"/>
      <c r="C11" s="48"/>
      <c r="D11" s="48"/>
      <c r="E11" s="158" t="s">
        <v>1125</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21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14. 1. 2019</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tr">
        <f>IF('Rekapitulace stavby'!AN10="","",'Rekapitulace stavby'!AN10)</f>
        <v/>
      </c>
      <c r="K16" s="52"/>
    </row>
    <row r="17" s="1" customFormat="1" ht="18" customHeight="1">
      <c r="B17" s="47"/>
      <c r="C17" s="48"/>
      <c r="D17" s="48"/>
      <c r="E17" s="36" t="str">
        <f>IF('Rekapitulace stavby'!E11="","",'Rekapitulace stavby'!E11)</f>
        <v>Město Kopřivnice</v>
      </c>
      <c r="F17" s="48"/>
      <c r="G17" s="48"/>
      <c r="H17" s="48"/>
      <c r="I17" s="159" t="s">
        <v>30</v>
      </c>
      <c r="J17" s="36" t="str">
        <f>IF('Rekapitulace stavby'!AN11="","",'Rekapitulace stavby'!AN11)</f>
        <v/>
      </c>
      <c r="K17" s="52"/>
    </row>
    <row r="18" s="1" customFormat="1" ht="6.96" customHeight="1">
      <c r="B18" s="47"/>
      <c r="C18" s="48"/>
      <c r="D18" s="48"/>
      <c r="E18" s="48"/>
      <c r="F18" s="48"/>
      <c r="G18" s="48"/>
      <c r="H18" s="48"/>
      <c r="I18" s="157"/>
      <c r="J18" s="48"/>
      <c r="K18" s="52"/>
    </row>
    <row r="19" s="1" customFormat="1" ht="14.4" customHeight="1">
      <c r="B19" s="47"/>
      <c r="C19" s="48"/>
      <c r="D19" s="41" t="s">
        <v>31</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33</v>
      </c>
      <c r="E22" s="48"/>
      <c r="F22" s="48"/>
      <c r="G22" s="48"/>
      <c r="H22" s="48"/>
      <c r="I22" s="159" t="s">
        <v>28</v>
      </c>
      <c r="J22" s="36" t="str">
        <f>IF('Rekapitulace stavby'!AN16="","",'Rekapitulace stavby'!AN16)</f>
        <v/>
      </c>
      <c r="K22" s="52"/>
    </row>
    <row r="23" s="1" customFormat="1" ht="18" customHeight="1">
      <c r="B23" s="47"/>
      <c r="C23" s="48"/>
      <c r="D23" s="48"/>
      <c r="E23" s="36" t="str">
        <f>IF('Rekapitulace stavby'!E17="","",'Rekapitulace stavby'!E17)</f>
        <v>Dopravoprojekt Ostrava a.s.</v>
      </c>
      <c r="F23" s="48"/>
      <c r="G23" s="48"/>
      <c r="H23" s="48"/>
      <c r="I23" s="159" t="s">
        <v>30</v>
      </c>
      <c r="J23" s="36" t="str">
        <f>IF('Rekapitulace stavby'!AN17="","",'Rekapitulace stavby'!AN17)</f>
        <v/>
      </c>
      <c r="K23" s="52"/>
    </row>
    <row r="24" s="1" customFormat="1" ht="6.96" customHeight="1">
      <c r="B24" s="47"/>
      <c r="C24" s="48"/>
      <c r="D24" s="48"/>
      <c r="E24" s="48"/>
      <c r="F24" s="48"/>
      <c r="G24" s="48"/>
      <c r="H24" s="48"/>
      <c r="I24" s="157"/>
      <c r="J24" s="48"/>
      <c r="K24" s="52"/>
    </row>
    <row r="25" s="1" customFormat="1" ht="14.4" customHeight="1">
      <c r="B25" s="47"/>
      <c r="C25" s="48"/>
      <c r="D25" s="41" t="s">
        <v>36</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38</v>
      </c>
      <c r="E29" s="48"/>
      <c r="F29" s="48"/>
      <c r="G29" s="48"/>
      <c r="H29" s="48"/>
      <c r="I29" s="157"/>
      <c r="J29" s="168">
        <f>ROUND(J89,2)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40</v>
      </c>
      <c r="G31" s="48"/>
      <c r="H31" s="48"/>
      <c r="I31" s="169" t="s">
        <v>39</v>
      </c>
      <c r="J31" s="53" t="s">
        <v>41</v>
      </c>
      <c r="K31" s="52"/>
    </row>
    <row r="32" s="1" customFormat="1" ht="14.4" customHeight="1">
      <c r="B32" s="47"/>
      <c r="C32" s="48"/>
      <c r="D32" s="56" t="s">
        <v>42</v>
      </c>
      <c r="E32" s="56" t="s">
        <v>43</v>
      </c>
      <c r="F32" s="170">
        <f>ROUND(SUM(BE89:BE155), 2)</f>
        <v>0</v>
      </c>
      <c r="G32" s="48"/>
      <c r="H32" s="48"/>
      <c r="I32" s="171">
        <v>0.20999999999999999</v>
      </c>
      <c r="J32" s="170">
        <f>ROUND(ROUND((SUM(BE89:BE155)), 2)*I32, 2)</f>
        <v>0</v>
      </c>
      <c r="K32" s="52"/>
    </row>
    <row r="33" s="1" customFormat="1" ht="14.4" customHeight="1">
      <c r="B33" s="47"/>
      <c r="C33" s="48"/>
      <c r="D33" s="48"/>
      <c r="E33" s="56" t="s">
        <v>44</v>
      </c>
      <c r="F33" s="170">
        <f>ROUND(SUM(BF89:BF155), 2)</f>
        <v>0</v>
      </c>
      <c r="G33" s="48"/>
      <c r="H33" s="48"/>
      <c r="I33" s="171">
        <v>0.14999999999999999</v>
      </c>
      <c r="J33" s="170">
        <f>ROUND(ROUND((SUM(BF89:BF155)), 2)*I33, 2)</f>
        <v>0</v>
      </c>
      <c r="K33" s="52"/>
    </row>
    <row r="34" hidden="1" s="1" customFormat="1" ht="14.4" customHeight="1">
      <c r="B34" s="47"/>
      <c r="C34" s="48"/>
      <c r="D34" s="48"/>
      <c r="E34" s="56" t="s">
        <v>45</v>
      </c>
      <c r="F34" s="170">
        <f>ROUND(SUM(BG89:BG155), 2)</f>
        <v>0</v>
      </c>
      <c r="G34" s="48"/>
      <c r="H34" s="48"/>
      <c r="I34" s="171">
        <v>0.20999999999999999</v>
      </c>
      <c r="J34" s="170">
        <v>0</v>
      </c>
      <c r="K34" s="52"/>
    </row>
    <row r="35" hidden="1" s="1" customFormat="1" ht="14.4" customHeight="1">
      <c r="B35" s="47"/>
      <c r="C35" s="48"/>
      <c r="D35" s="48"/>
      <c r="E35" s="56" t="s">
        <v>46</v>
      </c>
      <c r="F35" s="170">
        <f>ROUND(SUM(BH89:BH155), 2)</f>
        <v>0</v>
      </c>
      <c r="G35" s="48"/>
      <c r="H35" s="48"/>
      <c r="I35" s="171">
        <v>0.14999999999999999</v>
      </c>
      <c r="J35" s="170">
        <v>0</v>
      </c>
      <c r="K35" s="52"/>
    </row>
    <row r="36" hidden="1" s="1" customFormat="1" ht="14.4" customHeight="1">
      <c r="B36" s="47"/>
      <c r="C36" s="48"/>
      <c r="D36" s="48"/>
      <c r="E36" s="56" t="s">
        <v>47</v>
      </c>
      <c r="F36" s="170">
        <f>ROUND(SUM(BI89:BI155),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48</v>
      </c>
      <c r="E38" s="99"/>
      <c r="F38" s="99"/>
      <c r="G38" s="174" t="s">
        <v>49</v>
      </c>
      <c r="H38" s="175" t="s">
        <v>50</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189</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Revitalizace centra města Kopřivnice - projektová dokumentace II.</v>
      </c>
      <c r="F47" s="41"/>
      <c r="G47" s="41"/>
      <c r="H47" s="41"/>
      <c r="I47" s="157"/>
      <c r="J47" s="48"/>
      <c r="K47" s="52"/>
    </row>
    <row r="48">
      <c r="B48" s="29"/>
      <c r="C48" s="41" t="s">
        <v>186</v>
      </c>
      <c r="D48" s="30"/>
      <c r="E48" s="30"/>
      <c r="F48" s="30"/>
      <c r="G48" s="30"/>
      <c r="H48" s="30"/>
      <c r="I48" s="155"/>
      <c r="J48" s="30"/>
      <c r="K48" s="32"/>
    </row>
    <row r="49" s="1" customFormat="1" ht="16.5" customHeight="1">
      <c r="B49" s="47"/>
      <c r="C49" s="48"/>
      <c r="D49" s="48"/>
      <c r="E49" s="156" t="s">
        <v>939</v>
      </c>
      <c r="F49" s="48"/>
      <c r="G49" s="48"/>
      <c r="H49" s="48"/>
      <c r="I49" s="157"/>
      <c r="J49" s="48"/>
      <c r="K49" s="52"/>
    </row>
    <row r="50" s="1" customFormat="1" ht="14.4" customHeight="1">
      <c r="B50" s="47"/>
      <c r="C50" s="41" t="s">
        <v>940</v>
      </c>
      <c r="D50" s="48"/>
      <c r="E50" s="48"/>
      <c r="F50" s="48"/>
      <c r="G50" s="48"/>
      <c r="H50" s="48"/>
      <c r="I50" s="157"/>
      <c r="J50" s="48"/>
      <c r="K50" s="52"/>
    </row>
    <row r="51" s="1" customFormat="1" ht="17.25" customHeight="1">
      <c r="B51" s="47"/>
      <c r="C51" s="48"/>
      <c r="D51" s="48"/>
      <c r="E51" s="158" t="str">
        <f>E11</f>
        <v>101b - část kontejnerové stání</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 </v>
      </c>
      <c r="G53" s="48"/>
      <c r="H53" s="48"/>
      <c r="I53" s="159" t="s">
        <v>25</v>
      </c>
      <c r="J53" s="160" t="str">
        <f>IF(J14="","",J14)</f>
        <v>14. 1. 2019</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Kopřivnice</v>
      </c>
      <c r="G55" s="48"/>
      <c r="H55" s="48"/>
      <c r="I55" s="159" t="s">
        <v>33</v>
      </c>
      <c r="J55" s="45" t="str">
        <f>E23</f>
        <v>Dopravoprojekt Ostrava a.s.</v>
      </c>
      <c r="K55" s="52"/>
    </row>
    <row r="56" s="1" customFormat="1" ht="14.4" customHeight="1">
      <c r="B56" s="47"/>
      <c r="C56" s="41" t="s">
        <v>31</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190</v>
      </c>
      <c r="D58" s="172"/>
      <c r="E58" s="172"/>
      <c r="F58" s="172"/>
      <c r="G58" s="172"/>
      <c r="H58" s="172"/>
      <c r="I58" s="186"/>
      <c r="J58" s="187" t="s">
        <v>191</v>
      </c>
      <c r="K58" s="188"/>
    </row>
    <row r="59" s="1" customFormat="1" ht="10.32" customHeight="1">
      <c r="B59" s="47"/>
      <c r="C59" s="48"/>
      <c r="D59" s="48"/>
      <c r="E59" s="48"/>
      <c r="F59" s="48"/>
      <c r="G59" s="48"/>
      <c r="H59" s="48"/>
      <c r="I59" s="157"/>
      <c r="J59" s="48"/>
      <c r="K59" s="52"/>
    </row>
    <row r="60" s="1" customFormat="1" ht="29.28" customHeight="1">
      <c r="B60" s="47"/>
      <c r="C60" s="189" t="s">
        <v>192</v>
      </c>
      <c r="D60" s="48"/>
      <c r="E60" s="48"/>
      <c r="F60" s="48"/>
      <c r="G60" s="48"/>
      <c r="H60" s="48"/>
      <c r="I60" s="157"/>
      <c r="J60" s="168">
        <f>J89</f>
        <v>0</v>
      </c>
      <c r="K60" s="52"/>
      <c r="AU60" s="25" t="s">
        <v>193</v>
      </c>
    </row>
    <row r="61" s="8" customFormat="1" ht="24.96" customHeight="1">
      <c r="B61" s="190"/>
      <c r="C61" s="191"/>
      <c r="D61" s="192" t="s">
        <v>364</v>
      </c>
      <c r="E61" s="193"/>
      <c r="F61" s="193"/>
      <c r="G61" s="193"/>
      <c r="H61" s="193"/>
      <c r="I61" s="194"/>
      <c r="J61" s="195">
        <f>J90</f>
        <v>0</v>
      </c>
      <c r="K61" s="196"/>
    </row>
    <row r="62" s="9" customFormat="1" ht="19.92" customHeight="1">
      <c r="B62" s="197"/>
      <c r="C62" s="198"/>
      <c r="D62" s="199" t="s">
        <v>365</v>
      </c>
      <c r="E62" s="200"/>
      <c r="F62" s="200"/>
      <c r="G62" s="200"/>
      <c r="H62" s="200"/>
      <c r="I62" s="201"/>
      <c r="J62" s="202">
        <f>J91</f>
        <v>0</v>
      </c>
      <c r="K62" s="203"/>
    </row>
    <row r="63" s="9" customFormat="1" ht="19.92" customHeight="1">
      <c r="B63" s="197"/>
      <c r="C63" s="198"/>
      <c r="D63" s="199" t="s">
        <v>366</v>
      </c>
      <c r="E63" s="200"/>
      <c r="F63" s="200"/>
      <c r="G63" s="200"/>
      <c r="H63" s="200"/>
      <c r="I63" s="201"/>
      <c r="J63" s="202">
        <f>J121</f>
        <v>0</v>
      </c>
      <c r="K63" s="203"/>
    </row>
    <row r="64" s="9" customFormat="1" ht="19.92" customHeight="1">
      <c r="B64" s="197"/>
      <c r="C64" s="198"/>
      <c r="D64" s="199" t="s">
        <v>1126</v>
      </c>
      <c r="E64" s="200"/>
      <c r="F64" s="200"/>
      <c r="G64" s="200"/>
      <c r="H64" s="200"/>
      <c r="I64" s="201"/>
      <c r="J64" s="202">
        <f>J128</f>
        <v>0</v>
      </c>
      <c r="K64" s="203"/>
    </row>
    <row r="65" s="9" customFormat="1" ht="19.92" customHeight="1">
      <c r="B65" s="197"/>
      <c r="C65" s="198"/>
      <c r="D65" s="199" t="s">
        <v>942</v>
      </c>
      <c r="E65" s="200"/>
      <c r="F65" s="200"/>
      <c r="G65" s="200"/>
      <c r="H65" s="200"/>
      <c r="I65" s="201"/>
      <c r="J65" s="202">
        <f>J136</f>
        <v>0</v>
      </c>
      <c r="K65" s="203"/>
    </row>
    <row r="66" s="9" customFormat="1" ht="19.92" customHeight="1">
      <c r="B66" s="197"/>
      <c r="C66" s="198"/>
      <c r="D66" s="199" t="s">
        <v>367</v>
      </c>
      <c r="E66" s="200"/>
      <c r="F66" s="200"/>
      <c r="G66" s="200"/>
      <c r="H66" s="200"/>
      <c r="I66" s="201"/>
      <c r="J66" s="202">
        <f>J149</f>
        <v>0</v>
      </c>
      <c r="K66" s="203"/>
    </row>
    <row r="67" s="9" customFormat="1" ht="19.92" customHeight="1">
      <c r="B67" s="197"/>
      <c r="C67" s="198"/>
      <c r="D67" s="199" t="s">
        <v>943</v>
      </c>
      <c r="E67" s="200"/>
      <c r="F67" s="200"/>
      <c r="G67" s="200"/>
      <c r="H67" s="200"/>
      <c r="I67" s="201"/>
      <c r="J67" s="202">
        <f>J154</f>
        <v>0</v>
      </c>
      <c r="K67" s="203"/>
    </row>
    <row r="68" s="1" customFormat="1" ht="21.84" customHeight="1">
      <c r="B68" s="47"/>
      <c r="C68" s="48"/>
      <c r="D68" s="48"/>
      <c r="E68" s="48"/>
      <c r="F68" s="48"/>
      <c r="G68" s="48"/>
      <c r="H68" s="48"/>
      <c r="I68" s="157"/>
      <c r="J68" s="48"/>
      <c r="K68" s="52"/>
    </row>
    <row r="69" s="1" customFormat="1" ht="6.96" customHeight="1">
      <c r="B69" s="68"/>
      <c r="C69" s="69"/>
      <c r="D69" s="69"/>
      <c r="E69" s="69"/>
      <c r="F69" s="69"/>
      <c r="G69" s="69"/>
      <c r="H69" s="69"/>
      <c r="I69" s="179"/>
      <c r="J69" s="69"/>
      <c r="K69" s="70"/>
    </row>
    <row r="73" s="1" customFormat="1" ht="6.96" customHeight="1">
      <c r="B73" s="71"/>
      <c r="C73" s="72"/>
      <c r="D73" s="72"/>
      <c r="E73" s="72"/>
      <c r="F73" s="72"/>
      <c r="G73" s="72"/>
      <c r="H73" s="72"/>
      <c r="I73" s="182"/>
      <c r="J73" s="72"/>
      <c r="K73" s="72"/>
      <c r="L73" s="73"/>
    </row>
    <row r="74" s="1" customFormat="1" ht="36.96" customHeight="1">
      <c r="B74" s="47"/>
      <c r="C74" s="74" t="s">
        <v>199</v>
      </c>
      <c r="D74" s="75"/>
      <c r="E74" s="75"/>
      <c r="F74" s="75"/>
      <c r="G74" s="75"/>
      <c r="H74" s="75"/>
      <c r="I74" s="204"/>
      <c r="J74" s="75"/>
      <c r="K74" s="75"/>
      <c r="L74" s="73"/>
    </row>
    <row r="75" s="1" customFormat="1" ht="6.96" customHeight="1">
      <c r="B75" s="47"/>
      <c r="C75" s="75"/>
      <c r="D75" s="75"/>
      <c r="E75" s="75"/>
      <c r="F75" s="75"/>
      <c r="G75" s="75"/>
      <c r="H75" s="75"/>
      <c r="I75" s="204"/>
      <c r="J75" s="75"/>
      <c r="K75" s="75"/>
      <c r="L75" s="73"/>
    </row>
    <row r="76" s="1" customFormat="1" ht="14.4" customHeight="1">
      <c r="B76" s="47"/>
      <c r="C76" s="77" t="s">
        <v>18</v>
      </c>
      <c r="D76" s="75"/>
      <c r="E76" s="75"/>
      <c r="F76" s="75"/>
      <c r="G76" s="75"/>
      <c r="H76" s="75"/>
      <c r="I76" s="204"/>
      <c r="J76" s="75"/>
      <c r="K76" s="75"/>
      <c r="L76" s="73"/>
    </row>
    <row r="77" s="1" customFormat="1" ht="16.5" customHeight="1">
      <c r="B77" s="47"/>
      <c r="C77" s="75"/>
      <c r="D77" s="75"/>
      <c r="E77" s="205" t="str">
        <f>E7</f>
        <v>Revitalizace centra města Kopřivnice - projektová dokumentace II.</v>
      </c>
      <c r="F77" s="77"/>
      <c r="G77" s="77"/>
      <c r="H77" s="77"/>
      <c r="I77" s="204"/>
      <c r="J77" s="75"/>
      <c r="K77" s="75"/>
      <c r="L77" s="73"/>
    </row>
    <row r="78">
      <c r="B78" s="29"/>
      <c r="C78" s="77" t="s">
        <v>186</v>
      </c>
      <c r="D78" s="304"/>
      <c r="E78" s="304"/>
      <c r="F78" s="304"/>
      <c r="G78" s="304"/>
      <c r="H78" s="304"/>
      <c r="I78" s="149"/>
      <c r="J78" s="304"/>
      <c r="K78" s="304"/>
      <c r="L78" s="305"/>
    </row>
    <row r="79" s="1" customFormat="1" ht="16.5" customHeight="1">
      <c r="B79" s="47"/>
      <c r="C79" s="75"/>
      <c r="D79" s="75"/>
      <c r="E79" s="205" t="s">
        <v>939</v>
      </c>
      <c r="F79" s="75"/>
      <c r="G79" s="75"/>
      <c r="H79" s="75"/>
      <c r="I79" s="204"/>
      <c r="J79" s="75"/>
      <c r="K79" s="75"/>
      <c r="L79" s="73"/>
    </row>
    <row r="80" s="1" customFormat="1" ht="14.4" customHeight="1">
      <c r="B80" s="47"/>
      <c r="C80" s="77" t="s">
        <v>940</v>
      </c>
      <c r="D80" s="75"/>
      <c r="E80" s="75"/>
      <c r="F80" s="75"/>
      <c r="G80" s="75"/>
      <c r="H80" s="75"/>
      <c r="I80" s="204"/>
      <c r="J80" s="75"/>
      <c r="K80" s="75"/>
      <c r="L80" s="73"/>
    </row>
    <row r="81" s="1" customFormat="1" ht="17.25" customHeight="1">
      <c r="B81" s="47"/>
      <c r="C81" s="75"/>
      <c r="D81" s="75"/>
      <c r="E81" s="83" t="str">
        <f>E11</f>
        <v>101b - část kontejnerové stání</v>
      </c>
      <c r="F81" s="75"/>
      <c r="G81" s="75"/>
      <c r="H81" s="75"/>
      <c r="I81" s="204"/>
      <c r="J81" s="75"/>
      <c r="K81" s="75"/>
      <c r="L81" s="73"/>
    </row>
    <row r="82" s="1" customFormat="1" ht="6.96" customHeight="1">
      <c r="B82" s="47"/>
      <c r="C82" s="75"/>
      <c r="D82" s="75"/>
      <c r="E82" s="75"/>
      <c r="F82" s="75"/>
      <c r="G82" s="75"/>
      <c r="H82" s="75"/>
      <c r="I82" s="204"/>
      <c r="J82" s="75"/>
      <c r="K82" s="75"/>
      <c r="L82" s="73"/>
    </row>
    <row r="83" s="1" customFormat="1" ht="18" customHeight="1">
      <c r="B83" s="47"/>
      <c r="C83" s="77" t="s">
        <v>23</v>
      </c>
      <c r="D83" s="75"/>
      <c r="E83" s="75"/>
      <c r="F83" s="206" t="str">
        <f>F14</f>
        <v xml:space="preserve"> </v>
      </c>
      <c r="G83" s="75"/>
      <c r="H83" s="75"/>
      <c r="I83" s="207" t="s">
        <v>25</v>
      </c>
      <c r="J83" s="86" t="str">
        <f>IF(J14="","",J14)</f>
        <v>14. 1. 2019</v>
      </c>
      <c r="K83" s="75"/>
      <c r="L83" s="73"/>
    </row>
    <row r="84" s="1" customFormat="1" ht="6.96" customHeight="1">
      <c r="B84" s="47"/>
      <c r="C84" s="75"/>
      <c r="D84" s="75"/>
      <c r="E84" s="75"/>
      <c r="F84" s="75"/>
      <c r="G84" s="75"/>
      <c r="H84" s="75"/>
      <c r="I84" s="204"/>
      <c r="J84" s="75"/>
      <c r="K84" s="75"/>
      <c r="L84" s="73"/>
    </row>
    <row r="85" s="1" customFormat="1">
      <c r="B85" s="47"/>
      <c r="C85" s="77" t="s">
        <v>27</v>
      </c>
      <c r="D85" s="75"/>
      <c r="E85" s="75"/>
      <c r="F85" s="206" t="str">
        <f>E17</f>
        <v>Město Kopřivnice</v>
      </c>
      <c r="G85" s="75"/>
      <c r="H85" s="75"/>
      <c r="I85" s="207" t="s">
        <v>33</v>
      </c>
      <c r="J85" s="206" t="str">
        <f>E23</f>
        <v>Dopravoprojekt Ostrava a.s.</v>
      </c>
      <c r="K85" s="75"/>
      <c r="L85" s="73"/>
    </row>
    <row r="86" s="1" customFormat="1" ht="14.4" customHeight="1">
      <c r="B86" s="47"/>
      <c r="C86" s="77" t="s">
        <v>31</v>
      </c>
      <c r="D86" s="75"/>
      <c r="E86" s="75"/>
      <c r="F86" s="206" t="str">
        <f>IF(E20="","",E20)</f>
        <v/>
      </c>
      <c r="G86" s="75"/>
      <c r="H86" s="75"/>
      <c r="I86" s="204"/>
      <c r="J86" s="75"/>
      <c r="K86" s="75"/>
      <c r="L86" s="73"/>
    </row>
    <row r="87" s="1" customFormat="1" ht="10.32" customHeight="1">
      <c r="B87" s="47"/>
      <c r="C87" s="75"/>
      <c r="D87" s="75"/>
      <c r="E87" s="75"/>
      <c r="F87" s="75"/>
      <c r="G87" s="75"/>
      <c r="H87" s="75"/>
      <c r="I87" s="204"/>
      <c r="J87" s="75"/>
      <c r="K87" s="75"/>
      <c r="L87" s="73"/>
    </row>
    <row r="88" s="10" customFormat="1" ht="29.28" customHeight="1">
      <c r="B88" s="208"/>
      <c r="C88" s="209" t="s">
        <v>200</v>
      </c>
      <c r="D88" s="210" t="s">
        <v>57</v>
      </c>
      <c r="E88" s="210" t="s">
        <v>53</v>
      </c>
      <c r="F88" s="210" t="s">
        <v>201</v>
      </c>
      <c r="G88" s="210" t="s">
        <v>202</v>
      </c>
      <c r="H88" s="210" t="s">
        <v>203</v>
      </c>
      <c r="I88" s="211" t="s">
        <v>204</v>
      </c>
      <c r="J88" s="210" t="s">
        <v>191</v>
      </c>
      <c r="K88" s="212" t="s">
        <v>205</v>
      </c>
      <c r="L88" s="213"/>
      <c r="M88" s="103" t="s">
        <v>206</v>
      </c>
      <c r="N88" s="104" t="s">
        <v>42</v>
      </c>
      <c r="O88" s="104" t="s">
        <v>207</v>
      </c>
      <c r="P88" s="104" t="s">
        <v>208</v>
      </c>
      <c r="Q88" s="104" t="s">
        <v>209</v>
      </c>
      <c r="R88" s="104" t="s">
        <v>210</v>
      </c>
      <c r="S88" s="104" t="s">
        <v>211</v>
      </c>
      <c r="T88" s="105" t="s">
        <v>212</v>
      </c>
    </row>
    <row r="89" s="1" customFormat="1" ht="29.28" customHeight="1">
      <c r="B89" s="47"/>
      <c r="C89" s="109" t="s">
        <v>192</v>
      </c>
      <c r="D89" s="75"/>
      <c r="E89" s="75"/>
      <c r="F89" s="75"/>
      <c r="G89" s="75"/>
      <c r="H89" s="75"/>
      <c r="I89" s="204"/>
      <c r="J89" s="214">
        <f>BK89</f>
        <v>0</v>
      </c>
      <c r="K89" s="75"/>
      <c r="L89" s="73"/>
      <c r="M89" s="106"/>
      <c r="N89" s="107"/>
      <c r="O89" s="107"/>
      <c r="P89" s="215">
        <f>P90</f>
        <v>0</v>
      </c>
      <c r="Q89" s="107"/>
      <c r="R89" s="215">
        <f>R90</f>
        <v>14.756653200000001</v>
      </c>
      <c r="S89" s="107"/>
      <c r="T89" s="216">
        <f>T90</f>
        <v>0</v>
      </c>
      <c r="AT89" s="25" t="s">
        <v>71</v>
      </c>
      <c r="AU89" s="25" t="s">
        <v>193</v>
      </c>
      <c r="BK89" s="217">
        <f>BK90</f>
        <v>0</v>
      </c>
    </row>
    <row r="90" s="11" customFormat="1" ht="37.44" customHeight="1">
      <c r="B90" s="218"/>
      <c r="C90" s="219"/>
      <c r="D90" s="220" t="s">
        <v>71</v>
      </c>
      <c r="E90" s="221" t="s">
        <v>371</v>
      </c>
      <c r="F90" s="221" t="s">
        <v>372</v>
      </c>
      <c r="G90" s="219"/>
      <c r="H90" s="219"/>
      <c r="I90" s="222"/>
      <c r="J90" s="223">
        <f>BK90</f>
        <v>0</v>
      </c>
      <c r="K90" s="219"/>
      <c r="L90" s="224"/>
      <c r="M90" s="225"/>
      <c r="N90" s="226"/>
      <c r="O90" s="226"/>
      <c r="P90" s="227">
        <f>P91+P121+P128+P136+P149+P154</f>
        <v>0</v>
      </c>
      <c r="Q90" s="226"/>
      <c r="R90" s="227">
        <f>R91+R121+R128+R136+R149+R154</f>
        <v>14.756653200000001</v>
      </c>
      <c r="S90" s="226"/>
      <c r="T90" s="228">
        <f>T91+T121+T128+T136+T149+T154</f>
        <v>0</v>
      </c>
      <c r="AR90" s="229" t="s">
        <v>80</v>
      </c>
      <c r="AT90" s="230" t="s">
        <v>71</v>
      </c>
      <c r="AU90" s="230" t="s">
        <v>72</v>
      </c>
      <c r="AY90" s="229" t="s">
        <v>215</v>
      </c>
      <c r="BK90" s="231">
        <f>BK91+BK121+BK128+BK136+BK149+BK154</f>
        <v>0</v>
      </c>
    </row>
    <row r="91" s="11" customFormat="1" ht="19.92" customHeight="1">
      <c r="B91" s="218"/>
      <c r="C91" s="219"/>
      <c r="D91" s="220" t="s">
        <v>71</v>
      </c>
      <c r="E91" s="232" t="s">
        <v>80</v>
      </c>
      <c r="F91" s="232" t="s">
        <v>373</v>
      </c>
      <c r="G91" s="219"/>
      <c r="H91" s="219"/>
      <c r="I91" s="222"/>
      <c r="J91" s="233">
        <f>BK91</f>
        <v>0</v>
      </c>
      <c r="K91" s="219"/>
      <c r="L91" s="224"/>
      <c r="M91" s="225"/>
      <c r="N91" s="226"/>
      <c r="O91" s="226"/>
      <c r="P91" s="227">
        <f>SUM(P92:P120)</f>
        <v>0</v>
      </c>
      <c r="Q91" s="226"/>
      <c r="R91" s="227">
        <f>SUM(R92:R120)</f>
        <v>0</v>
      </c>
      <c r="S91" s="226"/>
      <c r="T91" s="228">
        <f>SUM(T92:T120)</f>
        <v>0</v>
      </c>
      <c r="AR91" s="229" t="s">
        <v>80</v>
      </c>
      <c r="AT91" s="230" t="s">
        <v>71</v>
      </c>
      <c r="AU91" s="230" t="s">
        <v>80</v>
      </c>
      <c r="AY91" s="229" t="s">
        <v>215</v>
      </c>
      <c r="BK91" s="231">
        <f>SUM(BK92:BK120)</f>
        <v>0</v>
      </c>
    </row>
    <row r="92" s="1" customFormat="1" ht="16.5" customHeight="1">
      <c r="B92" s="47"/>
      <c r="C92" s="234" t="s">
        <v>80</v>
      </c>
      <c r="D92" s="234" t="s">
        <v>218</v>
      </c>
      <c r="E92" s="235" t="s">
        <v>1127</v>
      </c>
      <c r="F92" s="236" t="s">
        <v>1128</v>
      </c>
      <c r="G92" s="237" t="s">
        <v>381</v>
      </c>
      <c r="H92" s="238">
        <v>43.597999999999999</v>
      </c>
      <c r="I92" s="239"/>
      <c r="J92" s="240">
        <f>ROUND(I92*H92,2)</f>
        <v>0</v>
      </c>
      <c r="K92" s="236" t="s">
        <v>222</v>
      </c>
      <c r="L92" s="73"/>
      <c r="M92" s="241" t="s">
        <v>21</v>
      </c>
      <c r="N92" s="242" t="s">
        <v>43</v>
      </c>
      <c r="O92" s="48"/>
      <c r="P92" s="243">
        <f>O92*H92</f>
        <v>0</v>
      </c>
      <c r="Q92" s="243">
        <v>0</v>
      </c>
      <c r="R92" s="243">
        <f>Q92*H92</f>
        <v>0</v>
      </c>
      <c r="S92" s="243">
        <v>0</v>
      </c>
      <c r="T92" s="244">
        <f>S92*H92</f>
        <v>0</v>
      </c>
      <c r="AR92" s="25" t="s">
        <v>232</v>
      </c>
      <c r="AT92" s="25" t="s">
        <v>218</v>
      </c>
      <c r="AU92" s="25" t="s">
        <v>82</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1129</v>
      </c>
    </row>
    <row r="93" s="12" customFormat="1">
      <c r="B93" s="252"/>
      <c r="C93" s="253"/>
      <c r="D93" s="246" t="s">
        <v>422</v>
      </c>
      <c r="E93" s="254" t="s">
        <v>21</v>
      </c>
      <c r="F93" s="255" t="s">
        <v>1130</v>
      </c>
      <c r="G93" s="253"/>
      <c r="H93" s="256">
        <v>43.597999999999999</v>
      </c>
      <c r="I93" s="257"/>
      <c r="J93" s="253"/>
      <c r="K93" s="253"/>
      <c r="L93" s="258"/>
      <c r="M93" s="259"/>
      <c r="N93" s="260"/>
      <c r="O93" s="260"/>
      <c r="P93" s="260"/>
      <c r="Q93" s="260"/>
      <c r="R93" s="260"/>
      <c r="S93" s="260"/>
      <c r="T93" s="261"/>
      <c r="AT93" s="262" t="s">
        <v>422</v>
      </c>
      <c r="AU93" s="262" t="s">
        <v>82</v>
      </c>
      <c r="AV93" s="12" t="s">
        <v>82</v>
      </c>
      <c r="AW93" s="12" t="s">
        <v>35</v>
      </c>
      <c r="AX93" s="12" t="s">
        <v>72</v>
      </c>
      <c r="AY93" s="262" t="s">
        <v>215</v>
      </c>
    </row>
    <row r="94" s="13" customFormat="1">
      <c r="B94" s="263"/>
      <c r="C94" s="264"/>
      <c r="D94" s="246" t="s">
        <v>422</v>
      </c>
      <c r="E94" s="265" t="s">
        <v>21</v>
      </c>
      <c r="F94" s="266" t="s">
        <v>439</v>
      </c>
      <c r="G94" s="264"/>
      <c r="H94" s="267">
        <v>43.597999999999999</v>
      </c>
      <c r="I94" s="268"/>
      <c r="J94" s="264"/>
      <c r="K94" s="264"/>
      <c r="L94" s="269"/>
      <c r="M94" s="270"/>
      <c r="N94" s="271"/>
      <c r="O94" s="271"/>
      <c r="P94" s="271"/>
      <c r="Q94" s="271"/>
      <c r="R94" s="271"/>
      <c r="S94" s="271"/>
      <c r="T94" s="272"/>
      <c r="AT94" s="273" t="s">
        <v>422</v>
      </c>
      <c r="AU94" s="273" t="s">
        <v>82</v>
      </c>
      <c r="AV94" s="13" t="s">
        <v>232</v>
      </c>
      <c r="AW94" s="13" t="s">
        <v>35</v>
      </c>
      <c r="AX94" s="13" t="s">
        <v>80</v>
      </c>
      <c r="AY94" s="273" t="s">
        <v>215</v>
      </c>
    </row>
    <row r="95" s="1" customFormat="1" ht="16.5" customHeight="1">
      <c r="B95" s="47"/>
      <c r="C95" s="234" t="s">
        <v>82</v>
      </c>
      <c r="D95" s="234" t="s">
        <v>218</v>
      </c>
      <c r="E95" s="235" t="s">
        <v>461</v>
      </c>
      <c r="F95" s="236" t="s">
        <v>462</v>
      </c>
      <c r="G95" s="237" t="s">
        <v>381</v>
      </c>
      <c r="H95" s="238">
        <v>21.798999999999999</v>
      </c>
      <c r="I95" s="239"/>
      <c r="J95" s="240">
        <f>ROUND(I95*H95,2)</f>
        <v>0</v>
      </c>
      <c r="K95" s="236" t="s">
        <v>222</v>
      </c>
      <c r="L95" s="73"/>
      <c r="M95" s="241" t="s">
        <v>21</v>
      </c>
      <c r="N95" s="242" t="s">
        <v>43</v>
      </c>
      <c r="O95" s="48"/>
      <c r="P95" s="243">
        <f>O95*H95</f>
        <v>0</v>
      </c>
      <c r="Q95" s="243">
        <v>0</v>
      </c>
      <c r="R95" s="243">
        <f>Q95*H95</f>
        <v>0</v>
      </c>
      <c r="S95" s="243">
        <v>0</v>
      </c>
      <c r="T95" s="244">
        <f>S95*H95</f>
        <v>0</v>
      </c>
      <c r="AR95" s="25" t="s">
        <v>232</v>
      </c>
      <c r="AT95" s="25" t="s">
        <v>218</v>
      </c>
      <c r="AU95" s="25" t="s">
        <v>82</v>
      </c>
      <c r="AY95" s="25" t="s">
        <v>215</v>
      </c>
      <c r="BE95" s="245">
        <f>IF(N95="základní",J95,0)</f>
        <v>0</v>
      </c>
      <c r="BF95" s="245">
        <f>IF(N95="snížená",J95,0)</f>
        <v>0</v>
      </c>
      <c r="BG95" s="245">
        <f>IF(N95="zákl. přenesená",J95,0)</f>
        <v>0</v>
      </c>
      <c r="BH95" s="245">
        <f>IF(N95="sníž. přenesená",J95,0)</f>
        <v>0</v>
      </c>
      <c r="BI95" s="245">
        <f>IF(N95="nulová",J95,0)</f>
        <v>0</v>
      </c>
      <c r="BJ95" s="25" t="s">
        <v>80</v>
      </c>
      <c r="BK95" s="245">
        <f>ROUND(I95*H95,2)</f>
        <v>0</v>
      </c>
      <c r="BL95" s="25" t="s">
        <v>232</v>
      </c>
      <c r="BM95" s="25" t="s">
        <v>1131</v>
      </c>
    </row>
    <row r="96" s="1" customFormat="1">
      <c r="B96" s="47"/>
      <c r="C96" s="75"/>
      <c r="D96" s="246" t="s">
        <v>225</v>
      </c>
      <c r="E96" s="75"/>
      <c r="F96" s="247" t="s">
        <v>952</v>
      </c>
      <c r="G96" s="75"/>
      <c r="H96" s="75"/>
      <c r="I96" s="204"/>
      <c r="J96" s="75"/>
      <c r="K96" s="75"/>
      <c r="L96" s="73"/>
      <c r="M96" s="248"/>
      <c r="N96" s="48"/>
      <c r="O96" s="48"/>
      <c r="P96" s="48"/>
      <c r="Q96" s="48"/>
      <c r="R96" s="48"/>
      <c r="S96" s="48"/>
      <c r="T96" s="96"/>
      <c r="AT96" s="25" t="s">
        <v>225</v>
      </c>
      <c r="AU96" s="25" t="s">
        <v>82</v>
      </c>
    </row>
    <row r="97" s="12" customFormat="1">
      <c r="B97" s="252"/>
      <c r="C97" s="253"/>
      <c r="D97" s="246" t="s">
        <v>422</v>
      </c>
      <c r="E97" s="253"/>
      <c r="F97" s="255" t="s">
        <v>1132</v>
      </c>
      <c r="G97" s="253"/>
      <c r="H97" s="256">
        <v>21.798999999999999</v>
      </c>
      <c r="I97" s="257"/>
      <c r="J97" s="253"/>
      <c r="K97" s="253"/>
      <c r="L97" s="258"/>
      <c r="M97" s="259"/>
      <c r="N97" s="260"/>
      <c r="O97" s="260"/>
      <c r="P97" s="260"/>
      <c r="Q97" s="260"/>
      <c r="R97" s="260"/>
      <c r="S97" s="260"/>
      <c r="T97" s="261"/>
      <c r="AT97" s="262" t="s">
        <v>422</v>
      </c>
      <c r="AU97" s="262" t="s">
        <v>82</v>
      </c>
      <c r="AV97" s="12" t="s">
        <v>82</v>
      </c>
      <c r="AW97" s="12" t="s">
        <v>6</v>
      </c>
      <c r="AX97" s="12" t="s">
        <v>80</v>
      </c>
      <c r="AY97" s="262" t="s">
        <v>215</v>
      </c>
    </row>
    <row r="98" s="1" customFormat="1" ht="16.5" customHeight="1">
      <c r="B98" s="47"/>
      <c r="C98" s="234" t="s">
        <v>227</v>
      </c>
      <c r="D98" s="234" t="s">
        <v>218</v>
      </c>
      <c r="E98" s="235" t="s">
        <v>1133</v>
      </c>
      <c r="F98" s="236" t="s">
        <v>1134</v>
      </c>
      <c r="G98" s="237" t="s">
        <v>381</v>
      </c>
      <c r="H98" s="238">
        <v>13.710000000000001</v>
      </c>
      <c r="I98" s="239"/>
      <c r="J98" s="240">
        <f>ROUND(I98*H98,2)</f>
        <v>0</v>
      </c>
      <c r="K98" s="236" t="s">
        <v>222</v>
      </c>
      <c r="L98" s="73"/>
      <c r="M98" s="241" t="s">
        <v>21</v>
      </c>
      <c r="N98" s="242" t="s">
        <v>43</v>
      </c>
      <c r="O98" s="48"/>
      <c r="P98" s="243">
        <f>O98*H98</f>
        <v>0</v>
      </c>
      <c r="Q98" s="243">
        <v>0</v>
      </c>
      <c r="R98" s="243">
        <f>Q98*H98</f>
        <v>0</v>
      </c>
      <c r="S98" s="243">
        <v>0</v>
      </c>
      <c r="T98" s="244">
        <f>S98*H98</f>
        <v>0</v>
      </c>
      <c r="AR98" s="25" t="s">
        <v>232</v>
      </c>
      <c r="AT98" s="25" t="s">
        <v>218</v>
      </c>
      <c r="AU98" s="25" t="s">
        <v>82</v>
      </c>
      <c r="AY98" s="25" t="s">
        <v>215</v>
      </c>
      <c r="BE98" s="245">
        <f>IF(N98="základní",J98,0)</f>
        <v>0</v>
      </c>
      <c r="BF98" s="245">
        <f>IF(N98="snížená",J98,0)</f>
        <v>0</v>
      </c>
      <c r="BG98" s="245">
        <f>IF(N98="zákl. přenesená",J98,0)</f>
        <v>0</v>
      </c>
      <c r="BH98" s="245">
        <f>IF(N98="sníž. přenesená",J98,0)</f>
        <v>0</v>
      </c>
      <c r="BI98" s="245">
        <f>IF(N98="nulová",J98,0)</f>
        <v>0</v>
      </c>
      <c r="BJ98" s="25" t="s">
        <v>80</v>
      </c>
      <c r="BK98" s="245">
        <f>ROUND(I98*H98,2)</f>
        <v>0</v>
      </c>
      <c r="BL98" s="25" t="s">
        <v>232</v>
      </c>
      <c r="BM98" s="25" t="s">
        <v>1135</v>
      </c>
    </row>
    <row r="99" s="1" customFormat="1">
      <c r="B99" s="47"/>
      <c r="C99" s="75"/>
      <c r="D99" s="246" t="s">
        <v>225</v>
      </c>
      <c r="E99" s="75"/>
      <c r="F99" s="247" t="s">
        <v>1136</v>
      </c>
      <c r="G99" s="75"/>
      <c r="H99" s="75"/>
      <c r="I99" s="204"/>
      <c r="J99" s="75"/>
      <c r="K99" s="75"/>
      <c r="L99" s="73"/>
      <c r="M99" s="248"/>
      <c r="N99" s="48"/>
      <c r="O99" s="48"/>
      <c r="P99" s="48"/>
      <c r="Q99" s="48"/>
      <c r="R99" s="48"/>
      <c r="S99" s="48"/>
      <c r="T99" s="96"/>
      <c r="AT99" s="25" t="s">
        <v>225</v>
      </c>
      <c r="AU99" s="25" t="s">
        <v>82</v>
      </c>
    </row>
    <row r="100" s="12" customFormat="1">
      <c r="B100" s="252"/>
      <c r="C100" s="253"/>
      <c r="D100" s="246" t="s">
        <v>422</v>
      </c>
      <c r="E100" s="254" t="s">
        <v>21</v>
      </c>
      <c r="F100" s="255" t="s">
        <v>1137</v>
      </c>
      <c r="G100" s="253"/>
      <c r="H100" s="256">
        <v>13.710000000000001</v>
      </c>
      <c r="I100" s="257"/>
      <c r="J100" s="253"/>
      <c r="K100" s="253"/>
      <c r="L100" s="258"/>
      <c r="M100" s="259"/>
      <c r="N100" s="260"/>
      <c r="O100" s="260"/>
      <c r="P100" s="260"/>
      <c r="Q100" s="260"/>
      <c r="R100" s="260"/>
      <c r="S100" s="260"/>
      <c r="T100" s="261"/>
      <c r="AT100" s="262" t="s">
        <v>422</v>
      </c>
      <c r="AU100" s="262" t="s">
        <v>82</v>
      </c>
      <c r="AV100" s="12" t="s">
        <v>82</v>
      </c>
      <c r="AW100" s="12" t="s">
        <v>35</v>
      </c>
      <c r="AX100" s="12" t="s">
        <v>72</v>
      </c>
      <c r="AY100" s="262" t="s">
        <v>215</v>
      </c>
    </row>
    <row r="101" s="13" customFormat="1">
      <c r="B101" s="263"/>
      <c r="C101" s="264"/>
      <c r="D101" s="246" t="s">
        <v>422</v>
      </c>
      <c r="E101" s="265" t="s">
        <v>21</v>
      </c>
      <c r="F101" s="266" t="s">
        <v>439</v>
      </c>
      <c r="G101" s="264"/>
      <c r="H101" s="267">
        <v>13.710000000000001</v>
      </c>
      <c r="I101" s="268"/>
      <c r="J101" s="264"/>
      <c r="K101" s="264"/>
      <c r="L101" s="269"/>
      <c r="M101" s="270"/>
      <c r="N101" s="271"/>
      <c r="O101" s="271"/>
      <c r="P101" s="271"/>
      <c r="Q101" s="271"/>
      <c r="R101" s="271"/>
      <c r="S101" s="271"/>
      <c r="T101" s="272"/>
      <c r="AT101" s="273" t="s">
        <v>422</v>
      </c>
      <c r="AU101" s="273" t="s">
        <v>82</v>
      </c>
      <c r="AV101" s="13" t="s">
        <v>232</v>
      </c>
      <c r="AW101" s="13" t="s">
        <v>35</v>
      </c>
      <c r="AX101" s="13" t="s">
        <v>80</v>
      </c>
      <c r="AY101" s="273" t="s">
        <v>215</v>
      </c>
    </row>
    <row r="102" s="1" customFormat="1" ht="16.5" customHeight="1">
      <c r="B102" s="47"/>
      <c r="C102" s="234" t="s">
        <v>232</v>
      </c>
      <c r="D102" s="234" t="s">
        <v>218</v>
      </c>
      <c r="E102" s="235" t="s">
        <v>968</v>
      </c>
      <c r="F102" s="236" t="s">
        <v>969</v>
      </c>
      <c r="G102" s="237" t="s">
        <v>381</v>
      </c>
      <c r="H102" s="238">
        <v>6.8550000000000004</v>
      </c>
      <c r="I102" s="239"/>
      <c r="J102" s="240">
        <f>ROUND(I102*H102,2)</f>
        <v>0</v>
      </c>
      <c r="K102" s="236" t="s">
        <v>222</v>
      </c>
      <c r="L102" s="73"/>
      <c r="M102" s="241" t="s">
        <v>21</v>
      </c>
      <c r="N102" s="242" t="s">
        <v>43</v>
      </c>
      <c r="O102" s="48"/>
      <c r="P102" s="243">
        <f>O102*H102</f>
        <v>0</v>
      </c>
      <c r="Q102" s="243">
        <v>0</v>
      </c>
      <c r="R102" s="243">
        <f>Q102*H102</f>
        <v>0</v>
      </c>
      <c r="S102" s="243">
        <v>0</v>
      </c>
      <c r="T102" s="244">
        <f>S102*H102</f>
        <v>0</v>
      </c>
      <c r="AR102" s="25" t="s">
        <v>232</v>
      </c>
      <c r="AT102" s="25" t="s">
        <v>218</v>
      </c>
      <c r="AU102" s="25" t="s">
        <v>82</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1138</v>
      </c>
    </row>
    <row r="103" s="1" customFormat="1">
      <c r="B103" s="47"/>
      <c r="C103" s="75"/>
      <c r="D103" s="246" t="s">
        <v>225</v>
      </c>
      <c r="E103" s="75"/>
      <c r="F103" s="247" t="s">
        <v>1139</v>
      </c>
      <c r="G103" s="75"/>
      <c r="H103" s="75"/>
      <c r="I103" s="204"/>
      <c r="J103" s="75"/>
      <c r="K103" s="75"/>
      <c r="L103" s="73"/>
      <c r="M103" s="248"/>
      <c r="N103" s="48"/>
      <c r="O103" s="48"/>
      <c r="P103" s="48"/>
      <c r="Q103" s="48"/>
      <c r="R103" s="48"/>
      <c r="S103" s="48"/>
      <c r="T103" s="96"/>
      <c r="AT103" s="25" t="s">
        <v>225</v>
      </c>
      <c r="AU103" s="25" t="s">
        <v>82</v>
      </c>
    </row>
    <row r="104" s="12" customFormat="1">
      <c r="B104" s="252"/>
      <c r="C104" s="253"/>
      <c r="D104" s="246" t="s">
        <v>422</v>
      </c>
      <c r="E104" s="253"/>
      <c r="F104" s="255" t="s">
        <v>1140</v>
      </c>
      <c r="G104" s="253"/>
      <c r="H104" s="256">
        <v>6.8550000000000004</v>
      </c>
      <c r="I104" s="257"/>
      <c r="J104" s="253"/>
      <c r="K104" s="253"/>
      <c r="L104" s="258"/>
      <c r="M104" s="259"/>
      <c r="N104" s="260"/>
      <c r="O104" s="260"/>
      <c r="P104" s="260"/>
      <c r="Q104" s="260"/>
      <c r="R104" s="260"/>
      <c r="S104" s="260"/>
      <c r="T104" s="261"/>
      <c r="AT104" s="262" t="s">
        <v>422</v>
      </c>
      <c r="AU104" s="262" t="s">
        <v>82</v>
      </c>
      <c r="AV104" s="12" t="s">
        <v>82</v>
      </c>
      <c r="AW104" s="12" t="s">
        <v>6</v>
      </c>
      <c r="AX104" s="12" t="s">
        <v>80</v>
      </c>
      <c r="AY104" s="262" t="s">
        <v>215</v>
      </c>
    </row>
    <row r="105" s="1" customFormat="1" ht="16.5" customHeight="1">
      <c r="B105" s="47"/>
      <c r="C105" s="234" t="s">
        <v>214</v>
      </c>
      <c r="D105" s="234" t="s">
        <v>218</v>
      </c>
      <c r="E105" s="235" t="s">
        <v>1141</v>
      </c>
      <c r="F105" s="236" t="s">
        <v>1142</v>
      </c>
      <c r="G105" s="237" t="s">
        <v>381</v>
      </c>
      <c r="H105" s="238">
        <v>0.29999999999999999</v>
      </c>
      <c r="I105" s="239"/>
      <c r="J105" s="240">
        <f>ROUND(I105*H105,2)</f>
        <v>0</v>
      </c>
      <c r="K105" s="236" t="s">
        <v>222</v>
      </c>
      <c r="L105" s="73"/>
      <c r="M105" s="241" t="s">
        <v>21</v>
      </c>
      <c r="N105" s="242" t="s">
        <v>43</v>
      </c>
      <c r="O105" s="48"/>
      <c r="P105" s="243">
        <f>O105*H105</f>
        <v>0</v>
      </c>
      <c r="Q105" s="243">
        <v>0</v>
      </c>
      <c r="R105" s="243">
        <f>Q105*H105</f>
        <v>0</v>
      </c>
      <c r="S105" s="243">
        <v>0</v>
      </c>
      <c r="T105" s="244">
        <f>S105*H105</f>
        <v>0</v>
      </c>
      <c r="AR105" s="25" t="s">
        <v>232</v>
      </c>
      <c r="AT105" s="25" t="s">
        <v>218</v>
      </c>
      <c r="AU105" s="25" t="s">
        <v>82</v>
      </c>
      <c r="AY105" s="25" t="s">
        <v>215</v>
      </c>
      <c r="BE105" s="245">
        <f>IF(N105="základní",J105,0)</f>
        <v>0</v>
      </c>
      <c r="BF105" s="245">
        <f>IF(N105="snížená",J105,0)</f>
        <v>0</v>
      </c>
      <c r="BG105" s="245">
        <f>IF(N105="zákl. přenesená",J105,0)</f>
        <v>0</v>
      </c>
      <c r="BH105" s="245">
        <f>IF(N105="sníž. přenesená",J105,0)</f>
        <v>0</v>
      </c>
      <c r="BI105" s="245">
        <f>IF(N105="nulová",J105,0)</f>
        <v>0</v>
      </c>
      <c r="BJ105" s="25" t="s">
        <v>80</v>
      </c>
      <c r="BK105" s="245">
        <f>ROUND(I105*H105,2)</f>
        <v>0</v>
      </c>
      <c r="BL105" s="25" t="s">
        <v>232</v>
      </c>
      <c r="BM105" s="25" t="s">
        <v>1143</v>
      </c>
    </row>
    <row r="106" s="1" customFormat="1">
      <c r="B106" s="47"/>
      <c r="C106" s="75"/>
      <c r="D106" s="246" t="s">
        <v>225</v>
      </c>
      <c r="E106" s="75"/>
      <c r="F106" s="247" t="s">
        <v>1144</v>
      </c>
      <c r="G106" s="75"/>
      <c r="H106" s="75"/>
      <c r="I106" s="204"/>
      <c r="J106" s="75"/>
      <c r="K106" s="75"/>
      <c r="L106" s="73"/>
      <c r="M106" s="248"/>
      <c r="N106" s="48"/>
      <c r="O106" s="48"/>
      <c r="P106" s="48"/>
      <c r="Q106" s="48"/>
      <c r="R106" s="48"/>
      <c r="S106" s="48"/>
      <c r="T106" s="96"/>
      <c r="AT106" s="25" t="s">
        <v>225</v>
      </c>
      <c r="AU106" s="25" t="s">
        <v>82</v>
      </c>
    </row>
    <row r="107" s="1" customFormat="1" ht="16.5" customHeight="1">
      <c r="B107" s="47"/>
      <c r="C107" s="234" t="s">
        <v>241</v>
      </c>
      <c r="D107" s="234" t="s">
        <v>218</v>
      </c>
      <c r="E107" s="235" t="s">
        <v>765</v>
      </c>
      <c r="F107" s="236" t="s">
        <v>766</v>
      </c>
      <c r="G107" s="237" t="s">
        <v>381</v>
      </c>
      <c r="H107" s="238">
        <v>0.14999999999999999</v>
      </c>
      <c r="I107" s="239"/>
      <c r="J107" s="240">
        <f>ROUND(I107*H107,2)</f>
        <v>0</v>
      </c>
      <c r="K107" s="236" t="s">
        <v>222</v>
      </c>
      <c r="L107" s="73"/>
      <c r="M107" s="241" t="s">
        <v>21</v>
      </c>
      <c r="N107" s="242" t="s">
        <v>43</v>
      </c>
      <c r="O107" s="48"/>
      <c r="P107" s="243">
        <f>O107*H107</f>
        <v>0</v>
      </c>
      <c r="Q107" s="243">
        <v>0</v>
      </c>
      <c r="R107" s="243">
        <f>Q107*H107</f>
        <v>0</v>
      </c>
      <c r="S107" s="243">
        <v>0</v>
      </c>
      <c r="T107" s="244">
        <f>S107*H107</f>
        <v>0</v>
      </c>
      <c r="AR107" s="25" t="s">
        <v>232</v>
      </c>
      <c r="AT107" s="25" t="s">
        <v>218</v>
      </c>
      <c r="AU107" s="25" t="s">
        <v>82</v>
      </c>
      <c r="AY107" s="25" t="s">
        <v>215</v>
      </c>
      <c r="BE107" s="245">
        <f>IF(N107="základní",J107,0)</f>
        <v>0</v>
      </c>
      <c r="BF107" s="245">
        <f>IF(N107="snížená",J107,0)</f>
        <v>0</v>
      </c>
      <c r="BG107" s="245">
        <f>IF(N107="zákl. přenesená",J107,0)</f>
        <v>0</v>
      </c>
      <c r="BH107" s="245">
        <f>IF(N107="sníž. přenesená",J107,0)</f>
        <v>0</v>
      </c>
      <c r="BI107" s="245">
        <f>IF(N107="nulová",J107,0)</f>
        <v>0</v>
      </c>
      <c r="BJ107" s="25" t="s">
        <v>80</v>
      </c>
      <c r="BK107" s="245">
        <f>ROUND(I107*H107,2)</f>
        <v>0</v>
      </c>
      <c r="BL107" s="25" t="s">
        <v>232</v>
      </c>
      <c r="BM107" s="25" t="s">
        <v>1145</v>
      </c>
    </row>
    <row r="108" s="1" customFormat="1">
      <c r="B108" s="47"/>
      <c r="C108" s="75"/>
      <c r="D108" s="246" t="s">
        <v>225</v>
      </c>
      <c r="E108" s="75"/>
      <c r="F108" s="247" t="s">
        <v>1146</v>
      </c>
      <c r="G108" s="75"/>
      <c r="H108" s="75"/>
      <c r="I108" s="204"/>
      <c r="J108" s="75"/>
      <c r="K108" s="75"/>
      <c r="L108" s="73"/>
      <c r="M108" s="248"/>
      <c r="N108" s="48"/>
      <c r="O108" s="48"/>
      <c r="P108" s="48"/>
      <c r="Q108" s="48"/>
      <c r="R108" s="48"/>
      <c r="S108" s="48"/>
      <c r="T108" s="96"/>
      <c r="AT108" s="25" t="s">
        <v>225</v>
      </c>
      <c r="AU108" s="25" t="s">
        <v>82</v>
      </c>
    </row>
    <row r="109" s="12" customFormat="1">
      <c r="B109" s="252"/>
      <c r="C109" s="253"/>
      <c r="D109" s="246" t="s">
        <v>422</v>
      </c>
      <c r="E109" s="253"/>
      <c r="F109" s="255" t="s">
        <v>1147</v>
      </c>
      <c r="G109" s="253"/>
      <c r="H109" s="256">
        <v>0.14999999999999999</v>
      </c>
      <c r="I109" s="257"/>
      <c r="J109" s="253"/>
      <c r="K109" s="253"/>
      <c r="L109" s="258"/>
      <c r="M109" s="259"/>
      <c r="N109" s="260"/>
      <c r="O109" s="260"/>
      <c r="P109" s="260"/>
      <c r="Q109" s="260"/>
      <c r="R109" s="260"/>
      <c r="S109" s="260"/>
      <c r="T109" s="261"/>
      <c r="AT109" s="262" t="s">
        <v>422</v>
      </c>
      <c r="AU109" s="262" t="s">
        <v>82</v>
      </c>
      <c r="AV109" s="12" t="s">
        <v>82</v>
      </c>
      <c r="AW109" s="12" t="s">
        <v>6</v>
      </c>
      <c r="AX109" s="12" t="s">
        <v>80</v>
      </c>
      <c r="AY109" s="262" t="s">
        <v>215</v>
      </c>
    </row>
    <row r="110" s="1" customFormat="1" ht="16.5" customHeight="1">
      <c r="B110" s="47"/>
      <c r="C110" s="234" t="s">
        <v>338</v>
      </c>
      <c r="D110" s="234" t="s">
        <v>218</v>
      </c>
      <c r="E110" s="235" t="s">
        <v>776</v>
      </c>
      <c r="F110" s="236" t="s">
        <v>777</v>
      </c>
      <c r="G110" s="237" t="s">
        <v>381</v>
      </c>
      <c r="H110" s="238">
        <v>57.607999999999997</v>
      </c>
      <c r="I110" s="239"/>
      <c r="J110" s="240">
        <f>ROUND(I110*H110,2)</f>
        <v>0</v>
      </c>
      <c r="K110" s="236" t="s">
        <v>222</v>
      </c>
      <c r="L110" s="73"/>
      <c r="M110" s="241" t="s">
        <v>21</v>
      </c>
      <c r="N110" s="242" t="s">
        <v>43</v>
      </c>
      <c r="O110" s="48"/>
      <c r="P110" s="243">
        <f>O110*H110</f>
        <v>0</v>
      </c>
      <c r="Q110" s="243">
        <v>0</v>
      </c>
      <c r="R110" s="243">
        <f>Q110*H110</f>
        <v>0</v>
      </c>
      <c r="S110" s="243">
        <v>0</v>
      </c>
      <c r="T110" s="244">
        <f>S110*H110</f>
        <v>0</v>
      </c>
      <c r="AR110" s="25" t="s">
        <v>232</v>
      </c>
      <c r="AT110" s="25" t="s">
        <v>218</v>
      </c>
      <c r="AU110" s="25" t="s">
        <v>82</v>
      </c>
      <c r="AY110" s="25" t="s">
        <v>215</v>
      </c>
      <c r="BE110" s="245">
        <f>IF(N110="základní",J110,0)</f>
        <v>0</v>
      </c>
      <c r="BF110" s="245">
        <f>IF(N110="snížená",J110,0)</f>
        <v>0</v>
      </c>
      <c r="BG110" s="245">
        <f>IF(N110="zákl. přenesená",J110,0)</f>
        <v>0</v>
      </c>
      <c r="BH110" s="245">
        <f>IF(N110="sníž. přenesená",J110,0)</f>
        <v>0</v>
      </c>
      <c r="BI110" s="245">
        <f>IF(N110="nulová",J110,0)</f>
        <v>0</v>
      </c>
      <c r="BJ110" s="25" t="s">
        <v>80</v>
      </c>
      <c r="BK110" s="245">
        <f>ROUND(I110*H110,2)</f>
        <v>0</v>
      </c>
      <c r="BL110" s="25" t="s">
        <v>232</v>
      </c>
      <c r="BM110" s="25" t="s">
        <v>1148</v>
      </c>
    </row>
    <row r="111" s="1" customFormat="1">
      <c r="B111" s="47"/>
      <c r="C111" s="75"/>
      <c r="D111" s="246" t="s">
        <v>225</v>
      </c>
      <c r="E111" s="75"/>
      <c r="F111" s="247" t="s">
        <v>1149</v>
      </c>
      <c r="G111" s="75"/>
      <c r="H111" s="75"/>
      <c r="I111" s="204"/>
      <c r="J111" s="75"/>
      <c r="K111" s="75"/>
      <c r="L111" s="73"/>
      <c r="M111" s="248"/>
      <c r="N111" s="48"/>
      <c r="O111" s="48"/>
      <c r="P111" s="48"/>
      <c r="Q111" s="48"/>
      <c r="R111" s="48"/>
      <c r="S111" s="48"/>
      <c r="T111" s="96"/>
      <c r="AT111" s="25" t="s">
        <v>225</v>
      </c>
      <c r="AU111" s="25" t="s">
        <v>82</v>
      </c>
    </row>
    <row r="112" s="1" customFormat="1" ht="25.5" customHeight="1">
      <c r="B112" s="47"/>
      <c r="C112" s="234" t="s">
        <v>251</v>
      </c>
      <c r="D112" s="234" t="s">
        <v>218</v>
      </c>
      <c r="E112" s="235" t="s">
        <v>985</v>
      </c>
      <c r="F112" s="236" t="s">
        <v>986</v>
      </c>
      <c r="G112" s="237" t="s">
        <v>381</v>
      </c>
      <c r="H112" s="238">
        <v>13.710000000000001</v>
      </c>
      <c r="I112" s="239"/>
      <c r="J112" s="240">
        <f>ROUND(I112*H112,2)</f>
        <v>0</v>
      </c>
      <c r="K112" s="236" t="s">
        <v>222</v>
      </c>
      <c r="L112" s="73"/>
      <c r="M112" s="241" t="s">
        <v>21</v>
      </c>
      <c r="N112" s="242" t="s">
        <v>43</v>
      </c>
      <c r="O112" s="48"/>
      <c r="P112" s="243">
        <f>O112*H112</f>
        <v>0</v>
      </c>
      <c r="Q112" s="243">
        <v>0</v>
      </c>
      <c r="R112" s="243">
        <f>Q112*H112</f>
        <v>0</v>
      </c>
      <c r="S112" s="243">
        <v>0</v>
      </c>
      <c r="T112" s="244">
        <f>S112*H112</f>
        <v>0</v>
      </c>
      <c r="AR112" s="25" t="s">
        <v>232</v>
      </c>
      <c r="AT112" s="25" t="s">
        <v>218</v>
      </c>
      <c r="AU112" s="25" t="s">
        <v>82</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1150</v>
      </c>
    </row>
    <row r="113" s="1" customFormat="1">
      <c r="B113" s="47"/>
      <c r="C113" s="75"/>
      <c r="D113" s="246" t="s">
        <v>225</v>
      </c>
      <c r="E113" s="75"/>
      <c r="F113" s="247" t="s">
        <v>1139</v>
      </c>
      <c r="G113" s="75"/>
      <c r="H113" s="75"/>
      <c r="I113" s="204"/>
      <c r="J113" s="75"/>
      <c r="K113" s="75"/>
      <c r="L113" s="73"/>
      <c r="M113" s="248"/>
      <c r="N113" s="48"/>
      <c r="O113" s="48"/>
      <c r="P113" s="48"/>
      <c r="Q113" s="48"/>
      <c r="R113" s="48"/>
      <c r="S113" s="48"/>
      <c r="T113" s="96"/>
      <c r="AT113" s="25" t="s">
        <v>225</v>
      </c>
      <c r="AU113" s="25" t="s">
        <v>82</v>
      </c>
    </row>
    <row r="114" s="1" customFormat="1" ht="16.5" customHeight="1">
      <c r="B114" s="47"/>
      <c r="C114" s="234" t="s">
        <v>256</v>
      </c>
      <c r="D114" s="234" t="s">
        <v>218</v>
      </c>
      <c r="E114" s="235" t="s">
        <v>988</v>
      </c>
      <c r="F114" s="236" t="s">
        <v>989</v>
      </c>
      <c r="G114" s="237" t="s">
        <v>381</v>
      </c>
      <c r="H114" s="238">
        <v>43.898000000000003</v>
      </c>
      <c r="I114" s="239"/>
      <c r="J114" s="240">
        <f>ROUND(I114*H114,2)</f>
        <v>0</v>
      </c>
      <c r="K114" s="236" t="s">
        <v>222</v>
      </c>
      <c r="L114" s="73"/>
      <c r="M114" s="241" t="s">
        <v>21</v>
      </c>
      <c r="N114" s="242" t="s">
        <v>43</v>
      </c>
      <c r="O114" s="48"/>
      <c r="P114" s="243">
        <f>O114*H114</f>
        <v>0</v>
      </c>
      <c r="Q114" s="243">
        <v>0</v>
      </c>
      <c r="R114" s="243">
        <f>Q114*H114</f>
        <v>0</v>
      </c>
      <c r="S114" s="243">
        <v>0</v>
      </c>
      <c r="T114" s="244">
        <f>S114*H114</f>
        <v>0</v>
      </c>
      <c r="AR114" s="25" t="s">
        <v>232</v>
      </c>
      <c r="AT114" s="25" t="s">
        <v>218</v>
      </c>
      <c r="AU114" s="25" t="s">
        <v>82</v>
      </c>
      <c r="AY114" s="25" t="s">
        <v>215</v>
      </c>
      <c r="BE114" s="245">
        <f>IF(N114="základní",J114,0)</f>
        <v>0</v>
      </c>
      <c r="BF114" s="245">
        <f>IF(N114="snížená",J114,0)</f>
        <v>0</v>
      </c>
      <c r="BG114" s="245">
        <f>IF(N114="zákl. přenesená",J114,0)</f>
        <v>0</v>
      </c>
      <c r="BH114" s="245">
        <f>IF(N114="sníž. přenesená",J114,0)</f>
        <v>0</v>
      </c>
      <c r="BI114" s="245">
        <f>IF(N114="nulová",J114,0)</f>
        <v>0</v>
      </c>
      <c r="BJ114" s="25" t="s">
        <v>80</v>
      </c>
      <c r="BK114" s="245">
        <f>ROUND(I114*H114,2)</f>
        <v>0</v>
      </c>
      <c r="BL114" s="25" t="s">
        <v>232</v>
      </c>
      <c r="BM114" s="25" t="s">
        <v>1151</v>
      </c>
    </row>
    <row r="115" s="1" customFormat="1">
      <c r="B115" s="47"/>
      <c r="C115" s="75"/>
      <c r="D115" s="246" t="s">
        <v>225</v>
      </c>
      <c r="E115" s="75"/>
      <c r="F115" s="247" t="s">
        <v>1152</v>
      </c>
      <c r="G115" s="75"/>
      <c r="H115" s="75"/>
      <c r="I115" s="204"/>
      <c r="J115" s="75"/>
      <c r="K115" s="75"/>
      <c r="L115" s="73"/>
      <c r="M115" s="248"/>
      <c r="N115" s="48"/>
      <c r="O115" s="48"/>
      <c r="P115" s="48"/>
      <c r="Q115" s="48"/>
      <c r="R115" s="48"/>
      <c r="S115" s="48"/>
      <c r="T115" s="96"/>
      <c r="AT115" s="25" t="s">
        <v>225</v>
      </c>
      <c r="AU115" s="25" t="s">
        <v>82</v>
      </c>
    </row>
    <row r="116" s="1" customFormat="1" ht="16.5" customHeight="1">
      <c r="B116" s="47"/>
      <c r="C116" s="234" t="s">
        <v>260</v>
      </c>
      <c r="D116" s="234" t="s">
        <v>218</v>
      </c>
      <c r="E116" s="235" t="s">
        <v>993</v>
      </c>
      <c r="F116" s="236" t="s">
        <v>994</v>
      </c>
      <c r="G116" s="237" t="s">
        <v>473</v>
      </c>
      <c r="H116" s="238">
        <v>83.406000000000006</v>
      </c>
      <c r="I116" s="239"/>
      <c r="J116" s="240">
        <f>ROUND(I116*H116,2)</f>
        <v>0</v>
      </c>
      <c r="K116" s="236" t="s">
        <v>222</v>
      </c>
      <c r="L116" s="73"/>
      <c r="M116" s="241" t="s">
        <v>21</v>
      </c>
      <c r="N116" s="242" t="s">
        <v>43</v>
      </c>
      <c r="O116" s="48"/>
      <c r="P116" s="243">
        <f>O116*H116</f>
        <v>0</v>
      </c>
      <c r="Q116" s="243">
        <v>0</v>
      </c>
      <c r="R116" s="243">
        <f>Q116*H116</f>
        <v>0</v>
      </c>
      <c r="S116" s="243">
        <v>0</v>
      </c>
      <c r="T116" s="244">
        <f>S116*H116</f>
        <v>0</v>
      </c>
      <c r="AR116" s="25" t="s">
        <v>232</v>
      </c>
      <c r="AT116" s="25" t="s">
        <v>218</v>
      </c>
      <c r="AU116" s="25" t="s">
        <v>82</v>
      </c>
      <c r="AY116" s="25" t="s">
        <v>215</v>
      </c>
      <c r="BE116" s="245">
        <f>IF(N116="základní",J116,0)</f>
        <v>0</v>
      </c>
      <c r="BF116" s="245">
        <f>IF(N116="snížená",J116,0)</f>
        <v>0</v>
      </c>
      <c r="BG116" s="245">
        <f>IF(N116="zákl. přenesená",J116,0)</f>
        <v>0</v>
      </c>
      <c r="BH116" s="245">
        <f>IF(N116="sníž. přenesená",J116,0)</f>
        <v>0</v>
      </c>
      <c r="BI116" s="245">
        <f>IF(N116="nulová",J116,0)</f>
        <v>0</v>
      </c>
      <c r="BJ116" s="25" t="s">
        <v>80</v>
      </c>
      <c r="BK116" s="245">
        <f>ROUND(I116*H116,2)</f>
        <v>0</v>
      </c>
      <c r="BL116" s="25" t="s">
        <v>232</v>
      </c>
      <c r="BM116" s="25" t="s">
        <v>1153</v>
      </c>
    </row>
    <row r="117" s="1" customFormat="1">
      <c r="B117" s="47"/>
      <c r="C117" s="75"/>
      <c r="D117" s="246" t="s">
        <v>225</v>
      </c>
      <c r="E117" s="75"/>
      <c r="F117" s="247" t="s">
        <v>1154</v>
      </c>
      <c r="G117" s="75"/>
      <c r="H117" s="75"/>
      <c r="I117" s="204"/>
      <c r="J117" s="75"/>
      <c r="K117" s="75"/>
      <c r="L117" s="73"/>
      <c r="M117" s="248"/>
      <c r="N117" s="48"/>
      <c r="O117" s="48"/>
      <c r="P117" s="48"/>
      <c r="Q117" s="48"/>
      <c r="R117" s="48"/>
      <c r="S117" s="48"/>
      <c r="T117" s="96"/>
      <c r="AT117" s="25" t="s">
        <v>225</v>
      </c>
      <c r="AU117" s="25" t="s">
        <v>82</v>
      </c>
    </row>
    <row r="118" s="1" customFormat="1" ht="16.5" customHeight="1">
      <c r="B118" s="47"/>
      <c r="C118" s="234" t="s">
        <v>267</v>
      </c>
      <c r="D118" s="234" t="s">
        <v>218</v>
      </c>
      <c r="E118" s="235" t="s">
        <v>998</v>
      </c>
      <c r="F118" s="236" t="s">
        <v>999</v>
      </c>
      <c r="G118" s="237" t="s">
        <v>376</v>
      </c>
      <c r="H118" s="238">
        <v>27.420000000000002</v>
      </c>
      <c r="I118" s="239"/>
      <c r="J118" s="240">
        <f>ROUND(I118*H118,2)</f>
        <v>0</v>
      </c>
      <c r="K118" s="236" t="s">
        <v>222</v>
      </c>
      <c r="L118" s="73"/>
      <c r="M118" s="241" t="s">
        <v>21</v>
      </c>
      <c r="N118" s="242" t="s">
        <v>43</v>
      </c>
      <c r="O118" s="48"/>
      <c r="P118" s="243">
        <f>O118*H118</f>
        <v>0</v>
      </c>
      <c r="Q118" s="243">
        <v>0</v>
      </c>
      <c r="R118" s="243">
        <f>Q118*H118</f>
        <v>0</v>
      </c>
      <c r="S118" s="243">
        <v>0</v>
      </c>
      <c r="T118" s="244">
        <f>S118*H118</f>
        <v>0</v>
      </c>
      <c r="AR118" s="25" t="s">
        <v>232</v>
      </c>
      <c r="AT118" s="25" t="s">
        <v>218</v>
      </c>
      <c r="AU118" s="25" t="s">
        <v>82</v>
      </c>
      <c r="AY118" s="25" t="s">
        <v>215</v>
      </c>
      <c r="BE118" s="245">
        <f>IF(N118="základní",J118,0)</f>
        <v>0</v>
      </c>
      <c r="BF118" s="245">
        <f>IF(N118="snížená",J118,0)</f>
        <v>0</v>
      </c>
      <c r="BG118" s="245">
        <f>IF(N118="zákl. přenesená",J118,0)</f>
        <v>0</v>
      </c>
      <c r="BH118" s="245">
        <f>IF(N118="sníž. přenesená",J118,0)</f>
        <v>0</v>
      </c>
      <c r="BI118" s="245">
        <f>IF(N118="nulová",J118,0)</f>
        <v>0</v>
      </c>
      <c r="BJ118" s="25" t="s">
        <v>80</v>
      </c>
      <c r="BK118" s="245">
        <f>ROUND(I118*H118,2)</f>
        <v>0</v>
      </c>
      <c r="BL118" s="25" t="s">
        <v>232</v>
      </c>
      <c r="BM118" s="25" t="s">
        <v>1155</v>
      </c>
    </row>
    <row r="119" s="12" customFormat="1">
      <c r="B119" s="252"/>
      <c r="C119" s="253"/>
      <c r="D119" s="246" t="s">
        <v>422</v>
      </c>
      <c r="E119" s="254" t="s">
        <v>21</v>
      </c>
      <c r="F119" s="255" t="s">
        <v>1156</v>
      </c>
      <c r="G119" s="253"/>
      <c r="H119" s="256">
        <v>27.420000000000002</v>
      </c>
      <c r="I119" s="257"/>
      <c r="J119" s="253"/>
      <c r="K119" s="253"/>
      <c r="L119" s="258"/>
      <c r="M119" s="259"/>
      <c r="N119" s="260"/>
      <c r="O119" s="260"/>
      <c r="P119" s="260"/>
      <c r="Q119" s="260"/>
      <c r="R119" s="260"/>
      <c r="S119" s="260"/>
      <c r="T119" s="261"/>
      <c r="AT119" s="262" t="s">
        <v>422</v>
      </c>
      <c r="AU119" s="262" t="s">
        <v>82</v>
      </c>
      <c r="AV119" s="12" t="s">
        <v>82</v>
      </c>
      <c r="AW119" s="12" t="s">
        <v>35</v>
      </c>
      <c r="AX119" s="12" t="s">
        <v>72</v>
      </c>
      <c r="AY119" s="262" t="s">
        <v>215</v>
      </c>
    </row>
    <row r="120" s="13" customFormat="1">
      <c r="B120" s="263"/>
      <c r="C120" s="264"/>
      <c r="D120" s="246" t="s">
        <v>422</v>
      </c>
      <c r="E120" s="265" t="s">
        <v>21</v>
      </c>
      <c r="F120" s="266" t="s">
        <v>439</v>
      </c>
      <c r="G120" s="264"/>
      <c r="H120" s="267">
        <v>27.420000000000002</v>
      </c>
      <c r="I120" s="268"/>
      <c r="J120" s="264"/>
      <c r="K120" s="264"/>
      <c r="L120" s="269"/>
      <c r="M120" s="270"/>
      <c r="N120" s="271"/>
      <c r="O120" s="271"/>
      <c r="P120" s="271"/>
      <c r="Q120" s="271"/>
      <c r="R120" s="271"/>
      <c r="S120" s="271"/>
      <c r="T120" s="272"/>
      <c r="AT120" s="273" t="s">
        <v>422</v>
      </c>
      <c r="AU120" s="273" t="s">
        <v>82</v>
      </c>
      <c r="AV120" s="13" t="s">
        <v>232</v>
      </c>
      <c r="AW120" s="13" t="s">
        <v>35</v>
      </c>
      <c r="AX120" s="13" t="s">
        <v>80</v>
      </c>
      <c r="AY120" s="273" t="s">
        <v>215</v>
      </c>
    </row>
    <row r="121" s="11" customFormat="1" ht="29.88" customHeight="1">
      <c r="B121" s="218"/>
      <c r="C121" s="219"/>
      <c r="D121" s="220" t="s">
        <v>71</v>
      </c>
      <c r="E121" s="232" t="s">
        <v>82</v>
      </c>
      <c r="F121" s="232" t="s">
        <v>547</v>
      </c>
      <c r="G121" s="219"/>
      <c r="H121" s="219"/>
      <c r="I121" s="222"/>
      <c r="J121" s="233">
        <f>BK121</f>
        <v>0</v>
      </c>
      <c r="K121" s="219"/>
      <c r="L121" s="224"/>
      <c r="M121" s="225"/>
      <c r="N121" s="226"/>
      <c r="O121" s="226"/>
      <c r="P121" s="227">
        <f>SUM(P122:P127)</f>
        <v>0</v>
      </c>
      <c r="Q121" s="226"/>
      <c r="R121" s="227">
        <f>SUM(R122:R127)</f>
        <v>0.0091856999999999998</v>
      </c>
      <c r="S121" s="226"/>
      <c r="T121" s="228">
        <f>SUM(T122:T127)</f>
        <v>0</v>
      </c>
      <c r="AR121" s="229" t="s">
        <v>80</v>
      </c>
      <c r="AT121" s="230" t="s">
        <v>71</v>
      </c>
      <c r="AU121" s="230" t="s">
        <v>80</v>
      </c>
      <c r="AY121" s="229" t="s">
        <v>215</v>
      </c>
      <c r="BK121" s="231">
        <f>SUM(BK122:BK127)</f>
        <v>0</v>
      </c>
    </row>
    <row r="122" s="1" customFormat="1" ht="16.5" customHeight="1">
      <c r="B122" s="47"/>
      <c r="C122" s="234" t="s">
        <v>272</v>
      </c>
      <c r="D122" s="234" t="s">
        <v>218</v>
      </c>
      <c r="E122" s="235" t="s">
        <v>1018</v>
      </c>
      <c r="F122" s="236" t="s">
        <v>1019</v>
      </c>
      <c r="G122" s="237" t="s">
        <v>376</v>
      </c>
      <c r="H122" s="238">
        <v>27.420000000000002</v>
      </c>
      <c r="I122" s="239"/>
      <c r="J122" s="240">
        <f>ROUND(I122*H122,2)</f>
        <v>0</v>
      </c>
      <c r="K122" s="236" t="s">
        <v>222</v>
      </c>
      <c r="L122" s="73"/>
      <c r="M122" s="241" t="s">
        <v>21</v>
      </c>
      <c r="N122" s="242" t="s">
        <v>43</v>
      </c>
      <c r="O122" s="48"/>
      <c r="P122" s="243">
        <f>O122*H122</f>
        <v>0</v>
      </c>
      <c r="Q122" s="243">
        <v>0.00013999999999999999</v>
      </c>
      <c r="R122" s="243">
        <f>Q122*H122</f>
        <v>0.0038387999999999999</v>
      </c>
      <c r="S122" s="243">
        <v>0</v>
      </c>
      <c r="T122" s="244">
        <f>S122*H122</f>
        <v>0</v>
      </c>
      <c r="AR122" s="25" t="s">
        <v>232</v>
      </c>
      <c r="AT122" s="25" t="s">
        <v>218</v>
      </c>
      <c r="AU122" s="25" t="s">
        <v>82</v>
      </c>
      <c r="AY122" s="25" t="s">
        <v>215</v>
      </c>
      <c r="BE122" s="245">
        <f>IF(N122="základní",J122,0)</f>
        <v>0</v>
      </c>
      <c r="BF122" s="245">
        <f>IF(N122="snížená",J122,0)</f>
        <v>0</v>
      </c>
      <c r="BG122" s="245">
        <f>IF(N122="zákl. přenesená",J122,0)</f>
        <v>0</v>
      </c>
      <c r="BH122" s="245">
        <f>IF(N122="sníž. přenesená",J122,0)</f>
        <v>0</v>
      </c>
      <c r="BI122" s="245">
        <f>IF(N122="nulová",J122,0)</f>
        <v>0</v>
      </c>
      <c r="BJ122" s="25" t="s">
        <v>80</v>
      </c>
      <c r="BK122" s="245">
        <f>ROUND(I122*H122,2)</f>
        <v>0</v>
      </c>
      <c r="BL122" s="25" t="s">
        <v>232</v>
      </c>
      <c r="BM122" s="25" t="s">
        <v>1157</v>
      </c>
    </row>
    <row r="123" s="1" customFormat="1">
      <c r="B123" s="47"/>
      <c r="C123" s="75"/>
      <c r="D123" s="246" t="s">
        <v>225</v>
      </c>
      <c r="E123" s="75"/>
      <c r="F123" s="247" t="s">
        <v>1158</v>
      </c>
      <c r="G123" s="75"/>
      <c r="H123" s="75"/>
      <c r="I123" s="204"/>
      <c r="J123" s="75"/>
      <c r="K123" s="75"/>
      <c r="L123" s="73"/>
      <c r="M123" s="248"/>
      <c r="N123" s="48"/>
      <c r="O123" s="48"/>
      <c r="P123" s="48"/>
      <c r="Q123" s="48"/>
      <c r="R123" s="48"/>
      <c r="S123" s="48"/>
      <c r="T123" s="96"/>
      <c r="AT123" s="25" t="s">
        <v>225</v>
      </c>
      <c r="AU123" s="25" t="s">
        <v>82</v>
      </c>
    </row>
    <row r="124" s="1" customFormat="1" ht="16.5" customHeight="1">
      <c r="B124" s="47"/>
      <c r="C124" s="274" t="s">
        <v>343</v>
      </c>
      <c r="D124" s="274" t="s">
        <v>470</v>
      </c>
      <c r="E124" s="275" t="s">
        <v>1159</v>
      </c>
      <c r="F124" s="276" t="s">
        <v>1160</v>
      </c>
      <c r="G124" s="277" t="s">
        <v>376</v>
      </c>
      <c r="H124" s="278">
        <v>35.646000000000001</v>
      </c>
      <c r="I124" s="279"/>
      <c r="J124" s="280">
        <f>ROUND(I124*H124,2)</f>
        <v>0</v>
      </c>
      <c r="K124" s="276" t="s">
        <v>222</v>
      </c>
      <c r="L124" s="281"/>
      <c r="M124" s="282" t="s">
        <v>21</v>
      </c>
      <c r="N124" s="283" t="s">
        <v>43</v>
      </c>
      <c r="O124" s="48"/>
      <c r="P124" s="243">
        <f>O124*H124</f>
        <v>0</v>
      </c>
      <c r="Q124" s="243">
        <v>0.00014999999999999999</v>
      </c>
      <c r="R124" s="243">
        <f>Q124*H124</f>
        <v>0.0053468999999999999</v>
      </c>
      <c r="S124" s="243">
        <v>0</v>
      </c>
      <c r="T124" s="244">
        <f>S124*H124</f>
        <v>0</v>
      </c>
      <c r="AR124" s="25" t="s">
        <v>405</v>
      </c>
      <c r="AT124" s="25" t="s">
        <v>470</v>
      </c>
      <c r="AU124" s="25" t="s">
        <v>82</v>
      </c>
      <c r="AY124" s="25" t="s">
        <v>215</v>
      </c>
      <c r="BE124" s="245">
        <f>IF(N124="základní",J124,0)</f>
        <v>0</v>
      </c>
      <c r="BF124" s="245">
        <f>IF(N124="snížená",J124,0)</f>
        <v>0</v>
      </c>
      <c r="BG124" s="245">
        <f>IF(N124="zákl. přenesená",J124,0)</f>
        <v>0</v>
      </c>
      <c r="BH124" s="245">
        <f>IF(N124="sníž. přenesená",J124,0)</f>
        <v>0</v>
      </c>
      <c r="BI124" s="245">
        <f>IF(N124="nulová",J124,0)</f>
        <v>0</v>
      </c>
      <c r="BJ124" s="25" t="s">
        <v>80</v>
      </c>
      <c r="BK124" s="245">
        <f>ROUND(I124*H124,2)</f>
        <v>0</v>
      </c>
      <c r="BL124" s="25" t="s">
        <v>232</v>
      </c>
      <c r="BM124" s="25" t="s">
        <v>1161</v>
      </c>
    </row>
    <row r="125" s="1" customFormat="1">
      <c r="B125" s="47"/>
      <c r="C125" s="75"/>
      <c r="D125" s="246" t="s">
        <v>225</v>
      </c>
      <c r="E125" s="75"/>
      <c r="F125" s="247" t="s">
        <v>1025</v>
      </c>
      <c r="G125" s="75"/>
      <c r="H125" s="75"/>
      <c r="I125" s="204"/>
      <c r="J125" s="75"/>
      <c r="K125" s="75"/>
      <c r="L125" s="73"/>
      <c r="M125" s="248"/>
      <c r="N125" s="48"/>
      <c r="O125" s="48"/>
      <c r="P125" s="48"/>
      <c r="Q125" s="48"/>
      <c r="R125" s="48"/>
      <c r="S125" s="48"/>
      <c r="T125" s="96"/>
      <c r="AT125" s="25" t="s">
        <v>225</v>
      </c>
      <c r="AU125" s="25" t="s">
        <v>82</v>
      </c>
    </row>
    <row r="126" s="12" customFormat="1">
      <c r="B126" s="252"/>
      <c r="C126" s="253"/>
      <c r="D126" s="246" t="s">
        <v>422</v>
      </c>
      <c r="E126" s="254" t="s">
        <v>21</v>
      </c>
      <c r="F126" s="255" t="s">
        <v>1162</v>
      </c>
      <c r="G126" s="253"/>
      <c r="H126" s="256">
        <v>35.646000000000001</v>
      </c>
      <c r="I126" s="257"/>
      <c r="J126" s="253"/>
      <c r="K126" s="253"/>
      <c r="L126" s="258"/>
      <c r="M126" s="259"/>
      <c r="N126" s="260"/>
      <c r="O126" s="260"/>
      <c r="P126" s="260"/>
      <c r="Q126" s="260"/>
      <c r="R126" s="260"/>
      <c r="S126" s="260"/>
      <c r="T126" s="261"/>
      <c r="AT126" s="262" t="s">
        <v>422</v>
      </c>
      <c r="AU126" s="262" t="s">
        <v>82</v>
      </c>
      <c r="AV126" s="12" t="s">
        <v>82</v>
      </c>
      <c r="AW126" s="12" t="s">
        <v>35</v>
      </c>
      <c r="AX126" s="12" t="s">
        <v>72</v>
      </c>
      <c r="AY126" s="262" t="s">
        <v>215</v>
      </c>
    </row>
    <row r="127" s="13" customFormat="1">
      <c r="B127" s="263"/>
      <c r="C127" s="264"/>
      <c r="D127" s="246" t="s">
        <v>422</v>
      </c>
      <c r="E127" s="265" t="s">
        <v>21</v>
      </c>
      <c r="F127" s="266" t="s">
        <v>439</v>
      </c>
      <c r="G127" s="264"/>
      <c r="H127" s="267">
        <v>35.646000000000001</v>
      </c>
      <c r="I127" s="268"/>
      <c r="J127" s="264"/>
      <c r="K127" s="264"/>
      <c r="L127" s="269"/>
      <c r="M127" s="270"/>
      <c r="N127" s="271"/>
      <c r="O127" s="271"/>
      <c r="P127" s="271"/>
      <c r="Q127" s="271"/>
      <c r="R127" s="271"/>
      <c r="S127" s="271"/>
      <c r="T127" s="272"/>
      <c r="AT127" s="273" t="s">
        <v>422</v>
      </c>
      <c r="AU127" s="273" t="s">
        <v>82</v>
      </c>
      <c r="AV127" s="13" t="s">
        <v>232</v>
      </c>
      <c r="AW127" s="13" t="s">
        <v>35</v>
      </c>
      <c r="AX127" s="13" t="s">
        <v>80</v>
      </c>
      <c r="AY127" s="273" t="s">
        <v>215</v>
      </c>
    </row>
    <row r="128" s="11" customFormat="1" ht="29.88" customHeight="1">
      <c r="B128" s="218"/>
      <c r="C128" s="219"/>
      <c r="D128" s="220" t="s">
        <v>71</v>
      </c>
      <c r="E128" s="232" t="s">
        <v>227</v>
      </c>
      <c r="F128" s="232" t="s">
        <v>1163</v>
      </c>
      <c r="G128" s="219"/>
      <c r="H128" s="219"/>
      <c r="I128" s="222"/>
      <c r="J128" s="233">
        <f>BK128</f>
        <v>0</v>
      </c>
      <c r="K128" s="219"/>
      <c r="L128" s="224"/>
      <c r="M128" s="225"/>
      <c r="N128" s="226"/>
      <c r="O128" s="226"/>
      <c r="P128" s="227">
        <f>SUM(P129:P135)</f>
        <v>0</v>
      </c>
      <c r="Q128" s="226"/>
      <c r="R128" s="227">
        <f>SUM(R129:R135)</f>
        <v>1.6292099999999998</v>
      </c>
      <c r="S128" s="226"/>
      <c r="T128" s="228">
        <f>SUM(T129:T135)</f>
        <v>0</v>
      </c>
      <c r="AR128" s="229" t="s">
        <v>80</v>
      </c>
      <c r="AT128" s="230" t="s">
        <v>71</v>
      </c>
      <c r="AU128" s="230" t="s">
        <v>80</v>
      </c>
      <c r="AY128" s="229" t="s">
        <v>215</v>
      </c>
      <c r="BK128" s="231">
        <f>SUM(BK129:BK135)</f>
        <v>0</v>
      </c>
    </row>
    <row r="129" s="1" customFormat="1" ht="16.5" customHeight="1">
      <c r="B129" s="47"/>
      <c r="C129" s="234" t="s">
        <v>10</v>
      </c>
      <c r="D129" s="234" t="s">
        <v>218</v>
      </c>
      <c r="E129" s="235" t="s">
        <v>1164</v>
      </c>
      <c r="F129" s="236" t="s">
        <v>1165</v>
      </c>
      <c r="G129" s="237" t="s">
        <v>298</v>
      </c>
      <c r="H129" s="238">
        <v>9</v>
      </c>
      <c r="I129" s="239"/>
      <c r="J129" s="240">
        <f>ROUND(I129*H129,2)</f>
        <v>0</v>
      </c>
      <c r="K129" s="236" t="s">
        <v>222</v>
      </c>
      <c r="L129" s="73"/>
      <c r="M129" s="241" t="s">
        <v>21</v>
      </c>
      <c r="N129" s="242" t="s">
        <v>43</v>
      </c>
      <c r="O129" s="48"/>
      <c r="P129" s="243">
        <f>O129*H129</f>
        <v>0</v>
      </c>
      <c r="Q129" s="243">
        <v>0.17488999999999999</v>
      </c>
      <c r="R129" s="243">
        <f>Q129*H129</f>
        <v>1.5740099999999999</v>
      </c>
      <c r="S129" s="243">
        <v>0</v>
      </c>
      <c r="T129" s="244">
        <f>S129*H129</f>
        <v>0</v>
      </c>
      <c r="AR129" s="25" t="s">
        <v>232</v>
      </c>
      <c r="AT129" s="25" t="s">
        <v>218</v>
      </c>
      <c r="AU129" s="25" t="s">
        <v>82</v>
      </c>
      <c r="AY129" s="25" t="s">
        <v>215</v>
      </c>
      <c r="BE129" s="245">
        <f>IF(N129="základní",J129,0)</f>
        <v>0</v>
      </c>
      <c r="BF129" s="245">
        <f>IF(N129="snížená",J129,0)</f>
        <v>0</v>
      </c>
      <c r="BG129" s="245">
        <f>IF(N129="zákl. přenesená",J129,0)</f>
        <v>0</v>
      </c>
      <c r="BH129" s="245">
        <f>IF(N129="sníž. přenesená",J129,0)</f>
        <v>0</v>
      </c>
      <c r="BI129" s="245">
        <f>IF(N129="nulová",J129,0)</f>
        <v>0</v>
      </c>
      <c r="BJ129" s="25" t="s">
        <v>80</v>
      </c>
      <c r="BK129" s="245">
        <f>ROUND(I129*H129,2)</f>
        <v>0</v>
      </c>
      <c r="BL129" s="25" t="s">
        <v>232</v>
      </c>
      <c r="BM129" s="25" t="s">
        <v>1166</v>
      </c>
    </row>
    <row r="130" s="1" customFormat="1">
      <c r="B130" s="47"/>
      <c r="C130" s="75"/>
      <c r="D130" s="246" t="s">
        <v>225</v>
      </c>
      <c r="E130" s="75"/>
      <c r="F130" s="247" t="s">
        <v>1167</v>
      </c>
      <c r="G130" s="75"/>
      <c r="H130" s="75"/>
      <c r="I130" s="204"/>
      <c r="J130" s="75"/>
      <c r="K130" s="75"/>
      <c r="L130" s="73"/>
      <c r="M130" s="248"/>
      <c r="N130" s="48"/>
      <c r="O130" s="48"/>
      <c r="P130" s="48"/>
      <c r="Q130" s="48"/>
      <c r="R130" s="48"/>
      <c r="S130" s="48"/>
      <c r="T130" s="96"/>
      <c r="AT130" s="25" t="s">
        <v>225</v>
      </c>
      <c r="AU130" s="25" t="s">
        <v>82</v>
      </c>
    </row>
    <row r="131" s="1" customFormat="1" ht="16.5" customHeight="1">
      <c r="B131" s="47"/>
      <c r="C131" s="274" t="s">
        <v>286</v>
      </c>
      <c r="D131" s="274" t="s">
        <v>470</v>
      </c>
      <c r="E131" s="275" t="s">
        <v>1168</v>
      </c>
      <c r="F131" s="276" t="s">
        <v>1169</v>
      </c>
      <c r="G131" s="277" t="s">
        <v>298</v>
      </c>
      <c r="H131" s="278">
        <v>9</v>
      </c>
      <c r="I131" s="279"/>
      <c r="J131" s="280">
        <f>ROUND(I131*H131,2)</f>
        <v>0</v>
      </c>
      <c r="K131" s="276" t="s">
        <v>21</v>
      </c>
      <c r="L131" s="281"/>
      <c r="M131" s="282" t="s">
        <v>21</v>
      </c>
      <c r="N131" s="283" t="s">
        <v>43</v>
      </c>
      <c r="O131" s="48"/>
      <c r="P131" s="243">
        <f>O131*H131</f>
        <v>0</v>
      </c>
      <c r="Q131" s="243">
        <v>0.0028</v>
      </c>
      <c r="R131" s="243">
        <f>Q131*H131</f>
        <v>0.0252</v>
      </c>
      <c r="S131" s="243">
        <v>0</v>
      </c>
      <c r="T131" s="244">
        <f>S131*H131</f>
        <v>0</v>
      </c>
      <c r="AR131" s="25" t="s">
        <v>405</v>
      </c>
      <c r="AT131" s="25" t="s">
        <v>470</v>
      </c>
      <c r="AU131" s="25" t="s">
        <v>82</v>
      </c>
      <c r="AY131" s="25" t="s">
        <v>215</v>
      </c>
      <c r="BE131" s="245">
        <f>IF(N131="základní",J131,0)</f>
        <v>0</v>
      </c>
      <c r="BF131" s="245">
        <f>IF(N131="snížená",J131,0)</f>
        <v>0</v>
      </c>
      <c r="BG131" s="245">
        <f>IF(N131="zákl. přenesená",J131,0)</f>
        <v>0</v>
      </c>
      <c r="BH131" s="245">
        <f>IF(N131="sníž. přenesená",J131,0)</f>
        <v>0</v>
      </c>
      <c r="BI131" s="245">
        <f>IF(N131="nulová",J131,0)</f>
        <v>0</v>
      </c>
      <c r="BJ131" s="25" t="s">
        <v>80</v>
      </c>
      <c r="BK131" s="245">
        <f>ROUND(I131*H131,2)</f>
        <v>0</v>
      </c>
      <c r="BL131" s="25" t="s">
        <v>232</v>
      </c>
      <c r="BM131" s="25" t="s">
        <v>1170</v>
      </c>
    </row>
    <row r="132" s="1" customFormat="1" ht="16.5" customHeight="1">
      <c r="B132" s="47"/>
      <c r="C132" s="234" t="s">
        <v>290</v>
      </c>
      <c r="D132" s="234" t="s">
        <v>218</v>
      </c>
      <c r="E132" s="235" t="s">
        <v>1171</v>
      </c>
      <c r="F132" s="236" t="s">
        <v>1172</v>
      </c>
      <c r="G132" s="237" t="s">
        <v>376</v>
      </c>
      <c r="H132" s="238">
        <v>15</v>
      </c>
      <c r="I132" s="239"/>
      <c r="J132" s="240">
        <f>ROUND(I132*H132,2)</f>
        <v>0</v>
      </c>
      <c r="K132" s="236" t="s">
        <v>222</v>
      </c>
      <c r="L132" s="73"/>
      <c r="M132" s="241" t="s">
        <v>21</v>
      </c>
      <c r="N132" s="242" t="s">
        <v>43</v>
      </c>
      <c r="O132" s="48"/>
      <c r="P132" s="243">
        <f>O132*H132</f>
        <v>0</v>
      </c>
      <c r="Q132" s="243">
        <v>0</v>
      </c>
      <c r="R132" s="243">
        <f>Q132*H132</f>
        <v>0</v>
      </c>
      <c r="S132" s="243">
        <v>0</v>
      </c>
      <c r="T132" s="244">
        <f>S132*H132</f>
        <v>0</v>
      </c>
      <c r="AR132" s="25" t="s">
        <v>232</v>
      </c>
      <c r="AT132" s="25" t="s">
        <v>218</v>
      </c>
      <c r="AU132" s="25" t="s">
        <v>82</v>
      </c>
      <c r="AY132" s="25" t="s">
        <v>215</v>
      </c>
      <c r="BE132" s="245">
        <f>IF(N132="základní",J132,0)</f>
        <v>0</v>
      </c>
      <c r="BF132" s="245">
        <f>IF(N132="snížená",J132,0)</f>
        <v>0</v>
      </c>
      <c r="BG132" s="245">
        <f>IF(N132="zákl. přenesená",J132,0)</f>
        <v>0</v>
      </c>
      <c r="BH132" s="245">
        <f>IF(N132="sníž. přenesená",J132,0)</f>
        <v>0</v>
      </c>
      <c r="BI132" s="245">
        <f>IF(N132="nulová",J132,0)</f>
        <v>0</v>
      </c>
      <c r="BJ132" s="25" t="s">
        <v>80</v>
      </c>
      <c r="BK132" s="245">
        <f>ROUND(I132*H132,2)</f>
        <v>0</v>
      </c>
      <c r="BL132" s="25" t="s">
        <v>232</v>
      </c>
      <c r="BM132" s="25" t="s">
        <v>1173</v>
      </c>
    </row>
    <row r="133" s="1" customFormat="1">
      <c r="B133" s="47"/>
      <c r="C133" s="75"/>
      <c r="D133" s="246" t="s">
        <v>225</v>
      </c>
      <c r="E133" s="75"/>
      <c r="F133" s="247" t="s">
        <v>1064</v>
      </c>
      <c r="G133" s="75"/>
      <c r="H133" s="75"/>
      <c r="I133" s="204"/>
      <c r="J133" s="75"/>
      <c r="K133" s="75"/>
      <c r="L133" s="73"/>
      <c r="M133" s="248"/>
      <c r="N133" s="48"/>
      <c r="O133" s="48"/>
      <c r="P133" s="48"/>
      <c r="Q133" s="48"/>
      <c r="R133" s="48"/>
      <c r="S133" s="48"/>
      <c r="T133" s="96"/>
      <c r="AT133" s="25" t="s">
        <v>225</v>
      </c>
      <c r="AU133" s="25" t="s">
        <v>82</v>
      </c>
    </row>
    <row r="134" s="1" customFormat="1" ht="16.5" customHeight="1">
      <c r="B134" s="47"/>
      <c r="C134" s="274" t="s">
        <v>295</v>
      </c>
      <c r="D134" s="274" t="s">
        <v>470</v>
      </c>
      <c r="E134" s="275" t="s">
        <v>1174</v>
      </c>
      <c r="F134" s="276" t="s">
        <v>1175</v>
      </c>
      <c r="G134" s="277" t="s">
        <v>376</v>
      </c>
      <c r="H134" s="278">
        <v>15</v>
      </c>
      <c r="I134" s="279"/>
      <c r="J134" s="280">
        <f>ROUND(I134*H134,2)</f>
        <v>0</v>
      </c>
      <c r="K134" s="276" t="s">
        <v>21</v>
      </c>
      <c r="L134" s="281"/>
      <c r="M134" s="282" t="s">
        <v>21</v>
      </c>
      <c r="N134" s="283" t="s">
        <v>43</v>
      </c>
      <c r="O134" s="48"/>
      <c r="P134" s="243">
        <f>O134*H134</f>
        <v>0</v>
      </c>
      <c r="Q134" s="243">
        <v>0.002</v>
      </c>
      <c r="R134" s="243">
        <f>Q134*H134</f>
        <v>0.029999999999999999</v>
      </c>
      <c r="S134" s="243">
        <v>0</v>
      </c>
      <c r="T134" s="244">
        <f>S134*H134</f>
        <v>0</v>
      </c>
      <c r="AR134" s="25" t="s">
        <v>405</v>
      </c>
      <c r="AT134" s="25" t="s">
        <v>470</v>
      </c>
      <c r="AU134" s="25" t="s">
        <v>82</v>
      </c>
      <c r="AY134" s="25" t="s">
        <v>215</v>
      </c>
      <c r="BE134" s="245">
        <f>IF(N134="základní",J134,0)</f>
        <v>0</v>
      </c>
      <c r="BF134" s="245">
        <f>IF(N134="snížená",J134,0)</f>
        <v>0</v>
      </c>
      <c r="BG134" s="245">
        <f>IF(N134="zákl. přenesená",J134,0)</f>
        <v>0</v>
      </c>
      <c r="BH134" s="245">
        <f>IF(N134="sníž. přenesená",J134,0)</f>
        <v>0</v>
      </c>
      <c r="BI134" s="245">
        <f>IF(N134="nulová",J134,0)</f>
        <v>0</v>
      </c>
      <c r="BJ134" s="25" t="s">
        <v>80</v>
      </c>
      <c r="BK134" s="245">
        <f>ROUND(I134*H134,2)</f>
        <v>0</v>
      </c>
      <c r="BL134" s="25" t="s">
        <v>232</v>
      </c>
      <c r="BM134" s="25" t="s">
        <v>1176</v>
      </c>
    </row>
    <row r="135" s="1" customFormat="1">
      <c r="B135" s="47"/>
      <c r="C135" s="75"/>
      <c r="D135" s="246" t="s">
        <v>225</v>
      </c>
      <c r="E135" s="75"/>
      <c r="F135" s="247" t="s">
        <v>1177</v>
      </c>
      <c r="G135" s="75"/>
      <c r="H135" s="75"/>
      <c r="I135" s="204"/>
      <c r="J135" s="75"/>
      <c r="K135" s="75"/>
      <c r="L135" s="73"/>
      <c r="M135" s="248"/>
      <c r="N135" s="48"/>
      <c r="O135" s="48"/>
      <c r="P135" s="48"/>
      <c r="Q135" s="48"/>
      <c r="R135" s="48"/>
      <c r="S135" s="48"/>
      <c r="T135" s="96"/>
      <c r="AT135" s="25" t="s">
        <v>225</v>
      </c>
      <c r="AU135" s="25" t="s">
        <v>82</v>
      </c>
    </row>
    <row r="136" s="11" customFormat="1" ht="29.88" customHeight="1">
      <c r="B136" s="218"/>
      <c r="C136" s="219"/>
      <c r="D136" s="220" t="s">
        <v>71</v>
      </c>
      <c r="E136" s="232" t="s">
        <v>214</v>
      </c>
      <c r="F136" s="232" t="s">
        <v>1026</v>
      </c>
      <c r="G136" s="219"/>
      <c r="H136" s="219"/>
      <c r="I136" s="222"/>
      <c r="J136" s="233">
        <f>BK136</f>
        <v>0</v>
      </c>
      <c r="K136" s="219"/>
      <c r="L136" s="224"/>
      <c r="M136" s="225"/>
      <c r="N136" s="226"/>
      <c r="O136" s="226"/>
      <c r="P136" s="227">
        <f>SUM(P137:P148)</f>
        <v>0</v>
      </c>
      <c r="Q136" s="226"/>
      <c r="R136" s="227">
        <f>SUM(R137:R148)</f>
        <v>10.3057575</v>
      </c>
      <c r="S136" s="226"/>
      <c r="T136" s="228">
        <f>SUM(T137:T148)</f>
        <v>0</v>
      </c>
      <c r="AR136" s="229" t="s">
        <v>80</v>
      </c>
      <c r="AT136" s="230" t="s">
        <v>71</v>
      </c>
      <c r="AU136" s="230" t="s">
        <v>80</v>
      </c>
      <c r="AY136" s="229" t="s">
        <v>215</v>
      </c>
      <c r="BK136" s="231">
        <f>SUM(BK137:BK148)</f>
        <v>0</v>
      </c>
    </row>
    <row r="137" s="1" customFormat="1" ht="16.5" customHeight="1">
      <c r="B137" s="47"/>
      <c r="C137" s="234" t="s">
        <v>300</v>
      </c>
      <c r="D137" s="234" t="s">
        <v>218</v>
      </c>
      <c r="E137" s="235" t="s">
        <v>1032</v>
      </c>
      <c r="F137" s="236" t="s">
        <v>1033</v>
      </c>
      <c r="G137" s="237" t="s">
        <v>376</v>
      </c>
      <c r="H137" s="238">
        <v>25.135000000000002</v>
      </c>
      <c r="I137" s="239"/>
      <c r="J137" s="240">
        <f>ROUND(I137*H137,2)</f>
        <v>0</v>
      </c>
      <c r="K137" s="236" t="s">
        <v>222</v>
      </c>
      <c r="L137" s="73"/>
      <c r="M137" s="241" t="s">
        <v>21</v>
      </c>
      <c r="N137" s="242" t="s">
        <v>43</v>
      </c>
      <c r="O137" s="48"/>
      <c r="P137" s="243">
        <f>O137*H137</f>
        <v>0</v>
      </c>
      <c r="Q137" s="243">
        <v>0</v>
      </c>
      <c r="R137" s="243">
        <f>Q137*H137</f>
        <v>0</v>
      </c>
      <c r="S137" s="243">
        <v>0</v>
      </c>
      <c r="T137" s="244">
        <f>S137*H137</f>
        <v>0</v>
      </c>
      <c r="AR137" s="25" t="s">
        <v>232</v>
      </c>
      <c r="AT137" s="25" t="s">
        <v>218</v>
      </c>
      <c r="AU137" s="25" t="s">
        <v>82</v>
      </c>
      <c r="AY137" s="25" t="s">
        <v>215</v>
      </c>
      <c r="BE137" s="245">
        <f>IF(N137="základní",J137,0)</f>
        <v>0</v>
      </c>
      <c r="BF137" s="245">
        <f>IF(N137="snížená",J137,0)</f>
        <v>0</v>
      </c>
      <c r="BG137" s="245">
        <f>IF(N137="zákl. přenesená",J137,0)</f>
        <v>0</v>
      </c>
      <c r="BH137" s="245">
        <f>IF(N137="sníž. přenesená",J137,0)</f>
        <v>0</v>
      </c>
      <c r="BI137" s="245">
        <f>IF(N137="nulová",J137,0)</f>
        <v>0</v>
      </c>
      <c r="BJ137" s="25" t="s">
        <v>80</v>
      </c>
      <c r="BK137" s="245">
        <f>ROUND(I137*H137,2)</f>
        <v>0</v>
      </c>
      <c r="BL137" s="25" t="s">
        <v>232</v>
      </c>
      <c r="BM137" s="25" t="s">
        <v>1178</v>
      </c>
    </row>
    <row r="138" s="1" customFormat="1" ht="16.5" customHeight="1">
      <c r="B138" s="47"/>
      <c r="C138" s="234" t="s">
        <v>305</v>
      </c>
      <c r="D138" s="234" t="s">
        <v>218</v>
      </c>
      <c r="E138" s="235" t="s">
        <v>1037</v>
      </c>
      <c r="F138" s="236" t="s">
        <v>1038</v>
      </c>
      <c r="G138" s="237" t="s">
        <v>376</v>
      </c>
      <c r="H138" s="238">
        <v>27.420000000000002</v>
      </c>
      <c r="I138" s="239"/>
      <c r="J138" s="240">
        <f>ROUND(I138*H138,2)</f>
        <v>0</v>
      </c>
      <c r="K138" s="236" t="s">
        <v>222</v>
      </c>
      <c r="L138" s="73"/>
      <c r="M138" s="241" t="s">
        <v>21</v>
      </c>
      <c r="N138" s="242" t="s">
        <v>43</v>
      </c>
      <c r="O138" s="48"/>
      <c r="P138" s="243">
        <f>O138*H138</f>
        <v>0</v>
      </c>
      <c r="Q138" s="243">
        <v>0</v>
      </c>
      <c r="R138" s="243">
        <f>Q138*H138</f>
        <v>0</v>
      </c>
      <c r="S138" s="243">
        <v>0</v>
      </c>
      <c r="T138" s="244">
        <f>S138*H138</f>
        <v>0</v>
      </c>
      <c r="AR138" s="25" t="s">
        <v>232</v>
      </c>
      <c r="AT138" s="25" t="s">
        <v>218</v>
      </c>
      <c r="AU138" s="25" t="s">
        <v>82</v>
      </c>
      <c r="AY138" s="25" t="s">
        <v>215</v>
      </c>
      <c r="BE138" s="245">
        <f>IF(N138="základní",J138,0)</f>
        <v>0</v>
      </c>
      <c r="BF138" s="245">
        <f>IF(N138="snížená",J138,0)</f>
        <v>0</v>
      </c>
      <c r="BG138" s="245">
        <f>IF(N138="zákl. přenesená",J138,0)</f>
        <v>0</v>
      </c>
      <c r="BH138" s="245">
        <f>IF(N138="sníž. přenesená",J138,0)</f>
        <v>0</v>
      </c>
      <c r="BI138" s="245">
        <f>IF(N138="nulová",J138,0)</f>
        <v>0</v>
      </c>
      <c r="BJ138" s="25" t="s">
        <v>80</v>
      </c>
      <c r="BK138" s="245">
        <f>ROUND(I138*H138,2)</f>
        <v>0</v>
      </c>
      <c r="BL138" s="25" t="s">
        <v>232</v>
      </c>
      <c r="BM138" s="25" t="s">
        <v>1179</v>
      </c>
    </row>
    <row r="139" s="12" customFormat="1">
      <c r="B139" s="252"/>
      <c r="C139" s="253"/>
      <c r="D139" s="246" t="s">
        <v>422</v>
      </c>
      <c r="E139" s="254" t="s">
        <v>21</v>
      </c>
      <c r="F139" s="255" t="s">
        <v>1156</v>
      </c>
      <c r="G139" s="253"/>
      <c r="H139" s="256">
        <v>27.420000000000002</v>
      </c>
      <c r="I139" s="257"/>
      <c r="J139" s="253"/>
      <c r="K139" s="253"/>
      <c r="L139" s="258"/>
      <c r="M139" s="259"/>
      <c r="N139" s="260"/>
      <c r="O139" s="260"/>
      <c r="P139" s="260"/>
      <c r="Q139" s="260"/>
      <c r="R139" s="260"/>
      <c r="S139" s="260"/>
      <c r="T139" s="261"/>
      <c r="AT139" s="262" t="s">
        <v>422</v>
      </c>
      <c r="AU139" s="262" t="s">
        <v>82</v>
      </c>
      <c r="AV139" s="12" t="s">
        <v>82</v>
      </c>
      <c r="AW139" s="12" t="s">
        <v>35</v>
      </c>
      <c r="AX139" s="12" t="s">
        <v>72</v>
      </c>
      <c r="AY139" s="262" t="s">
        <v>215</v>
      </c>
    </row>
    <row r="140" s="13" customFormat="1">
      <c r="B140" s="263"/>
      <c r="C140" s="264"/>
      <c r="D140" s="246" t="s">
        <v>422</v>
      </c>
      <c r="E140" s="265" t="s">
        <v>21</v>
      </c>
      <c r="F140" s="266" t="s">
        <v>439</v>
      </c>
      <c r="G140" s="264"/>
      <c r="H140" s="267">
        <v>27.420000000000002</v>
      </c>
      <c r="I140" s="268"/>
      <c r="J140" s="264"/>
      <c r="K140" s="264"/>
      <c r="L140" s="269"/>
      <c r="M140" s="270"/>
      <c r="N140" s="271"/>
      <c r="O140" s="271"/>
      <c r="P140" s="271"/>
      <c r="Q140" s="271"/>
      <c r="R140" s="271"/>
      <c r="S140" s="271"/>
      <c r="T140" s="272"/>
      <c r="AT140" s="273" t="s">
        <v>422</v>
      </c>
      <c r="AU140" s="273" t="s">
        <v>82</v>
      </c>
      <c r="AV140" s="13" t="s">
        <v>232</v>
      </c>
      <c r="AW140" s="13" t="s">
        <v>35</v>
      </c>
      <c r="AX140" s="13" t="s">
        <v>80</v>
      </c>
      <c r="AY140" s="273" t="s">
        <v>215</v>
      </c>
    </row>
    <row r="141" s="1" customFormat="1" ht="25.5" customHeight="1">
      <c r="B141" s="47"/>
      <c r="C141" s="234" t="s">
        <v>9</v>
      </c>
      <c r="D141" s="234" t="s">
        <v>218</v>
      </c>
      <c r="E141" s="235" t="s">
        <v>1073</v>
      </c>
      <c r="F141" s="236" t="s">
        <v>1074</v>
      </c>
      <c r="G141" s="237" t="s">
        <v>376</v>
      </c>
      <c r="H141" s="238">
        <v>22.850000000000001</v>
      </c>
      <c r="I141" s="239"/>
      <c r="J141" s="240">
        <f>ROUND(I141*H141,2)</f>
        <v>0</v>
      </c>
      <c r="K141" s="236" t="s">
        <v>222</v>
      </c>
      <c r="L141" s="73"/>
      <c r="M141" s="241" t="s">
        <v>21</v>
      </c>
      <c r="N141" s="242" t="s">
        <v>43</v>
      </c>
      <c r="O141" s="48"/>
      <c r="P141" s="243">
        <f>O141*H141</f>
        <v>0</v>
      </c>
      <c r="Q141" s="243">
        <v>0.1837</v>
      </c>
      <c r="R141" s="243">
        <f>Q141*H141</f>
        <v>4.1975450000000007</v>
      </c>
      <c r="S141" s="243">
        <v>0</v>
      </c>
      <c r="T141" s="244">
        <f>S141*H141</f>
        <v>0</v>
      </c>
      <c r="AR141" s="25" t="s">
        <v>232</v>
      </c>
      <c r="AT141" s="25" t="s">
        <v>218</v>
      </c>
      <c r="AU141" s="25" t="s">
        <v>82</v>
      </c>
      <c r="AY141" s="25" t="s">
        <v>215</v>
      </c>
      <c r="BE141" s="245">
        <f>IF(N141="základní",J141,0)</f>
        <v>0</v>
      </c>
      <c r="BF141" s="245">
        <f>IF(N141="snížená",J141,0)</f>
        <v>0</v>
      </c>
      <c r="BG141" s="245">
        <f>IF(N141="zákl. přenesená",J141,0)</f>
        <v>0</v>
      </c>
      <c r="BH141" s="245">
        <f>IF(N141="sníž. přenesená",J141,0)</f>
        <v>0</v>
      </c>
      <c r="BI141" s="245">
        <f>IF(N141="nulová",J141,0)</f>
        <v>0</v>
      </c>
      <c r="BJ141" s="25" t="s">
        <v>80</v>
      </c>
      <c r="BK141" s="245">
        <f>ROUND(I141*H141,2)</f>
        <v>0</v>
      </c>
      <c r="BL141" s="25" t="s">
        <v>232</v>
      </c>
      <c r="BM141" s="25" t="s">
        <v>1180</v>
      </c>
    </row>
    <row r="142" s="1" customFormat="1">
      <c r="B142" s="47"/>
      <c r="C142" s="75"/>
      <c r="D142" s="246" t="s">
        <v>225</v>
      </c>
      <c r="E142" s="75"/>
      <c r="F142" s="247" t="s">
        <v>1064</v>
      </c>
      <c r="G142" s="75"/>
      <c r="H142" s="75"/>
      <c r="I142" s="204"/>
      <c r="J142" s="75"/>
      <c r="K142" s="75"/>
      <c r="L142" s="73"/>
      <c r="M142" s="248"/>
      <c r="N142" s="48"/>
      <c r="O142" s="48"/>
      <c r="P142" s="48"/>
      <c r="Q142" s="48"/>
      <c r="R142" s="48"/>
      <c r="S142" s="48"/>
      <c r="T142" s="96"/>
      <c r="AT142" s="25" t="s">
        <v>225</v>
      </c>
      <c r="AU142" s="25" t="s">
        <v>82</v>
      </c>
    </row>
    <row r="143" s="1" customFormat="1" ht="16.5" customHeight="1">
      <c r="B143" s="47"/>
      <c r="C143" s="274" t="s">
        <v>316</v>
      </c>
      <c r="D143" s="274" t="s">
        <v>470</v>
      </c>
      <c r="E143" s="275" t="s">
        <v>1077</v>
      </c>
      <c r="F143" s="276" t="s">
        <v>1078</v>
      </c>
      <c r="G143" s="277" t="s">
        <v>473</v>
      </c>
      <c r="H143" s="278">
        <v>5.71</v>
      </c>
      <c r="I143" s="279"/>
      <c r="J143" s="280">
        <f>ROUND(I143*H143,2)</f>
        <v>0</v>
      </c>
      <c r="K143" s="276" t="s">
        <v>222</v>
      </c>
      <c r="L143" s="281"/>
      <c r="M143" s="282" t="s">
        <v>21</v>
      </c>
      <c r="N143" s="283" t="s">
        <v>43</v>
      </c>
      <c r="O143" s="48"/>
      <c r="P143" s="243">
        <f>O143*H143</f>
        <v>0</v>
      </c>
      <c r="Q143" s="243">
        <v>1</v>
      </c>
      <c r="R143" s="243">
        <f>Q143*H143</f>
        <v>5.71</v>
      </c>
      <c r="S143" s="243">
        <v>0</v>
      </c>
      <c r="T143" s="244">
        <f>S143*H143</f>
        <v>0</v>
      </c>
      <c r="AR143" s="25" t="s">
        <v>405</v>
      </c>
      <c r="AT143" s="25" t="s">
        <v>470</v>
      </c>
      <c r="AU143" s="25" t="s">
        <v>82</v>
      </c>
      <c r="AY143" s="25" t="s">
        <v>215</v>
      </c>
      <c r="BE143" s="245">
        <f>IF(N143="základní",J143,0)</f>
        <v>0</v>
      </c>
      <c r="BF143" s="245">
        <f>IF(N143="snížená",J143,0)</f>
        <v>0</v>
      </c>
      <c r="BG143" s="245">
        <f>IF(N143="zákl. přenesená",J143,0)</f>
        <v>0</v>
      </c>
      <c r="BH143" s="245">
        <f>IF(N143="sníž. přenesená",J143,0)</f>
        <v>0</v>
      </c>
      <c r="BI143" s="245">
        <f>IF(N143="nulová",J143,0)</f>
        <v>0</v>
      </c>
      <c r="BJ143" s="25" t="s">
        <v>80</v>
      </c>
      <c r="BK143" s="245">
        <f>ROUND(I143*H143,2)</f>
        <v>0</v>
      </c>
      <c r="BL143" s="25" t="s">
        <v>232</v>
      </c>
      <c r="BM143" s="25" t="s">
        <v>1181</v>
      </c>
    </row>
    <row r="144" s="1" customFormat="1">
      <c r="B144" s="47"/>
      <c r="C144" s="75"/>
      <c r="D144" s="246" t="s">
        <v>225</v>
      </c>
      <c r="E144" s="75"/>
      <c r="F144" s="247" t="s">
        <v>1182</v>
      </c>
      <c r="G144" s="75"/>
      <c r="H144" s="75"/>
      <c r="I144" s="204"/>
      <c r="J144" s="75"/>
      <c r="K144" s="75"/>
      <c r="L144" s="73"/>
      <c r="M144" s="248"/>
      <c r="N144" s="48"/>
      <c r="O144" s="48"/>
      <c r="P144" s="48"/>
      <c r="Q144" s="48"/>
      <c r="R144" s="48"/>
      <c r="S144" s="48"/>
      <c r="T144" s="96"/>
      <c r="AT144" s="25" t="s">
        <v>225</v>
      </c>
      <c r="AU144" s="25" t="s">
        <v>82</v>
      </c>
    </row>
    <row r="145" s="1" customFormat="1" ht="25.5" customHeight="1">
      <c r="B145" s="47"/>
      <c r="C145" s="234" t="s">
        <v>321</v>
      </c>
      <c r="D145" s="234" t="s">
        <v>218</v>
      </c>
      <c r="E145" s="235" t="s">
        <v>1183</v>
      </c>
      <c r="F145" s="236" t="s">
        <v>1184</v>
      </c>
      <c r="G145" s="237" t="s">
        <v>376</v>
      </c>
      <c r="H145" s="238">
        <v>1.8500000000000001</v>
      </c>
      <c r="I145" s="239"/>
      <c r="J145" s="240">
        <f>ROUND(I145*H145,2)</f>
        <v>0</v>
      </c>
      <c r="K145" s="236" t="s">
        <v>222</v>
      </c>
      <c r="L145" s="73"/>
      <c r="M145" s="241" t="s">
        <v>21</v>
      </c>
      <c r="N145" s="242" t="s">
        <v>43</v>
      </c>
      <c r="O145" s="48"/>
      <c r="P145" s="243">
        <f>O145*H145</f>
        <v>0</v>
      </c>
      <c r="Q145" s="243">
        <v>0.084250000000000005</v>
      </c>
      <c r="R145" s="243">
        <f>Q145*H145</f>
        <v>0.15586250000000002</v>
      </c>
      <c r="S145" s="243">
        <v>0</v>
      </c>
      <c r="T145" s="244">
        <f>S145*H145</f>
        <v>0</v>
      </c>
      <c r="AR145" s="25" t="s">
        <v>232</v>
      </c>
      <c r="AT145" s="25" t="s">
        <v>218</v>
      </c>
      <c r="AU145" s="25" t="s">
        <v>82</v>
      </c>
      <c r="AY145" s="25" t="s">
        <v>215</v>
      </c>
      <c r="BE145" s="245">
        <f>IF(N145="základní",J145,0)</f>
        <v>0</v>
      </c>
      <c r="BF145" s="245">
        <f>IF(N145="snížená",J145,0)</f>
        <v>0</v>
      </c>
      <c r="BG145" s="245">
        <f>IF(N145="zákl. přenesená",J145,0)</f>
        <v>0</v>
      </c>
      <c r="BH145" s="245">
        <f>IF(N145="sníž. přenesená",J145,0)</f>
        <v>0</v>
      </c>
      <c r="BI145" s="245">
        <f>IF(N145="nulová",J145,0)</f>
        <v>0</v>
      </c>
      <c r="BJ145" s="25" t="s">
        <v>80</v>
      </c>
      <c r="BK145" s="245">
        <f>ROUND(I145*H145,2)</f>
        <v>0</v>
      </c>
      <c r="BL145" s="25" t="s">
        <v>232</v>
      </c>
      <c r="BM145" s="25" t="s">
        <v>1185</v>
      </c>
    </row>
    <row r="146" s="1" customFormat="1">
      <c r="B146" s="47"/>
      <c r="C146" s="75"/>
      <c r="D146" s="246" t="s">
        <v>383</v>
      </c>
      <c r="E146" s="75"/>
      <c r="F146" s="247" t="s">
        <v>1186</v>
      </c>
      <c r="G146" s="75"/>
      <c r="H146" s="75"/>
      <c r="I146" s="204"/>
      <c r="J146" s="75"/>
      <c r="K146" s="75"/>
      <c r="L146" s="73"/>
      <c r="M146" s="248"/>
      <c r="N146" s="48"/>
      <c r="O146" s="48"/>
      <c r="P146" s="48"/>
      <c r="Q146" s="48"/>
      <c r="R146" s="48"/>
      <c r="S146" s="48"/>
      <c r="T146" s="96"/>
      <c r="AT146" s="25" t="s">
        <v>383</v>
      </c>
      <c r="AU146" s="25" t="s">
        <v>82</v>
      </c>
    </row>
    <row r="147" s="1" customFormat="1">
      <c r="B147" s="47"/>
      <c r="C147" s="75"/>
      <c r="D147" s="246" t="s">
        <v>225</v>
      </c>
      <c r="E147" s="75"/>
      <c r="F147" s="247" t="s">
        <v>1187</v>
      </c>
      <c r="G147" s="75"/>
      <c r="H147" s="75"/>
      <c r="I147" s="204"/>
      <c r="J147" s="75"/>
      <c r="K147" s="75"/>
      <c r="L147" s="73"/>
      <c r="M147" s="248"/>
      <c r="N147" s="48"/>
      <c r="O147" s="48"/>
      <c r="P147" s="48"/>
      <c r="Q147" s="48"/>
      <c r="R147" s="48"/>
      <c r="S147" s="48"/>
      <c r="T147" s="96"/>
      <c r="AT147" s="25" t="s">
        <v>225</v>
      </c>
      <c r="AU147" s="25" t="s">
        <v>82</v>
      </c>
    </row>
    <row r="148" s="1" customFormat="1" ht="16.5" customHeight="1">
      <c r="B148" s="47"/>
      <c r="C148" s="274" t="s">
        <v>353</v>
      </c>
      <c r="D148" s="274" t="s">
        <v>470</v>
      </c>
      <c r="E148" s="275" t="s">
        <v>1188</v>
      </c>
      <c r="F148" s="276" t="s">
        <v>1189</v>
      </c>
      <c r="G148" s="277" t="s">
        <v>376</v>
      </c>
      <c r="H148" s="278">
        <v>1.8500000000000001</v>
      </c>
      <c r="I148" s="279"/>
      <c r="J148" s="280">
        <f>ROUND(I148*H148,2)</f>
        <v>0</v>
      </c>
      <c r="K148" s="276" t="s">
        <v>222</v>
      </c>
      <c r="L148" s="281"/>
      <c r="M148" s="282" t="s">
        <v>21</v>
      </c>
      <c r="N148" s="283" t="s">
        <v>43</v>
      </c>
      <c r="O148" s="48"/>
      <c r="P148" s="243">
        <f>O148*H148</f>
        <v>0</v>
      </c>
      <c r="Q148" s="243">
        <v>0.13100000000000001</v>
      </c>
      <c r="R148" s="243">
        <f>Q148*H148</f>
        <v>0.24235000000000001</v>
      </c>
      <c r="S148" s="243">
        <v>0</v>
      </c>
      <c r="T148" s="244">
        <f>S148*H148</f>
        <v>0</v>
      </c>
      <c r="AR148" s="25" t="s">
        <v>405</v>
      </c>
      <c r="AT148" s="25" t="s">
        <v>470</v>
      </c>
      <c r="AU148" s="25" t="s">
        <v>82</v>
      </c>
      <c r="AY148" s="25" t="s">
        <v>215</v>
      </c>
      <c r="BE148" s="245">
        <f>IF(N148="základní",J148,0)</f>
        <v>0</v>
      </c>
      <c r="BF148" s="245">
        <f>IF(N148="snížená",J148,0)</f>
        <v>0</v>
      </c>
      <c r="BG148" s="245">
        <f>IF(N148="zákl. přenesená",J148,0)</f>
        <v>0</v>
      </c>
      <c r="BH148" s="245">
        <f>IF(N148="sníž. přenesená",J148,0)</f>
        <v>0</v>
      </c>
      <c r="BI148" s="245">
        <f>IF(N148="nulová",J148,0)</f>
        <v>0</v>
      </c>
      <c r="BJ148" s="25" t="s">
        <v>80</v>
      </c>
      <c r="BK148" s="245">
        <f>ROUND(I148*H148,2)</f>
        <v>0</v>
      </c>
      <c r="BL148" s="25" t="s">
        <v>232</v>
      </c>
      <c r="BM148" s="25" t="s">
        <v>1190</v>
      </c>
    </row>
    <row r="149" s="11" customFormat="1" ht="29.88" customHeight="1">
      <c r="B149" s="218"/>
      <c r="C149" s="219"/>
      <c r="D149" s="220" t="s">
        <v>71</v>
      </c>
      <c r="E149" s="232" t="s">
        <v>251</v>
      </c>
      <c r="F149" s="232" t="s">
        <v>568</v>
      </c>
      <c r="G149" s="219"/>
      <c r="H149" s="219"/>
      <c r="I149" s="222"/>
      <c r="J149" s="233">
        <f>BK149</f>
        <v>0</v>
      </c>
      <c r="K149" s="219"/>
      <c r="L149" s="224"/>
      <c r="M149" s="225"/>
      <c r="N149" s="226"/>
      <c r="O149" s="226"/>
      <c r="P149" s="227">
        <f>SUM(P150:P153)</f>
        <v>0</v>
      </c>
      <c r="Q149" s="226"/>
      <c r="R149" s="227">
        <f>SUM(R150:R153)</f>
        <v>2.8125</v>
      </c>
      <c r="S149" s="226"/>
      <c r="T149" s="228">
        <f>SUM(T150:T153)</f>
        <v>0</v>
      </c>
      <c r="AR149" s="229" t="s">
        <v>80</v>
      </c>
      <c r="AT149" s="230" t="s">
        <v>71</v>
      </c>
      <c r="AU149" s="230" t="s">
        <v>80</v>
      </c>
      <c r="AY149" s="229" t="s">
        <v>215</v>
      </c>
      <c r="BK149" s="231">
        <f>SUM(BK150:BK153)</f>
        <v>0</v>
      </c>
    </row>
    <row r="150" s="1" customFormat="1" ht="25.5" customHeight="1">
      <c r="B150" s="47"/>
      <c r="C150" s="234" t="s">
        <v>331</v>
      </c>
      <c r="D150" s="234" t="s">
        <v>218</v>
      </c>
      <c r="E150" s="235" t="s">
        <v>1191</v>
      </c>
      <c r="F150" s="236" t="s">
        <v>1192</v>
      </c>
      <c r="G150" s="237" t="s">
        <v>452</v>
      </c>
      <c r="H150" s="238">
        <v>15</v>
      </c>
      <c r="I150" s="239"/>
      <c r="J150" s="240">
        <f>ROUND(I150*H150,2)</f>
        <v>0</v>
      </c>
      <c r="K150" s="236" t="s">
        <v>222</v>
      </c>
      <c r="L150" s="73"/>
      <c r="M150" s="241" t="s">
        <v>21</v>
      </c>
      <c r="N150" s="242" t="s">
        <v>43</v>
      </c>
      <c r="O150" s="48"/>
      <c r="P150" s="243">
        <f>O150*H150</f>
        <v>0</v>
      </c>
      <c r="Q150" s="243">
        <v>0.1295</v>
      </c>
      <c r="R150" s="243">
        <f>Q150*H150</f>
        <v>1.9425000000000001</v>
      </c>
      <c r="S150" s="243">
        <v>0</v>
      </c>
      <c r="T150" s="244">
        <f>S150*H150</f>
        <v>0</v>
      </c>
      <c r="AR150" s="25" t="s">
        <v>232</v>
      </c>
      <c r="AT150" s="25" t="s">
        <v>218</v>
      </c>
      <c r="AU150" s="25" t="s">
        <v>82</v>
      </c>
      <c r="AY150" s="25" t="s">
        <v>215</v>
      </c>
      <c r="BE150" s="245">
        <f>IF(N150="základní",J150,0)</f>
        <v>0</v>
      </c>
      <c r="BF150" s="245">
        <f>IF(N150="snížená",J150,0)</f>
        <v>0</v>
      </c>
      <c r="BG150" s="245">
        <f>IF(N150="zákl. přenesená",J150,0)</f>
        <v>0</v>
      </c>
      <c r="BH150" s="245">
        <f>IF(N150="sníž. přenesená",J150,0)</f>
        <v>0</v>
      </c>
      <c r="BI150" s="245">
        <f>IF(N150="nulová",J150,0)</f>
        <v>0</v>
      </c>
      <c r="BJ150" s="25" t="s">
        <v>80</v>
      </c>
      <c r="BK150" s="245">
        <f>ROUND(I150*H150,2)</f>
        <v>0</v>
      </c>
      <c r="BL150" s="25" t="s">
        <v>232</v>
      </c>
      <c r="BM150" s="25" t="s">
        <v>1193</v>
      </c>
    </row>
    <row r="151" s="1" customFormat="1">
      <c r="B151" s="47"/>
      <c r="C151" s="75"/>
      <c r="D151" s="246" t="s">
        <v>225</v>
      </c>
      <c r="E151" s="75"/>
      <c r="F151" s="247" t="s">
        <v>1064</v>
      </c>
      <c r="G151" s="75"/>
      <c r="H151" s="75"/>
      <c r="I151" s="204"/>
      <c r="J151" s="75"/>
      <c r="K151" s="75"/>
      <c r="L151" s="73"/>
      <c r="M151" s="248"/>
      <c r="N151" s="48"/>
      <c r="O151" s="48"/>
      <c r="P151" s="48"/>
      <c r="Q151" s="48"/>
      <c r="R151" s="48"/>
      <c r="S151" s="48"/>
      <c r="T151" s="96"/>
      <c r="AT151" s="25" t="s">
        <v>225</v>
      </c>
      <c r="AU151" s="25" t="s">
        <v>82</v>
      </c>
    </row>
    <row r="152" s="1" customFormat="1" ht="16.5" customHeight="1">
      <c r="B152" s="47"/>
      <c r="C152" s="274" t="s">
        <v>499</v>
      </c>
      <c r="D152" s="274" t="s">
        <v>470</v>
      </c>
      <c r="E152" s="275" t="s">
        <v>1194</v>
      </c>
      <c r="F152" s="276" t="s">
        <v>1195</v>
      </c>
      <c r="G152" s="277" t="s">
        <v>298</v>
      </c>
      <c r="H152" s="278">
        <v>15</v>
      </c>
      <c r="I152" s="279"/>
      <c r="J152" s="280">
        <f>ROUND(I152*H152,2)</f>
        <v>0</v>
      </c>
      <c r="K152" s="276" t="s">
        <v>21</v>
      </c>
      <c r="L152" s="281"/>
      <c r="M152" s="282" t="s">
        <v>21</v>
      </c>
      <c r="N152" s="283" t="s">
        <v>43</v>
      </c>
      <c r="O152" s="48"/>
      <c r="P152" s="243">
        <f>O152*H152</f>
        <v>0</v>
      </c>
      <c r="Q152" s="243">
        <v>0.058000000000000003</v>
      </c>
      <c r="R152" s="243">
        <f>Q152*H152</f>
        <v>0.87</v>
      </c>
      <c r="S152" s="243">
        <v>0</v>
      </c>
      <c r="T152" s="244">
        <f>S152*H152</f>
        <v>0</v>
      </c>
      <c r="AR152" s="25" t="s">
        <v>405</v>
      </c>
      <c r="AT152" s="25" t="s">
        <v>470</v>
      </c>
      <c r="AU152" s="25" t="s">
        <v>82</v>
      </c>
      <c r="AY152" s="25" t="s">
        <v>215</v>
      </c>
      <c r="BE152" s="245">
        <f>IF(N152="základní",J152,0)</f>
        <v>0</v>
      </c>
      <c r="BF152" s="245">
        <f>IF(N152="snížená",J152,0)</f>
        <v>0</v>
      </c>
      <c r="BG152" s="245">
        <f>IF(N152="zákl. přenesená",J152,0)</f>
        <v>0</v>
      </c>
      <c r="BH152" s="245">
        <f>IF(N152="sníž. přenesená",J152,0)</f>
        <v>0</v>
      </c>
      <c r="BI152" s="245">
        <f>IF(N152="nulová",J152,0)</f>
        <v>0</v>
      </c>
      <c r="BJ152" s="25" t="s">
        <v>80</v>
      </c>
      <c r="BK152" s="245">
        <f>ROUND(I152*H152,2)</f>
        <v>0</v>
      </c>
      <c r="BL152" s="25" t="s">
        <v>232</v>
      </c>
      <c r="BM152" s="25" t="s">
        <v>1196</v>
      </c>
    </row>
    <row r="153" s="1" customFormat="1">
      <c r="B153" s="47"/>
      <c r="C153" s="75"/>
      <c r="D153" s="246" t="s">
        <v>225</v>
      </c>
      <c r="E153" s="75"/>
      <c r="F153" s="247" t="s">
        <v>1197</v>
      </c>
      <c r="G153" s="75"/>
      <c r="H153" s="75"/>
      <c r="I153" s="204"/>
      <c r="J153" s="75"/>
      <c r="K153" s="75"/>
      <c r="L153" s="73"/>
      <c r="M153" s="248"/>
      <c r="N153" s="48"/>
      <c r="O153" s="48"/>
      <c r="P153" s="48"/>
      <c r="Q153" s="48"/>
      <c r="R153" s="48"/>
      <c r="S153" s="48"/>
      <c r="T153" s="96"/>
      <c r="AT153" s="25" t="s">
        <v>225</v>
      </c>
      <c r="AU153" s="25" t="s">
        <v>82</v>
      </c>
    </row>
    <row r="154" s="11" customFormat="1" ht="29.88" customHeight="1">
      <c r="B154" s="218"/>
      <c r="C154" s="219"/>
      <c r="D154" s="220" t="s">
        <v>71</v>
      </c>
      <c r="E154" s="232" t="s">
        <v>1120</v>
      </c>
      <c r="F154" s="232" t="s">
        <v>1121</v>
      </c>
      <c r="G154" s="219"/>
      <c r="H154" s="219"/>
      <c r="I154" s="222"/>
      <c r="J154" s="233">
        <f>BK154</f>
        <v>0</v>
      </c>
      <c r="K154" s="219"/>
      <c r="L154" s="224"/>
      <c r="M154" s="225"/>
      <c r="N154" s="226"/>
      <c r="O154" s="226"/>
      <c r="P154" s="227">
        <f>P155</f>
        <v>0</v>
      </c>
      <c r="Q154" s="226"/>
      <c r="R154" s="227">
        <f>R155</f>
        <v>0</v>
      </c>
      <c r="S154" s="226"/>
      <c r="T154" s="228">
        <f>T155</f>
        <v>0</v>
      </c>
      <c r="AR154" s="229" t="s">
        <v>80</v>
      </c>
      <c r="AT154" s="230" t="s">
        <v>71</v>
      </c>
      <c r="AU154" s="230" t="s">
        <v>80</v>
      </c>
      <c r="AY154" s="229" t="s">
        <v>215</v>
      </c>
      <c r="BK154" s="231">
        <f>BK155</f>
        <v>0</v>
      </c>
    </row>
    <row r="155" s="1" customFormat="1" ht="16.5" customHeight="1">
      <c r="B155" s="47"/>
      <c r="C155" s="234" t="s">
        <v>358</v>
      </c>
      <c r="D155" s="234" t="s">
        <v>218</v>
      </c>
      <c r="E155" s="235" t="s">
        <v>1122</v>
      </c>
      <c r="F155" s="236" t="s">
        <v>1123</v>
      </c>
      <c r="G155" s="237" t="s">
        <v>473</v>
      </c>
      <c r="H155" s="238">
        <v>14.757</v>
      </c>
      <c r="I155" s="239"/>
      <c r="J155" s="240">
        <f>ROUND(I155*H155,2)</f>
        <v>0</v>
      </c>
      <c r="K155" s="236" t="s">
        <v>222</v>
      </c>
      <c r="L155" s="73"/>
      <c r="M155" s="241" t="s">
        <v>21</v>
      </c>
      <c r="N155" s="301" t="s">
        <v>43</v>
      </c>
      <c r="O155" s="250"/>
      <c r="P155" s="302">
        <f>O155*H155</f>
        <v>0</v>
      </c>
      <c r="Q155" s="302">
        <v>0</v>
      </c>
      <c r="R155" s="302">
        <f>Q155*H155</f>
        <v>0</v>
      </c>
      <c r="S155" s="302">
        <v>0</v>
      </c>
      <c r="T155" s="303">
        <f>S155*H155</f>
        <v>0</v>
      </c>
      <c r="AR155" s="25" t="s">
        <v>232</v>
      </c>
      <c r="AT155" s="25" t="s">
        <v>218</v>
      </c>
      <c r="AU155" s="25" t="s">
        <v>82</v>
      </c>
      <c r="AY155" s="25" t="s">
        <v>215</v>
      </c>
      <c r="BE155" s="245">
        <f>IF(N155="základní",J155,0)</f>
        <v>0</v>
      </c>
      <c r="BF155" s="245">
        <f>IF(N155="snížená",J155,0)</f>
        <v>0</v>
      </c>
      <c r="BG155" s="245">
        <f>IF(N155="zákl. přenesená",J155,0)</f>
        <v>0</v>
      </c>
      <c r="BH155" s="245">
        <f>IF(N155="sníž. přenesená",J155,0)</f>
        <v>0</v>
      </c>
      <c r="BI155" s="245">
        <f>IF(N155="nulová",J155,0)</f>
        <v>0</v>
      </c>
      <c r="BJ155" s="25" t="s">
        <v>80</v>
      </c>
      <c r="BK155" s="245">
        <f>ROUND(I155*H155,2)</f>
        <v>0</v>
      </c>
      <c r="BL155" s="25" t="s">
        <v>232</v>
      </c>
      <c r="BM155" s="25" t="s">
        <v>1198</v>
      </c>
    </row>
    <row r="156" s="1" customFormat="1" ht="6.96" customHeight="1">
      <c r="B156" s="68"/>
      <c r="C156" s="69"/>
      <c r="D156" s="69"/>
      <c r="E156" s="69"/>
      <c r="F156" s="69"/>
      <c r="G156" s="69"/>
      <c r="H156" s="69"/>
      <c r="I156" s="179"/>
      <c r="J156" s="69"/>
      <c r="K156" s="69"/>
      <c r="L156" s="73"/>
    </row>
  </sheetData>
  <sheetProtection sheet="1" autoFilter="0" formatColumns="0" formatRows="0" objects="1" scenarios="1" spinCount="100000" saltValue="y1r1pHieQqlTcrStS1NaRek7NBWlyYHNY9ew8WT+ypQ7FOeCQIe4C6IqqVoy+O9qDxJZ6h0v6P09OShj1EjUig==" hashValue="MpEESulSNQ4dOTMFgWvDXHQsUjupuVLvbyY3uOvA9Y0DxeluuRPpQzz2hXoEz7WUcQKuHbzIP1Iv/xVhr3EwNw==" algorithmName="SHA-512" password="CC35"/>
  <autoFilter ref="C88:K155"/>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180</v>
      </c>
      <c r="G1" s="152" t="s">
        <v>181</v>
      </c>
      <c r="H1" s="152"/>
      <c r="I1" s="153"/>
      <c r="J1" s="152" t="s">
        <v>182</v>
      </c>
      <c r="K1" s="151" t="s">
        <v>183</v>
      </c>
      <c r="L1" s="152" t="s">
        <v>184</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107</v>
      </c>
    </row>
    <row r="3" ht="6.96" customHeight="1">
      <c r="B3" s="26"/>
      <c r="C3" s="27"/>
      <c r="D3" s="27"/>
      <c r="E3" s="27"/>
      <c r="F3" s="27"/>
      <c r="G3" s="27"/>
      <c r="H3" s="27"/>
      <c r="I3" s="154"/>
      <c r="J3" s="27"/>
      <c r="K3" s="28"/>
      <c r="AT3" s="25" t="s">
        <v>82</v>
      </c>
    </row>
    <row r="4" ht="36.96" customHeight="1">
      <c r="B4" s="29"/>
      <c r="C4" s="30"/>
      <c r="D4" s="31" t="s">
        <v>185</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Revitalizace centra města Kopřivnice - projektová dokumentace II.</v>
      </c>
      <c r="F7" s="41"/>
      <c r="G7" s="41"/>
      <c r="H7" s="41"/>
      <c r="I7" s="155"/>
      <c r="J7" s="30"/>
      <c r="K7" s="32"/>
    </row>
    <row r="8">
      <c r="B8" s="29"/>
      <c r="C8" s="30"/>
      <c r="D8" s="41" t="s">
        <v>186</v>
      </c>
      <c r="E8" s="30"/>
      <c r="F8" s="30"/>
      <c r="G8" s="30"/>
      <c r="H8" s="30"/>
      <c r="I8" s="155"/>
      <c r="J8" s="30"/>
      <c r="K8" s="32"/>
    </row>
    <row r="9" s="1" customFormat="1" ht="16.5" customHeight="1">
      <c r="B9" s="47"/>
      <c r="C9" s="48"/>
      <c r="D9" s="48"/>
      <c r="E9" s="156" t="s">
        <v>939</v>
      </c>
      <c r="F9" s="48"/>
      <c r="G9" s="48"/>
      <c r="H9" s="48"/>
      <c r="I9" s="157"/>
      <c r="J9" s="48"/>
      <c r="K9" s="52"/>
    </row>
    <row r="10" s="1" customFormat="1">
      <c r="B10" s="47"/>
      <c r="C10" s="48"/>
      <c r="D10" s="41" t="s">
        <v>940</v>
      </c>
      <c r="E10" s="48"/>
      <c r="F10" s="48"/>
      <c r="G10" s="48"/>
      <c r="H10" s="48"/>
      <c r="I10" s="157"/>
      <c r="J10" s="48"/>
      <c r="K10" s="52"/>
    </row>
    <row r="11" s="1" customFormat="1" ht="36.96" customHeight="1">
      <c r="B11" s="47"/>
      <c r="C11" s="48"/>
      <c r="D11" s="48"/>
      <c r="E11" s="158" t="s">
        <v>1199</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21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14. 1. 2019</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tr">
        <f>IF('Rekapitulace stavby'!AN10="","",'Rekapitulace stavby'!AN10)</f>
        <v/>
      </c>
      <c r="K16" s="52"/>
    </row>
    <row r="17" s="1" customFormat="1" ht="18" customHeight="1">
      <c r="B17" s="47"/>
      <c r="C17" s="48"/>
      <c r="D17" s="48"/>
      <c r="E17" s="36" t="str">
        <f>IF('Rekapitulace stavby'!E11="","",'Rekapitulace stavby'!E11)</f>
        <v>Město Kopřivnice</v>
      </c>
      <c r="F17" s="48"/>
      <c r="G17" s="48"/>
      <c r="H17" s="48"/>
      <c r="I17" s="159" t="s">
        <v>30</v>
      </c>
      <c r="J17" s="36" t="str">
        <f>IF('Rekapitulace stavby'!AN11="","",'Rekapitulace stavby'!AN11)</f>
        <v/>
      </c>
      <c r="K17" s="52"/>
    </row>
    <row r="18" s="1" customFormat="1" ht="6.96" customHeight="1">
      <c r="B18" s="47"/>
      <c r="C18" s="48"/>
      <c r="D18" s="48"/>
      <c r="E18" s="48"/>
      <c r="F18" s="48"/>
      <c r="G18" s="48"/>
      <c r="H18" s="48"/>
      <c r="I18" s="157"/>
      <c r="J18" s="48"/>
      <c r="K18" s="52"/>
    </row>
    <row r="19" s="1" customFormat="1" ht="14.4" customHeight="1">
      <c r="B19" s="47"/>
      <c r="C19" s="48"/>
      <c r="D19" s="41" t="s">
        <v>31</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30</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33</v>
      </c>
      <c r="E22" s="48"/>
      <c r="F22" s="48"/>
      <c r="G22" s="48"/>
      <c r="H22" s="48"/>
      <c r="I22" s="159" t="s">
        <v>28</v>
      </c>
      <c r="J22" s="36" t="str">
        <f>IF('Rekapitulace stavby'!AN16="","",'Rekapitulace stavby'!AN16)</f>
        <v/>
      </c>
      <c r="K22" s="52"/>
    </row>
    <row r="23" s="1" customFormat="1" ht="18" customHeight="1">
      <c r="B23" s="47"/>
      <c r="C23" s="48"/>
      <c r="D23" s="48"/>
      <c r="E23" s="36" t="str">
        <f>IF('Rekapitulace stavby'!E17="","",'Rekapitulace stavby'!E17)</f>
        <v>Dopravoprojekt Ostrava a.s.</v>
      </c>
      <c r="F23" s="48"/>
      <c r="G23" s="48"/>
      <c r="H23" s="48"/>
      <c r="I23" s="159" t="s">
        <v>30</v>
      </c>
      <c r="J23" s="36" t="str">
        <f>IF('Rekapitulace stavby'!AN17="","",'Rekapitulace stavby'!AN17)</f>
        <v/>
      </c>
      <c r="K23" s="52"/>
    </row>
    <row r="24" s="1" customFormat="1" ht="6.96" customHeight="1">
      <c r="B24" s="47"/>
      <c r="C24" s="48"/>
      <c r="D24" s="48"/>
      <c r="E24" s="48"/>
      <c r="F24" s="48"/>
      <c r="G24" s="48"/>
      <c r="H24" s="48"/>
      <c r="I24" s="157"/>
      <c r="J24" s="48"/>
      <c r="K24" s="52"/>
    </row>
    <row r="25" s="1" customFormat="1" ht="14.4" customHeight="1">
      <c r="B25" s="47"/>
      <c r="C25" s="48"/>
      <c r="D25" s="41" t="s">
        <v>36</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38</v>
      </c>
      <c r="E29" s="48"/>
      <c r="F29" s="48"/>
      <c r="G29" s="48"/>
      <c r="H29" s="48"/>
      <c r="I29" s="157"/>
      <c r="J29" s="168">
        <f>ROUND(J87,2)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40</v>
      </c>
      <c r="G31" s="48"/>
      <c r="H31" s="48"/>
      <c r="I31" s="169" t="s">
        <v>39</v>
      </c>
      <c r="J31" s="53" t="s">
        <v>41</v>
      </c>
      <c r="K31" s="52"/>
    </row>
    <row r="32" s="1" customFormat="1" ht="14.4" customHeight="1">
      <c r="B32" s="47"/>
      <c r="C32" s="48"/>
      <c r="D32" s="56" t="s">
        <v>42</v>
      </c>
      <c r="E32" s="56" t="s">
        <v>43</v>
      </c>
      <c r="F32" s="170">
        <f>ROUND(SUM(BE87:BE121), 2)</f>
        <v>0</v>
      </c>
      <c r="G32" s="48"/>
      <c r="H32" s="48"/>
      <c r="I32" s="171">
        <v>0.20999999999999999</v>
      </c>
      <c r="J32" s="170">
        <f>ROUND(ROUND((SUM(BE87:BE121)), 2)*I32, 2)</f>
        <v>0</v>
      </c>
      <c r="K32" s="52"/>
    </row>
    <row r="33" s="1" customFormat="1" ht="14.4" customHeight="1">
      <c r="B33" s="47"/>
      <c r="C33" s="48"/>
      <c r="D33" s="48"/>
      <c r="E33" s="56" t="s">
        <v>44</v>
      </c>
      <c r="F33" s="170">
        <f>ROUND(SUM(BF87:BF121), 2)</f>
        <v>0</v>
      </c>
      <c r="G33" s="48"/>
      <c r="H33" s="48"/>
      <c r="I33" s="171">
        <v>0.14999999999999999</v>
      </c>
      <c r="J33" s="170">
        <f>ROUND(ROUND((SUM(BF87:BF121)), 2)*I33, 2)</f>
        <v>0</v>
      </c>
      <c r="K33" s="52"/>
    </row>
    <row r="34" hidden="1" s="1" customFormat="1" ht="14.4" customHeight="1">
      <c r="B34" s="47"/>
      <c r="C34" s="48"/>
      <c r="D34" s="48"/>
      <c r="E34" s="56" t="s">
        <v>45</v>
      </c>
      <c r="F34" s="170">
        <f>ROUND(SUM(BG87:BG121), 2)</f>
        <v>0</v>
      </c>
      <c r="G34" s="48"/>
      <c r="H34" s="48"/>
      <c r="I34" s="171">
        <v>0.20999999999999999</v>
      </c>
      <c r="J34" s="170">
        <v>0</v>
      </c>
      <c r="K34" s="52"/>
    </row>
    <row r="35" hidden="1" s="1" customFormat="1" ht="14.4" customHeight="1">
      <c r="B35" s="47"/>
      <c r="C35" s="48"/>
      <c r="D35" s="48"/>
      <c r="E35" s="56" t="s">
        <v>46</v>
      </c>
      <c r="F35" s="170">
        <f>ROUND(SUM(BH87:BH121), 2)</f>
        <v>0</v>
      </c>
      <c r="G35" s="48"/>
      <c r="H35" s="48"/>
      <c r="I35" s="171">
        <v>0.14999999999999999</v>
      </c>
      <c r="J35" s="170">
        <v>0</v>
      </c>
      <c r="K35" s="52"/>
    </row>
    <row r="36" hidden="1" s="1" customFormat="1" ht="14.4" customHeight="1">
      <c r="B36" s="47"/>
      <c r="C36" s="48"/>
      <c r="D36" s="48"/>
      <c r="E36" s="56" t="s">
        <v>47</v>
      </c>
      <c r="F36" s="170">
        <f>ROUND(SUM(BI87:BI121),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48</v>
      </c>
      <c r="E38" s="99"/>
      <c r="F38" s="99"/>
      <c r="G38" s="174" t="s">
        <v>49</v>
      </c>
      <c r="H38" s="175" t="s">
        <v>50</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189</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Revitalizace centra města Kopřivnice - projektová dokumentace II.</v>
      </c>
      <c r="F47" s="41"/>
      <c r="G47" s="41"/>
      <c r="H47" s="41"/>
      <c r="I47" s="157"/>
      <c r="J47" s="48"/>
      <c r="K47" s="52"/>
    </row>
    <row r="48">
      <c r="B48" s="29"/>
      <c r="C48" s="41" t="s">
        <v>186</v>
      </c>
      <c r="D48" s="30"/>
      <c r="E48" s="30"/>
      <c r="F48" s="30"/>
      <c r="G48" s="30"/>
      <c r="H48" s="30"/>
      <c r="I48" s="155"/>
      <c r="J48" s="30"/>
      <c r="K48" s="32"/>
    </row>
    <row r="49" s="1" customFormat="1" ht="16.5" customHeight="1">
      <c r="B49" s="47"/>
      <c r="C49" s="48"/>
      <c r="D49" s="48"/>
      <c r="E49" s="156" t="s">
        <v>939</v>
      </c>
      <c r="F49" s="48"/>
      <c r="G49" s="48"/>
      <c r="H49" s="48"/>
      <c r="I49" s="157"/>
      <c r="J49" s="48"/>
      <c r="K49" s="52"/>
    </row>
    <row r="50" s="1" customFormat="1" ht="14.4" customHeight="1">
      <c r="B50" s="47"/>
      <c r="C50" s="41" t="s">
        <v>940</v>
      </c>
      <c r="D50" s="48"/>
      <c r="E50" s="48"/>
      <c r="F50" s="48"/>
      <c r="G50" s="48"/>
      <c r="H50" s="48"/>
      <c r="I50" s="157"/>
      <c r="J50" s="48"/>
      <c r="K50" s="52"/>
    </row>
    <row r="51" s="1" customFormat="1" ht="17.25" customHeight="1">
      <c r="B51" s="47"/>
      <c r="C51" s="48"/>
      <c r="D51" s="48"/>
      <c r="E51" s="158" t="str">
        <f>E11</f>
        <v>101c - část dopravní značení</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 </v>
      </c>
      <c r="G53" s="48"/>
      <c r="H53" s="48"/>
      <c r="I53" s="159" t="s">
        <v>25</v>
      </c>
      <c r="J53" s="160" t="str">
        <f>IF(J14="","",J14)</f>
        <v>14. 1. 2019</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Kopřivnice</v>
      </c>
      <c r="G55" s="48"/>
      <c r="H55" s="48"/>
      <c r="I55" s="159" t="s">
        <v>33</v>
      </c>
      <c r="J55" s="45" t="str">
        <f>E23</f>
        <v>Dopravoprojekt Ostrava a.s.</v>
      </c>
      <c r="K55" s="52"/>
    </row>
    <row r="56" s="1" customFormat="1" ht="14.4" customHeight="1">
      <c r="B56" s="47"/>
      <c r="C56" s="41" t="s">
        <v>31</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190</v>
      </c>
      <c r="D58" s="172"/>
      <c r="E58" s="172"/>
      <c r="F58" s="172"/>
      <c r="G58" s="172"/>
      <c r="H58" s="172"/>
      <c r="I58" s="186"/>
      <c r="J58" s="187" t="s">
        <v>191</v>
      </c>
      <c r="K58" s="188"/>
    </row>
    <row r="59" s="1" customFormat="1" ht="10.32" customHeight="1">
      <c r="B59" s="47"/>
      <c r="C59" s="48"/>
      <c r="D59" s="48"/>
      <c r="E59" s="48"/>
      <c r="F59" s="48"/>
      <c r="G59" s="48"/>
      <c r="H59" s="48"/>
      <c r="I59" s="157"/>
      <c r="J59" s="48"/>
      <c r="K59" s="52"/>
    </row>
    <row r="60" s="1" customFormat="1" ht="29.28" customHeight="1">
      <c r="B60" s="47"/>
      <c r="C60" s="189" t="s">
        <v>192</v>
      </c>
      <c r="D60" s="48"/>
      <c r="E60" s="48"/>
      <c r="F60" s="48"/>
      <c r="G60" s="48"/>
      <c r="H60" s="48"/>
      <c r="I60" s="157"/>
      <c r="J60" s="168">
        <f>J87</f>
        <v>0</v>
      </c>
      <c r="K60" s="52"/>
      <c r="AU60" s="25" t="s">
        <v>193</v>
      </c>
    </row>
    <row r="61" s="8" customFormat="1" ht="24.96" customHeight="1">
      <c r="B61" s="190"/>
      <c r="C61" s="191"/>
      <c r="D61" s="192" t="s">
        <v>364</v>
      </c>
      <c r="E61" s="193"/>
      <c r="F61" s="193"/>
      <c r="G61" s="193"/>
      <c r="H61" s="193"/>
      <c r="I61" s="194"/>
      <c r="J61" s="195">
        <f>J88</f>
        <v>0</v>
      </c>
      <c r="K61" s="196"/>
    </row>
    <row r="62" s="9" customFormat="1" ht="19.92" customHeight="1">
      <c r="B62" s="197"/>
      <c r="C62" s="198"/>
      <c r="D62" s="199" t="s">
        <v>365</v>
      </c>
      <c r="E62" s="200"/>
      <c r="F62" s="200"/>
      <c r="G62" s="200"/>
      <c r="H62" s="200"/>
      <c r="I62" s="201"/>
      <c r="J62" s="202">
        <f>J89</f>
        <v>0</v>
      </c>
      <c r="K62" s="203"/>
    </row>
    <row r="63" s="9" customFormat="1" ht="19.92" customHeight="1">
      <c r="B63" s="197"/>
      <c r="C63" s="198"/>
      <c r="D63" s="199" t="s">
        <v>367</v>
      </c>
      <c r="E63" s="200"/>
      <c r="F63" s="200"/>
      <c r="G63" s="200"/>
      <c r="H63" s="200"/>
      <c r="I63" s="201"/>
      <c r="J63" s="202">
        <f>J101</f>
        <v>0</v>
      </c>
      <c r="K63" s="203"/>
    </row>
    <row r="64" s="9" customFormat="1" ht="19.92" customHeight="1">
      <c r="B64" s="197"/>
      <c r="C64" s="198"/>
      <c r="D64" s="199" t="s">
        <v>368</v>
      </c>
      <c r="E64" s="200"/>
      <c r="F64" s="200"/>
      <c r="G64" s="200"/>
      <c r="H64" s="200"/>
      <c r="I64" s="201"/>
      <c r="J64" s="202">
        <f>J119</f>
        <v>0</v>
      </c>
      <c r="K64" s="203"/>
    </row>
    <row r="65" s="9" customFormat="1" ht="19.92" customHeight="1">
      <c r="B65" s="197"/>
      <c r="C65" s="198"/>
      <c r="D65" s="199" t="s">
        <v>943</v>
      </c>
      <c r="E65" s="200"/>
      <c r="F65" s="200"/>
      <c r="G65" s="200"/>
      <c r="H65" s="200"/>
      <c r="I65" s="201"/>
      <c r="J65" s="202">
        <f>J120</f>
        <v>0</v>
      </c>
      <c r="K65" s="203"/>
    </row>
    <row r="66" s="1" customFormat="1" ht="21.84" customHeight="1">
      <c r="B66" s="47"/>
      <c r="C66" s="48"/>
      <c r="D66" s="48"/>
      <c r="E66" s="48"/>
      <c r="F66" s="48"/>
      <c r="G66" s="48"/>
      <c r="H66" s="48"/>
      <c r="I66" s="157"/>
      <c r="J66" s="48"/>
      <c r="K66" s="52"/>
    </row>
    <row r="67" s="1" customFormat="1" ht="6.96" customHeight="1">
      <c r="B67" s="68"/>
      <c r="C67" s="69"/>
      <c r="D67" s="69"/>
      <c r="E67" s="69"/>
      <c r="F67" s="69"/>
      <c r="G67" s="69"/>
      <c r="H67" s="69"/>
      <c r="I67" s="179"/>
      <c r="J67" s="69"/>
      <c r="K67" s="70"/>
    </row>
    <row r="71" s="1" customFormat="1" ht="6.96" customHeight="1">
      <c r="B71" s="71"/>
      <c r="C71" s="72"/>
      <c r="D71" s="72"/>
      <c r="E71" s="72"/>
      <c r="F71" s="72"/>
      <c r="G71" s="72"/>
      <c r="H71" s="72"/>
      <c r="I71" s="182"/>
      <c r="J71" s="72"/>
      <c r="K71" s="72"/>
      <c r="L71" s="73"/>
    </row>
    <row r="72" s="1" customFormat="1" ht="36.96" customHeight="1">
      <c r="B72" s="47"/>
      <c r="C72" s="74" t="s">
        <v>199</v>
      </c>
      <c r="D72" s="75"/>
      <c r="E72" s="75"/>
      <c r="F72" s="75"/>
      <c r="G72" s="75"/>
      <c r="H72" s="75"/>
      <c r="I72" s="204"/>
      <c r="J72" s="75"/>
      <c r="K72" s="75"/>
      <c r="L72" s="73"/>
    </row>
    <row r="73" s="1" customFormat="1" ht="6.96" customHeight="1">
      <c r="B73" s="47"/>
      <c r="C73" s="75"/>
      <c r="D73" s="75"/>
      <c r="E73" s="75"/>
      <c r="F73" s="75"/>
      <c r="G73" s="75"/>
      <c r="H73" s="75"/>
      <c r="I73" s="204"/>
      <c r="J73" s="75"/>
      <c r="K73" s="75"/>
      <c r="L73" s="73"/>
    </row>
    <row r="74" s="1" customFormat="1" ht="14.4" customHeight="1">
      <c r="B74" s="47"/>
      <c r="C74" s="77" t="s">
        <v>18</v>
      </c>
      <c r="D74" s="75"/>
      <c r="E74" s="75"/>
      <c r="F74" s="75"/>
      <c r="G74" s="75"/>
      <c r="H74" s="75"/>
      <c r="I74" s="204"/>
      <c r="J74" s="75"/>
      <c r="K74" s="75"/>
      <c r="L74" s="73"/>
    </row>
    <row r="75" s="1" customFormat="1" ht="16.5" customHeight="1">
      <c r="B75" s="47"/>
      <c r="C75" s="75"/>
      <c r="D75" s="75"/>
      <c r="E75" s="205" t="str">
        <f>E7</f>
        <v>Revitalizace centra města Kopřivnice - projektová dokumentace II.</v>
      </c>
      <c r="F75" s="77"/>
      <c r="G75" s="77"/>
      <c r="H75" s="77"/>
      <c r="I75" s="204"/>
      <c r="J75" s="75"/>
      <c r="K75" s="75"/>
      <c r="L75" s="73"/>
    </row>
    <row r="76">
      <c r="B76" s="29"/>
      <c r="C76" s="77" t="s">
        <v>186</v>
      </c>
      <c r="D76" s="304"/>
      <c r="E76" s="304"/>
      <c r="F76" s="304"/>
      <c r="G76" s="304"/>
      <c r="H76" s="304"/>
      <c r="I76" s="149"/>
      <c r="J76" s="304"/>
      <c r="K76" s="304"/>
      <c r="L76" s="305"/>
    </row>
    <row r="77" s="1" customFormat="1" ht="16.5" customHeight="1">
      <c r="B77" s="47"/>
      <c r="C77" s="75"/>
      <c r="D77" s="75"/>
      <c r="E77" s="205" t="s">
        <v>939</v>
      </c>
      <c r="F77" s="75"/>
      <c r="G77" s="75"/>
      <c r="H77" s="75"/>
      <c r="I77" s="204"/>
      <c r="J77" s="75"/>
      <c r="K77" s="75"/>
      <c r="L77" s="73"/>
    </row>
    <row r="78" s="1" customFormat="1" ht="14.4" customHeight="1">
      <c r="B78" s="47"/>
      <c r="C78" s="77" t="s">
        <v>940</v>
      </c>
      <c r="D78" s="75"/>
      <c r="E78" s="75"/>
      <c r="F78" s="75"/>
      <c r="G78" s="75"/>
      <c r="H78" s="75"/>
      <c r="I78" s="204"/>
      <c r="J78" s="75"/>
      <c r="K78" s="75"/>
      <c r="L78" s="73"/>
    </row>
    <row r="79" s="1" customFormat="1" ht="17.25" customHeight="1">
      <c r="B79" s="47"/>
      <c r="C79" s="75"/>
      <c r="D79" s="75"/>
      <c r="E79" s="83" t="str">
        <f>E11</f>
        <v>101c - část dopravní značení</v>
      </c>
      <c r="F79" s="75"/>
      <c r="G79" s="75"/>
      <c r="H79" s="75"/>
      <c r="I79" s="204"/>
      <c r="J79" s="75"/>
      <c r="K79" s="75"/>
      <c r="L79" s="73"/>
    </row>
    <row r="80" s="1" customFormat="1" ht="6.96" customHeight="1">
      <c r="B80" s="47"/>
      <c r="C80" s="75"/>
      <c r="D80" s="75"/>
      <c r="E80" s="75"/>
      <c r="F80" s="75"/>
      <c r="G80" s="75"/>
      <c r="H80" s="75"/>
      <c r="I80" s="204"/>
      <c r="J80" s="75"/>
      <c r="K80" s="75"/>
      <c r="L80" s="73"/>
    </row>
    <row r="81" s="1" customFormat="1" ht="18" customHeight="1">
      <c r="B81" s="47"/>
      <c r="C81" s="77" t="s">
        <v>23</v>
      </c>
      <c r="D81" s="75"/>
      <c r="E81" s="75"/>
      <c r="F81" s="206" t="str">
        <f>F14</f>
        <v xml:space="preserve"> </v>
      </c>
      <c r="G81" s="75"/>
      <c r="H81" s="75"/>
      <c r="I81" s="207" t="s">
        <v>25</v>
      </c>
      <c r="J81" s="86" t="str">
        <f>IF(J14="","",J14)</f>
        <v>14. 1. 2019</v>
      </c>
      <c r="K81" s="75"/>
      <c r="L81" s="73"/>
    </row>
    <row r="82" s="1" customFormat="1" ht="6.96" customHeight="1">
      <c r="B82" s="47"/>
      <c r="C82" s="75"/>
      <c r="D82" s="75"/>
      <c r="E82" s="75"/>
      <c r="F82" s="75"/>
      <c r="G82" s="75"/>
      <c r="H82" s="75"/>
      <c r="I82" s="204"/>
      <c r="J82" s="75"/>
      <c r="K82" s="75"/>
      <c r="L82" s="73"/>
    </row>
    <row r="83" s="1" customFormat="1">
      <c r="B83" s="47"/>
      <c r="C83" s="77" t="s">
        <v>27</v>
      </c>
      <c r="D83" s="75"/>
      <c r="E83" s="75"/>
      <c r="F83" s="206" t="str">
        <f>E17</f>
        <v>Město Kopřivnice</v>
      </c>
      <c r="G83" s="75"/>
      <c r="H83" s="75"/>
      <c r="I83" s="207" t="s">
        <v>33</v>
      </c>
      <c r="J83" s="206" t="str">
        <f>E23</f>
        <v>Dopravoprojekt Ostrava a.s.</v>
      </c>
      <c r="K83" s="75"/>
      <c r="L83" s="73"/>
    </row>
    <row r="84" s="1" customFormat="1" ht="14.4" customHeight="1">
      <c r="B84" s="47"/>
      <c r="C84" s="77" t="s">
        <v>31</v>
      </c>
      <c r="D84" s="75"/>
      <c r="E84" s="75"/>
      <c r="F84" s="206" t="str">
        <f>IF(E20="","",E20)</f>
        <v/>
      </c>
      <c r="G84" s="75"/>
      <c r="H84" s="75"/>
      <c r="I84" s="204"/>
      <c r="J84" s="75"/>
      <c r="K84" s="75"/>
      <c r="L84" s="73"/>
    </row>
    <row r="85" s="1" customFormat="1" ht="10.32" customHeight="1">
      <c r="B85" s="47"/>
      <c r="C85" s="75"/>
      <c r="D85" s="75"/>
      <c r="E85" s="75"/>
      <c r="F85" s="75"/>
      <c r="G85" s="75"/>
      <c r="H85" s="75"/>
      <c r="I85" s="204"/>
      <c r="J85" s="75"/>
      <c r="K85" s="75"/>
      <c r="L85" s="73"/>
    </row>
    <row r="86" s="10" customFormat="1" ht="29.28" customHeight="1">
      <c r="B86" s="208"/>
      <c r="C86" s="209" t="s">
        <v>200</v>
      </c>
      <c r="D86" s="210" t="s">
        <v>57</v>
      </c>
      <c r="E86" s="210" t="s">
        <v>53</v>
      </c>
      <c r="F86" s="210" t="s">
        <v>201</v>
      </c>
      <c r="G86" s="210" t="s">
        <v>202</v>
      </c>
      <c r="H86" s="210" t="s">
        <v>203</v>
      </c>
      <c r="I86" s="211" t="s">
        <v>204</v>
      </c>
      <c r="J86" s="210" t="s">
        <v>191</v>
      </c>
      <c r="K86" s="212" t="s">
        <v>205</v>
      </c>
      <c r="L86" s="213"/>
      <c r="M86" s="103" t="s">
        <v>206</v>
      </c>
      <c r="N86" s="104" t="s">
        <v>42</v>
      </c>
      <c r="O86" s="104" t="s">
        <v>207</v>
      </c>
      <c r="P86" s="104" t="s">
        <v>208</v>
      </c>
      <c r="Q86" s="104" t="s">
        <v>209</v>
      </c>
      <c r="R86" s="104" t="s">
        <v>210</v>
      </c>
      <c r="S86" s="104" t="s">
        <v>211</v>
      </c>
      <c r="T86" s="105" t="s">
        <v>212</v>
      </c>
    </row>
    <row r="87" s="1" customFormat="1" ht="29.28" customHeight="1">
      <c r="B87" s="47"/>
      <c r="C87" s="109" t="s">
        <v>192</v>
      </c>
      <c r="D87" s="75"/>
      <c r="E87" s="75"/>
      <c r="F87" s="75"/>
      <c r="G87" s="75"/>
      <c r="H87" s="75"/>
      <c r="I87" s="204"/>
      <c r="J87" s="214">
        <f>BK87</f>
        <v>0</v>
      </c>
      <c r="K87" s="75"/>
      <c r="L87" s="73"/>
      <c r="M87" s="106"/>
      <c r="N87" s="107"/>
      <c r="O87" s="107"/>
      <c r="P87" s="215">
        <f>P88</f>
        <v>0</v>
      </c>
      <c r="Q87" s="107"/>
      <c r="R87" s="215">
        <f>R88</f>
        <v>3.2265600000000001</v>
      </c>
      <c r="S87" s="107"/>
      <c r="T87" s="216">
        <f>T88</f>
        <v>0</v>
      </c>
      <c r="AT87" s="25" t="s">
        <v>71</v>
      </c>
      <c r="AU87" s="25" t="s">
        <v>193</v>
      </c>
      <c r="BK87" s="217">
        <f>BK88</f>
        <v>0</v>
      </c>
    </row>
    <row r="88" s="11" customFormat="1" ht="37.44" customHeight="1">
      <c r="B88" s="218"/>
      <c r="C88" s="219"/>
      <c r="D88" s="220" t="s">
        <v>71</v>
      </c>
      <c r="E88" s="221" t="s">
        <v>371</v>
      </c>
      <c r="F88" s="221" t="s">
        <v>372</v>
      </c>
      <c r="G88" s="219"/>
      <c r="H88" s="219"/>
      <c r="I88" s="222"/>
      <c r="J88" s="223">
        <f>BK88</f>
        <v>0</v>
      </c>
      <c r="K88" s="219"/>
      <c r="L88" s="224"/>
      <c r="M88" s="225"/>
      <c r="N88" s="226"/>
      <c r="O88" s="226"/>
      <c r="P88" s="227">
        <f>P89+P101+P119+P120</f>
        <v>0</v>
      </c>
      <c r="Q88" s="226"/>
      <c r="R88" s="227">
        <f>R89+R101+R119+R120</f>
        <v>3.2265600000000001</v>
      </c>
      <c r="S88" s="226"/>
      <c r="T88" s="228">
        <f>T89+T101+T119+T120</f>
        <v>0</v>
      </c>
      <c r="AR88" s="229" t="s">
        <v>80</v>
      </c>
      <c r="AT88" s="230" t="s">
        <v>71</v>
      </c>
      <c r="AU88" s="230" t="s">
        <v>72</v>
      </c>
      <c r="AY88" s="229" t="s">
        <v>215</v>
      </c>
      <c r="BK88" s="231">
        <f>BK89+BK101+BK119+BK120</f>
        <v>0</v>
      </c>
    </row>
    <row r="89" s="11" customFormat="1" ht="19.92" customHeight="1">
      <c r="B89" s="218"/>
      <c r="C89" s="219"/>
      <c r="D89" s="220" t="s">
        <v>71</v>
      </c>
      <c r="E89" s="232" t="s">
        <v>80</v>
      </c>
      <c r="F89" s="232" t="s">
        <v>373</v>
      </c>
      <c r="G89" s="219"/>
      <c r="H89" s="219"/>
      <c r="I89" s="222"/>
      <c r="J89" s="233">
        <f>BK89</f>
        <v>0</v>
      </c>
      <c r="K89" s="219"/>
      <c r="L89" s="224"/>
      <c r="M89" s="225"/>
      <c r="N89" s="226"/>
      <c r="O89" s="226"/>
      <c r="P89" s="227">
        <f>SUM(P90:P100)</f>
        <v>0</v>
      </c>
      <c r="Q89" s="226"/>
      <c r="R89" s="227">
        <f>SUM(R90:R100)</f>
        <v>0</v>
      </c>
      <c r="S89" s="226"/>
      <c r="T89" s="228">
        <f>SUM(T90:T100)</f>
        <v>0</v>
      </c>
      <c r="AR89" s="229" t="s">
        <v>80</v>
      </c>
      <c r="AT89" s="230" t="s">
        <v>71</v>
      </c>
      <c r="AU89" s="230" t="s">
        <v>80</v>
      </c>
      <c r="AY89" s="229" t="s">
        <v>215</v>
      </c>
      <c r="BK89" s="231">
        <f>SUM(BK90:BK100)</f>
        <v>0</v>
      </c>
    </row>
    <row r="90" s="1" customFormat="1" ht="16.5" customHeight="1">
      <c r="B90" s="47"/>
      <c r="C90" s="234" t="s">
        <v>80</v>
      </c>
      <c r="D90" s="234" t="s">
        <v>218</v>
      </c>
      <c r="E90" s="235" t="s">
        <v>1141</v>
      </c>
      <c r="F90" s="236" t="s">
        <v>1142</v>
      </c>
      <c r="G90" s="237" t="s">
        <v>381</v>
      </c>
      <c r="H90" s="238">
        <v>1.6399999999999999</v>
      </c>
      <c r="I90" s="239"/>
      <c r="J90" s="240">
        <f>ROUND(I90*H90,2)</f>
        <v>0</v>
      </c>
      <c r="K90" s="236" t="s">
        <v>222</v>
      </c>
      <c r="L90" s="73"/>
      <c r="M90" s="241" t="s">
        <v>21</v>
      </c>
      <c r="N90" s="242" t="s">
        <v>43</v>
      </c>
      <c r="O90" s="48"/>
      <c r="P90" s="243">
        <f>O90*H90</f>
        <v>0</v>
      </c>
      <c r="Q90" s="243">
        <v>0</v>
      </c>
      <c r="R90" s="243">
        <f>Q90*H90</f>
        <v>0</v>
      </c>
      <c r="S90" s="243">
        <v>0</v>
      </c>
      <c r="T90" s="244">
        <f>S90*H90</f>
        <v>0</v>
      </c>
      <c r="AR90" s="25" t="s">
        <v>232</v>
      </c>
      <c r="AT90" s="25" t="s">
        <v>218</v>
      </c>
      <c r="AU90" s="25" t="s">
        <v>82</v>
      </c>
      <c r="AY90" s="25" t="s">
        <v>215</v>
      </c>
      <c r="BE90" s="245">
        <f>IF(N90="základní",J90,0)</f>
        <v>0</v>
      </c>
      <c r="BF90" s="245">
        <f>IF(N90="snížená",J90,0)</f>
        <v>0</v>
      </c>
      <c r="BG90" s="245">
        <f>IF(N90="zákl. přenesená",J90,0)</f>
        <v>0</v>
      </c>
      <c r="BH90" s="245">
        <f>IF(N90="sníž. přenesená",J90,0)</f>
        <v>0</v>
      </c>
      <c r="BI90" s="245">
        <f>IF(N90="nulová",J90,0)</f>
        <v>0</v>
      </c>
      <c r="BJ90" s="25" t="s">
        <v>80</v>
      </c>
      <c r="BK90" s="245">
        <f>ROUND(I90*H90,2)</f>
        <v>0</v>
      </c>
      <c r="BL90" s="25" t="s">
        <v>232</v>
      </c>
      <c r="BM90" s="25" t="s">
        <v>1200</v>
      </c>
    </row>
    <row r="91" s="1" customFormat="1">
      <c r="B91" s="47"/>
      <c r="C91" s="75"/>
      <c r="D91" s="246" t="s">
        <v>225</v>
      </c>
      <c r="E91" s="75"/>
      <c r="F91" s="247" t="s">
        <v>1201</v>
      </c>
      <c r="G91" s="75"/>
      <c r="H91" s="75"/>
      <c r="I91" s="204"/>
      <c r="J91" s="75"/>
      <c r="K91" s="75"/>
      <c r="L91" s="73"/>
      <c r="M91" s="248"/>
      <c r="N91" s="48"/>
      <c r="O91" s="48"/>
      <c r="P91" s="48"/>
      <c r="Q91" s="48"/>
      <c r="R91" s="48"/>
      <c r="S91" s="48"/>
      <c r="T91" s="96"/>
      <c r="AT91" s="25" t="s">
        <v>225</v>
      </c>
      <c r="AU91" s="25" t="s">
        <v>82</v>
      </c>
    </row>
    <row r="92" s="1" customFormat="1" ht="16.5" customHeight="1">
      <c r="B92" s="47"/>
      <c r="C92" s="234" t="s">
        <v>82</v>
      </c>
      <c r="D92" s="234" t="s">
        <v>218</v>
      </c>
      <c r="E92" s="235" t="s">
        <v>765</v>
      </c>
      <c r="F92" s="236" t="s">
        <v>766</v>
      </c>
      <c r="G92" s="237" t="s">
        <v>381</v>
      </c>
      <c r="H92" s="238">
        <v>0.81999999999999995</v>
      </c>
      <c r="I92" s="239"/>
      <c r="J92" s="240">
        <f>ROUND(I92*H92,2)</f>
        <v>0</v>
      </c>
      <c r="K92" s="236" t="s">
        <v>222</v>
      </c>
      <c r="L92" s="73"/>
      <c r="M92" s="241" t="s">
        <v>21</v>
      </c>
      <c r="N92" s="242" t="s">
        <v>43</v>
      </c>
      <c r="O92" s="48"/>
      <c r="P92" s="243">
        <f>O92*H92</f>
        <v>0</v>
      </c>
      <c r="Q92" s="243">
        <v>0</v>
      </c>
      <c r="R92" s="243">
        <f>Q92*H92</f>
        <v>0</v>
      </c>
      <c r="S92" s="243">
        <v>0</v>
      </c>
      <c r="T92" s="244">
        <f>S92*H92</f>
        <v>0</v>
      </c>
      <c r="AR92" s="25" t="s">
        <v>232</v>
      </c>
      <c r="AT92" s="25" t="s">
        <v>218</v>
      </c>
      <c r="AU92" s="25" t="s">
        <v>82</v>
      </c>
      <c r="AY92" s="25" t="s">
        <v>215</v>
      </c>
      <c r="BE92" s="245">
        <f>IF(N92="základní",J92,0)</f>
        <v>0</v>
      </c>
      <c r="BF92" s="245">
        <f>IF(N92="snížená",J92,0)</f>
        <v>0</v>
      </c>
      <c r="BG92" s="245">
        <f>IF(N92="zákl. přenesená",J92,0)</f>
        <v>0</v>
      </c>
      <c r="BH92" s="245">
        <f>IF(N92="sníž. přenesená",J92,0)</f>
        <v>0</v>
      </c>
      <c r="BI92" s="245">
        <f>IF(N92="nulová",J92,0)</f>
        <v>0</v>
      </c>
      <c r="BJ92" s="25" t="s">
        <v>80</v>
      </c>
      <c r="BK92" s="245">
        <f>ROUND(I92*H92,2)</f>
        <v>0</v>
      </c>
      <c r="BL92" s="25" t="s">
        <v>232</v>
      </c>
      <c r="BM92" s="25" t="s">
        <v>1202</v>
      </c>
    </row>
    <row r="93" s="1" customFormat="1">
      <c r="B93" s="47"/>
      <c r="C93" s="75"/>
      <c r="D93" s="246" t="s">
        <v>225</v>
      </c>
      <c r="E93" s="75"/>
      <c r="F93" s="247" t="s">
        <v>1146</v>
      </c>
      <c r="G93" s="75"/>
      <c r="H93" s="75"/>
      <c r="I93" s="204"/>
      <c r="J93" s="75"/>
      <c r="K93" s="75"/>
      <c r="L93" s="73"/>
      <c r="M93" s="248"/>
      <c r="N93" s="48"/>
      <c r="O93" s="48"/>
      <c r="P93" s="48"/>
      <c r="Q93" s="48"/>
      <c r="R93" s="48"/>
      <c r="S93" s="48"/>
      <c r="T93" s="96"/>
      <c r="AT93" s="25" t="s">
        <v>225</v>
      </c>
      <c r="AU93" s="25" t="s">
        <v>82</v>
      </c>
    </row>
    <row r="94" s="12" customFormat="1">
      <c r="B94" s="252"/>
      <c r="C94" s="253"/>
      <c r="D94" s="246" t="s">
        <v>422</v>
      </c>
      <c r="E94" s="253"/>
      <c r="F94" s="255" t="s">
        <v>1203</v>
      </c>
      <c r="G94" s="253"/>
      <c r="H94" s="256">
        <v>0.81999999999999995</v>
      </c>
      <c r="I94" s="257"/>
      <c r="J94" s="253"/>
      <c r="K94" s="253"/>
      <c r="L94" s="258"/>
      <c r="M94" s="259"/>
      <c r="N94" s="260"/>
      <c r="O94" s="260"/>
      <c r="P94" s="260"/>
      <c r="Q94" s="260"/>
      <c r="R94" s="260"/>
      <c r="S94" s="260"/>
      <c r="T94" s="261"/>
      <c r="AT94" s="262" t="s">
        <v>422</v>
      </c>
      <c r="AU94" s="262" t="s">
        <v>82</v>
      </c>
      <c r="AV94" s="12" t="s">
        <v>82</v>
      </c>
      <c r="AW94" s="12" t="s">
        <v>6</v>
      </c>
      <c r="AX94" s="12" t="s">
        <v>80</v>
      </c>
      <c r="AY94" s="262" t="s">
        <v>215</v>
      </c>
    </row>
    <row r="95" s="1" customFormat="1" ht="16.5" customHeight="1">
      <c r="B95" s="47"/>
      <c r="C95" s="234" t="s">
        <v>300</v>
      </c>
      <c r="D95" s="234" t="s">
        <v>218</v>
      </c>
      <c r="E95" s="235" t="s">
        <v>776</v>
      </c>
      <c r="F95" s="236" t="s">
        <v>777</v>
      </c>
      <c r="G95" s="237" t="s">
        <v>381</v>
      </c>
      <c r="H95" s="238">
        <v>1.6399999999999999</v>
      </c>
      <c r="I95" s="239"/>
      <c r="J95" s="240">
        <f>ROUND(I95*H95,2)</f>
        <v>0</v>
      </c>
      <c r="K95" s="236" t="s">
        <v>222</v>
      </c>
      <c r="L95" s="73"/>
      <c r="M95" s="241" t="s">
        <v>21</v>
      </c>
      <c r="N95" s="242" t="s">
        <v>43</v>
      </c>
      <c r="O95" s="48"/>
      <c r="P95" s="243">
        <f>O95*H95</f>
        <v>0</v>
      </c>
      <c r="Q95" s="243">
        <v>0</v>
      </c>
      <c r="R95" s="243">
        <f>Q95*H95</f>
        <v>0</v>
      </c>
      <c r="S95" s="243">
        <v>0</v>
      </c>
      <c r="T95" s="244">
        <f>S95*H95</f>
        <v>0</v>
      </c>
      <c r="AR95" s="25" t="s">
        <v>232</v>
      </c>
      <c r="AT95" s="25" t="s">
        <v>218</v>
      </c>
      <c r="AU95" s="25" t="s">
        <v>82</v>
      </c>
      <c r="AY95" s="25" t="s">
        <v>215</v>
      </c>
      <c r="BE95" s="245">
        <f>IF(N95="základní",J95,0)</f>
        <v>0</v>
      </c>
      <c r="BF95" s="245">
        <f>IF(N95="snížená",J95,0)</f>
        <v>0</v>
      </c>
      <c r="BG95" s="245">
        <f>IF(N95="zákl. přenesená",J95,0)</f>
        <v>0</v>
      </c>
      <c r="BH95" s="245">
        <f>IF(N95="sníž. přenesená",J95,0)</f>
        <v>0</v>
      </c>
      <c r="BI95" s="245">
        <f>IF(N95="nulová",J95,0)</f>
        <v>0</v>
      </c>
      <c r="BJ95" s="25" t="s">
        <v>80</v>
      </c>
      <c r="BK95" s="245">
        <f>ROUND(I95*H95,2)</f>
        <v>0</v>
      </c>
      <c r="BL95" s="25" t="s">
        <v>232</v>
      </c>
      <c r="BM95" s="25" t="s">
        <v>1204</v>
      </c>
    </row>
    <row r="96" s="1" customFormat="1">
      <c r="B96" s="47"/>
      <c r="C96" s="75"/>
      <c r="D96" s="246" t="s">
        <v>225</v>
      </c>
      <c r="E96" s="75"/>
      <c r="F96" s="247" t="s">
        <v>1146</v>
      </c>
      <c r="G96" s="75"/>
      <c r="H96" s="75"/>
      <c r="I96" s="204"/>
      <c r="J96" s="75"/>
      <c r="K96" s="75"/>
      <c r="L96" s="73"/>
      <c r="M96" s="248"/>
      <c r="N96" s="48"/>
      <c r="O96" s="48"/>
      <c r="P96" s="48"/>
      <c r="Q96" s="48"/>
      <c r="R96" s="48"/>
      <c r="S96" s="48"/>
      <c r="T96" s="96"/>
      <c r="AT96" s="25" t="s">
        <v>225</v>
      </c>
      <c r="AU96" s="25" t="s">
        <v>82</v>
      </c>
    </row>
    <row r="97" s="1" customFormat="1" ht="16.5" customHeight="1">
      <c r="B97" s="47"/>
      <c r="C97" s="234" t="s">
        <v>214</v>
      </c>
      <c r="D97" s="234" t="s">
        <v>218</v>
      </c>
      <c r="E97" s="235" t="s">
        <v>988</v>
      </c>
      <c r="F97" s="236" t="s">
        <v>989</v>
      </c>
      <c r="G97" s="237" t="s">
        <v>381</v>
      </c>
      <c r="H97" s="238">
        <v>1.6399999999999999</v>
      </c>
      <c r="I97" s="239"/>
      <c r="J97" s="240">
        <f>ROUND(I97*H97,2)</f>
        <v>0</v>
      </c>
      <c r="K97" s="236" t="s">
        <v>222</v>
      </c>
      <c r="L97" s="73"/>
      <c r="M97" s="241" t="s">
        <v>21</v>
      </c>
      <c r="N97" s="242" t="s">
        <v>43</v>
      </c>
      <c r="O97" s="48"/>
      <c r="P97" s="243">
        <f>O97*H97</f>
        <v>0</v>
      </c>
      <c r="Q97" s="243">
        <v>0</v>
      </c>
      <c r="R97" s="243">
        <f>Q97*H97</f>
        <v>0</v>
      </c>
      <c r="S97" s="243">
        <v>0</v>
      </c>
      <c r="T97" s="244">
        <f>S97*H97</f>
        <v>0</v>
      </c>
      <c r="AR97" s="25" t="s">
        <v>232</v>
      </c>
      <c r="AT97" s="25" t="s">
        <v>218</v>
      </c>
      <c r="AU97" s="25" t="s">
        <v>82</v>
      </c>
      <c r="AY97" s="25" t="s">
        <v>215</v>
      </c>
      <c r="BE97" s="245">
        <f>IF(N97="základní",J97,0)</f>
        <v>0</v>
      </c>
      <c r="BF97" s="245">
        <f>IF(N97="snížená",J97,0)</f>
        <v>0</v>
      </c>
      <c r="BG97" s="245">
        <f>IF(N97="zákl. přenesená",J97,0)</f>
        <v>0</v>
      </c>
      <c r="BH97" s="245">
        <f>IF(N97="sníž. přenesená",J97,0)</f>
        <v>0</v>
      </c>
      <c r="BI97" s="245">
        <f>IF(N97="nulová",J97,0)</f>
        <v>0</v>
      </c>
      <c r="BJ97" s="25" t="s">
        <v>80</v>
      </c>
      <c r="BK97" s="245">
        <f>ROUND(I97*H97,2)</f>
        <v>0</v>
      </c>
      <c r="BL97" s="25" t="s">
        <v>232</v>
      </c>
      <c r="BM97" s="25" t="s">
        <v>1205</v>
      </c>
    </row>
    <row r="98" s="1" customFormat="1">
      <c r="B98" s="47"/>
      <c r="C98" s="75"/>
      <c r="D98" s="246" t="s">
        <v>225</v>
      </c>
      <c r="E98" s="75"/>
      <c r="F98" s="247" t="s">
        <v>1146</v>
      </c>
      <c r="G98" s="75"/>
      <c r="H98" s="75"/>
      <c r="I98" s="204"/>
      <c r="J98" s="75"/>
      <c r="K98" s="75"/>
      <c r="L98" s="73"/>
      <c r="M98" s="248"/>
      <c r="N98" s="48"/>
      <c r="O98" s="48"/>
      <c r="P98" s="48"/>
      <c r="Q98" s="48"/>
      <c r="R98" s="48"/>
      <c r="S98" s="48"/>
      <c r="T98" s="96"/>
      <c r="AT98" s="25" t="s">
        <v>225</v>
      </c>
      <c r="AU98" s="25" t="s">
        <v>82</v>
      </c>
    </row>
    <row r="99" s="1" customFormat="1" ht="16.5" customHeight="1">
      <c r="B99" s="47"/>
      <c r="C99" s="234" t="s">
        <v>241</v>
      </c>
      <c r="D99" s="234" t="s">
        <v>218</v>
      </c>
      <c r="E99" s="235" t="s">
        <v>993</v>
      </c>
      <c r="F99" s="236" t="s">
        <v>994</v>
      </c>
      <c r="G99" s="237" t="s">
        <v>473</v>
      </c>
      <c r="H99" s="238">
        <v>3.1200000000000001</v>
      </c>
      <c r="I99" s="239"/>
      <c r="J99" s="240">
        <f>ROUND(I99*H99,2)</f>
        <v>0</v>
      </c>
      <c r="K99" s="236" t="s">
        <v>222</v>
      </c>
      <c r="L99" s="73"/>
      <c r="M99" s="241" t="s">
        <v>21</v>
      </c>
      <c r="N99" s="242" t="s">
        <v>43</v>
      </c>
      <c r="O99" s="48"/>
      <c r="P99" s="243">
        <f>O99*H99</f>
        <v>0</v>
      </c>
      <c r="Q99" s="243">
        <v>0</v>
      </c>
      <c r="R99" s="243">
        <f>Q99*H99</f>
        <v>0</v>
      </c>
      <c r="S99" s="243">
        <v>0</v>
      </c>
      <c r="T99" s="244">
        <f>S99*H99</f>
        <v>0</v>
      </c>
      <c r="AR99" s="25" t="s">
        <v>232</v>
      </c>
      <c r="AT99" s="25" t="s">
        <v>218</v>
      </c>
      <c r="AU99" s="25" t="s">
        <v>82</v>
      </c>
      <c r="AY99" s="25" t="s">
        <v>215</v>
      </c>
      <c r="BE99" s="245">
        <f>IF(N99="základní",J99,0)</f>
        <v>0</v>
      </c>
      <c r="BF99" s="245">
        <f>IF(N99="snížená",J99,0)</f>
        <v>0</v>
      </c>
      <c r="BG99" s="245">
        <f>IF(N99="zákl. přenesená",J99,0)</f>
        <v>0</v>
      </c>
      <c r="BH99" s="245">
        <f>IF(N99="sníž. přenesená",J99,0)</f>
        <v>0</v>
      </c>
      <c r="BI99" s="245">
        <f>IF(N99="nulová",J99,0)</f>
        <v>0</v>
      </c>
      <c r="BJ99" s="25" t="s">
        <v>80</v>
      </c>
      <c r="BK99" s="245">
        <f>ROUND(I99*H99,2)</f>
        <v>0</v>
      </c>
      <c r="BL99" s="25" t="s">
        <v>232</v>
      </c>
      <c r="BM99" s="25" t="s">
        <v>1206</v>
      </c>
    </row>
    <row r="100" s="1" customFormat="1">
      <c r="B100" s="47"/>
      <c r="C100" s="75"/>
      <c r="D100" s="246" t="s">
        <v>225</v>
      </c>
      <c r="E100" s="75"/>
      <c r="F100" s="247" t="s">
        <v>1207</v>
      </c>
      <c r="G100" s="75"/>
      <c r="H100" s="75"/>
      <c r="I100" s="204"/>
      <c r="J100" s="75"/>
      <c r="K100" s="75"/>
      <c r="L100" s="73"/>
      <c r="M100" s="248"/>
      <c r="N100" s="48"/>
      <c r="O100" s="48"/>
      <c r="P100" s="48"/>
      <c r="Q100" s="48"/>
      <c r="R100" s="48"/>
      <c r="S100" s="48"/>
      <c r="T100" s="96"/>
      <c r="AT100" s="25" t="s">
        <v>225</v>
      </c>
      <c r="AU100" s="25" t="s">
        <v>82</v>
      </c>
    </row>
    <row r="101" s="11" customFormat="1" ht="29.88" customHeight="1">
      <c r="B101" s="218"/>
      <c r="C101" s="219"/>
      <c r="D101" s="220" t="s">
        <v>71</v>
      </c>
      <c r="E101" s="232" t="s">
        <v>251</v>
      </c>
      <c r="F101" s="232" t="s">
        <v>568</v>
      </c>
      <c r="G101" s="219"/>
      <c r="H101" s="219"/>
      <c r="I101" s="222"/>
      <c r="J101" s="233">
        <f>BK101</f>
        <v>0</v>
      </c>
      <c r="K101" s="219"/>
      <c r="L101" s="224"/>
      <c r="M101" s="225"/>
      <c r="N101" s="226"/>
      <c r="O101" s="226"/>
      <c r="P101" s="227">
        <f>SUM(P102:P118)</f>
        <v>0</v>
      </c>
      <c r="Q101" s="226"/>
      <c r="R101" s="227">
        <f>SUM(R102:R118)</f>
        <v>3.2265600000000001</v>
      </c>
      <c r="S101" s="226"/>
      <c r="T101" s="228">
        <f>SUM(T102:T118)</f>
        <v>0</v>
      </c>
      <c r="AR101" s="229" t="s">
        <v>80</v>
      </c>
      <c r="AT101" s="230" t="s">
        <v>71</v>
      </c>
      <c r="AU101" s="230" t="s">
        <v>80</v>
      </c>
      <c r="AY101" s="229" t="s">
        <v>215</v>
      </c>
      <c r="BK101" s="231">
        <f>SUM(BK102:BK118)</f>
        <v>0</v>
      </c>
    </row>
    <row r="102" s="1" customFormat="1" ht="25.5" customHeight="1">
      <c r="B102" s="47"/>
      <c r="C102" s="234" t="s">
        <v>246</v>
      </c>
      <c r="D102" s="234" t="s">
        <v>218</v>
      </c>
      <c r="E102" s="235" t="s">
        <v>1208</v>
      </c>
      <c r="F102" s="236" t="s">
        <v>1209</v>
      </c>
      <c r="G102" s="237" t="s">
        <v>298</v>
      </c>
      <c r="H102" s="238">
        <v>14</v>
      </c>
      <c r="I102" s="239"/>
      <c r="J102" s="240">
        <f>ROUND(I102*H102,2)</f>
        <v>0</v>
      </c>
      <c r="K102" s="236" t="s">
        <v>222</v>
      </c>
      <c r="L102" s="73"/>
      <c r="M102" s="241" t="s">
        <v>21</v>
      </c>
      <c r="N102" s="242" t="s">
        <v>43</v>
      </c>
      <c r="O102" s="48"/>
      <c r="P102" s="243">
        <f>O102*H102</f>
        <v>0</v>
      </c>
      <c r="Q102" s="243">
        <v>0.00069999999999999999</v>
      </c>
      <c r="R102" s="243">
        <f>Q102*H102</f>
        <v>0.0097999999999999997</v>
      </c>
      <c r="S102" s="243">
        <v>0</v>
      </c>
      <c r="T102" s="244">
        <f>S102*H102</f>
        <v>0</v>
      </c>
      <c r="AR102" s="25" t="s">
        <v>232</v>
      </c>
      <c r="AT102" s="25" t="s">
        <v>218</v>
      </c>
      <c r="AU102" s="25" t="s">
        <v>82</v>
      </c>
      <c r="AY102" s="25" t="s">
        <v>215</v>
      </c>
      <c r="BE102" s="245">
        <f>IF(N102="základní",J102,0)</f>
        <v>0</v>
      </c>
      <c r="BF102" s="245">
        <f>IF(N102="snížená",J102,0)</f>
        <v>0</v>
      </c>
      <c r="BG102" s="245">
        <f>IF(N102="zákl. přenesená",J102,0)</f>
        <v>0</v>
      </c>
      <c r="BH102" s="245">
        <f>IF(N102="sníž. přenesená",J102,0)</f>
        <v>0</v>
      </c>
      <c r="BI102" s="245">
        <f>IF(N102="nulová",J102,0)</f>
        <v>0</v>
      </c>
      <c r="BJ102" s="25" t="s">
        <v>80</v>
      </c>
      <c r="BK102" s="245">
        <f>ROUND(I102*H102,2)</f>
        <v>0</v>
      </c>
      <c r="BL102" s="25" t="s">
        <v>232</v>
      </c>
      <c r="BM102" s="25" t="s">
        <v>1210</v>
      </c>
    </row>
    <row r="103" s="1" customFormat="1">
      <c r="B103" s="47"/>
      <c r="C103" s="75"/>
      <c r="D103" s="246" t="s">
        <v>225</v>
      </c>
      <c r="E103" s="75"/>
      <c r="F103" s="247" t="s">
        <v>1167</v>
      </c>
      <c r="G103" s="75"/>
      <c r="H103" s="75"/>
      <c r="I103" s="204"/>
      <c r="J103" s="75"/>
      <c r="K103" s="75"/>
      <c r="L103" s="73"/>
      <c r="M103" s="248"/>
      <c r="N103" s="48"/>
      <c r="O103" s="48"/>
      <c r="P103" s="48"/>
      <c r="Q103" s="48"/>
      <c r="R103" s="48"/>
      <c r="S103" s="48"/>
      <c r="T103" s="96"/>
      <c r="AT103" s="25" t="s">
        <v>225</v>
      </c>
      <c r="AU103" s="25" t="s">
        <v>82</v>
      </c>
    </row>
    <row r="104" s="1" customFormat="1" ht="16.5" customHeight="1">
      <c r="B104" s="47"/>
      <c r="C104" s="274" t="s">
        <v>405</v>
      </c>
      <c r="D104" s="274" t="s">
        <v>470</v>
      </c>
      <c r="E104" s="275" t="s">
        <v>1211</v>
      </c>
      <c r="F104" s="276" t="s">
        <v>1212</v>
      </c>
      <c r="G104" s="277" t="s">
        <v>298</v>
      </c>
      <c r="H104" s="278">
        <v>3</v>
      </c>
      <c r="I104" s="279"/>
      <c r="J104" s="280">
        <f>ROUND(I104*H104,2)</f>
        <v>0</v>
      </c>
      <c r="K104" s="276" t="s">
        <v>222</v>
      </c>
      <c r="L104" s="281"/>
      <c r="M104" s="282" t="s">
        <v>21</v>
      </c>
      <c r="N104" s="283" t="s">
        <v>43</v>
      </c>
      <c r="O104" s="48"/>
      <c r="P104" s="243">
        <f>O104*H104</f>
        <v>0</v>
      </c>
      <c r="Q104" s="243">
        <v>0.0023999999999999998</v>
      </c>
      <c r="R104" s="243">
        <f>Q104*H104</f>
        <v>0.0071999999999999998</v>
      </c>
      <c r="S104" s="243">
        <v>0</v>
      </c>
      <c r="T104" s="244">
        <f>S104*H104</f>
        <v>0</v>
      </c>
      <c r="AR104" s="25" t="s">
        <v>1213</v>
      </c>
      <c r="AT104" s="25" t="s">
        <v>470</v>
      </c>
      <c r="AU104" s="25" t="s">
        <v>82</v>
      </c>
      <c r="AY104" s="25" t="s">
        <v>215</v>
      </c>
      <c r="BE104" s="245">
        <f>IF(N104="základní",J104,0)</f>
        <v>0</v>
      </c>
      <c r="BF104" s="245">
        <f>IF(N104="snížená",J104,0)</f>
        <v>0</v>
      </c>
      <c r="BG104" s="245">
        <f>IF(N104="zákl. přenesená",J104,0)</f>
        <v>0</v>
      </c>
      <c r="BH104" s="245">
        <f>IF(N104="sníž. přenesená",J104,0)</f>
        <v>0</v>
      </c>
      <c r="BI104" s="245">
        <f>IF(N104="nulová",J104,0)</f>
        <v>0</v>
      </c>
      <c r="BJ104" s="25" t="s">
        <v>80</v>
      </c>
      <c r="BK104" s="245">
        <f>ROUND(I104*H104,2)</f>
        <v>0</v>
      </c>
      <c r="BL104" s="25" t="s">
        <v>1213</v>
      </c>
      <c r="BM104" s="25" t="s">
        <v>1214</v>
      </c>
    </row>
    <row r="105" s="1" customFormat="1">
      <c r="B105" s="47"/>
      <c r="C105" s="75"/>
      <c r="D105" s="246" t="s">
        <v>225</v>
      </c>
      <c r="E105" s="75"/>
      <c r="F105" s="247" t="s">
        <v>1215</v>
      </c>
      <c r="G105" s="75"/>
      <c r="H105" s="75"/>
      <c r="I105" s="204"/>
      <c r="J105" s="75"/>
      <c r="K105" s="75"/>
      <c r="L105" s="73"/>
      <c r="M105" s="248"/>
      <c r="N105" s="48"/>
      <c r="O105" s="48"/>
      <c r="P105" s="48"/>
      <c r="Q105" s="48"/>
      <c r="R105" s="48"/>
      <c r="S105" s="48"/>
      <c r="T105" s="96"/>
      <c r="AT105" s="25" t="s">
        <v>225</v>
      </c>
      <c r="AU105" s="25" t="s">
        <v>82</v>
      </c>
    </row>
    <row r="106" s="1" customFormat="1" ht="16.5" customHeight="1">
      <c r="B106" s="47"/>
      <c r="C106" s="274" t="s">
        <v>251</v>
      </c>
      <c r="D106" s="274" t="s">
        <v>470</v>
      </c>
      <c r="E106" s="275" t="s">
        <v>1216</v>
      </c>
      <c r="F106" s="276" t="s">
        <v>1217</v>
      </c>
      <c r="G106" s="277" t="s">
        <v>298</v>
      </c>
      <c r="H106" s="278">
        <v>2</v>
      </c>
      <c r="I106" s="279"/>
      <c r="J106" s="280">
        <f>ROUND(I106*H106,2)</f>
        <v>0</v>
      </c>
      <c r="K106" s="276" t="s">
        <v>222</v>
      </c>
      <c r="L106" s="281"/>
      <c r="M106" s="282" t="s">
        <v>21</v>
      </c>
      <c r="N106" s="283" t="s">
        <v>43</v>
      </c>
      <c r="O106" s="48"/>
      <c r="P106" s="243">
        <f>O106*H106</f>
        <v>0</v>
      </c>
      <c r="Q106" s="243">
        <v>0.0015</v>
      </c>
      <c r="R106" s="243">
        <f>Q106*H106</f>
        <v>0.0030000000000000001</v>
      </c>
      <c r="S106" s="243">
        <v>0</v>
      </c>
      <c r="T106" s="244">
        <f>S106*H106</f>
        <v>0</v>
      </c>
      <c r="AR106" s="25" t="s">
        <v>1213</v>
      </c>
      <c r="AT106" s="25" t="s">
        <v>470</v>
      </c>
      <c r="AU106" s="25" t="s">
        <v>82</v>
      </c>
      <c r="AY106" s="25" t="s">
        <v>215</v>
      </c>
      <c r="BE106" s="245">
        <f>IF(N106="základní",J106,0)</f>
        <v>0</v>
      </c>
      <c r="BF106" s="245">
        <f>IF(N106="snížená",J106,0)</f>
        <v>0</v>
      </c>
      <c r="BG106" s="245">
        <f>IF(N106="zákl. přenesená",J106,0)</f>
        <v>0</v>
      </c>
      <c r="BH106" s="245">
        <f>IF(N106="sníž. přenesená",J106,0)</f>
        <v>0</v>
      </c>
      <c r="BI106" s="245">
        <f>IF(N106="nulová",J106,0)</f>
        <v>0</v>
      </c>
      <c r="BJ106" s="25" t="s">
        <v>80</v>
      </c>
      <c r="BK106" s="245">
        <f>ROUND(I106*H106,2)</f>
        <v>0</v>
      </c>
      <c r="BL106" s="25" t="s">
        <v>1213</v>
      </c>
      <c r="BM106" s="25" t="s">
        <v>1218</v>
      </c>
    </row>
    <row r="107" s="1" customFormat="1">
      <c r="B107" s="47"/>
      <c r="C107" s="75"/>
      <c r="D107" s="246" t="s">
        <v>225</v>
      </c>
      <c r="E107" s="75"/>
      <c r="F107" s="247" t="s">
        <v>1219</v>
      </c>
      <c r="G107" s="75"/>
      <c r="H107" s="75"/>
      <c r="I107" s="204"/>
      <c r="J107" s="75"/>
      <c r="K107" s="75"/>
      <c r="L107" s="73"/>
      <c r="M107" s="248"/>
      <c r="N107" s="48"/>
      <c r="O107" s="48"/>
      <c r="P107" s="48"/>
      <c r="Q107" s="48"/>
      <c r="R107" s="48"/>
      <c r="S107" s="48"/>
      <c r="T107" s="96"/>
      <c r="AT107" s="25" t="s">
        <v>225</v>
      </c>
      <c r="AU107" s="25" t="s">
        <v>82</v>
      </c>
    </row>
    <row r="108" s="1" customFormat="1" ht="16.5" customHeight="1">
      <c r="B108" s="47"/>
      <c r="C108" s="274" t="s">
        <v>256</v>
      </c>
      <c r="D108" s="274" t="s">
        <v>470</v>
      </c>
      <c r="E108" s="275" t="s">
        <v>1220</v>
      </c>
      <c r="F108" s="276" t="s">
        <v>1221</v>
      </c>
      <c r="G108" s="277" t="s">
        <v>298</v>
      </c>
      <c r="H108" s="278">
        <v>5</v>
      </c>
      <c r="I108" s="279"/>
      <c r="J108" s="280">
        <f>ROUND(I108*H108,2)</f>
        <v>0</v>
      </c>
      <c r="K108" s="276" t="s">
        <v>222</v>
      </c>
      <c r="L108" s="281"/>
      <c r="M108" s="282" t="s">
        <v>21</v>
      </c>
      <c r="N108" s="283" t="s">
        <v>43</v>
      </c>
      <c r="O108" s="48"/>
      <c r="P108" s="243">
        <f>O108*H108</f>
        <v>0</v>
      </c>
      <c r="Q108" s="243">
        <v>0.0035999999999999999</v>
      </c>
      <c r="R108" s="243">
        <f>Q108*H108</f>
        <v>0.017999999999999999</v>
      </c>
      <c r="S108" s="243">
        <v>0</v>
      </c>
      <c r="T108" s="244">
        <f>S108*H108</f>
        <v>0</v>
      </c>
      <c r="AR108" s="25" t="s">
        <v>1213</v>
      </c>
      <c r="AT108" s="25" t="s">
        <v>470</v>
      </c>
      <c r="AU108" s="25" t="s">
        <v>82</v>
      </c>
      <c r="AY108" s="25" t="s">
        <v>215</v>
      </c>
      <c r="BE108" s="245">
        <f>IF(N108="základní",J108,0)</f>
        <v>0</v>
      </c>
      <c r="BF108" s="245">
        <f>IF(N108="snížená",J108,0)</f>
        <v>0</v>
      </c>
      <c r="BG108" s="245">
        <f>IF(N108="zákl. přenesená",J108,0)</f>
        <v>0</v>
      </c>
      <c r="BH108" s="245">
        <f>IF(N108="sníž. přenesená",J108,0)</f>
        <v>0</v>
      </c>
      <c r="BI108" s="245">
        <f>IF(N108="nulová",J108,0)</f>
        <v>0</v>
      </c>
      <c r="BJ108" s="25" t="s">
        <v>80</v>
      </c>
      <c r="BK108" s="245">
        <f>ROUND(I108*H108,2)</f>
        <v>0</v>
      </c>
      <c r="BL108" s="25" t="s">
        <v>1213</v>
      </c>
      <c r="BM108" s="25" t="s">
        <v>1222</v>
      </c>
    </row>
    <row r="109" s="1" customFormat="1">
      <c r="B109" s="47"/>
      <c r="C109" s="75"/>
      <c r="D109" s="246" t="s">
        <v>225</v>
      </c>
      <c r="E109" s="75"/>
      <c r="F109" s="247" t="s">
        <v>1223</v>
      </c>
      <c r="G109" s="75"/>
      <c r="H109" s="75"/>
      <c r="I109" s="204"/>
      <c r="J109" s="75"/>
      <c r="K109" s="75"/>
      <c r="L109" s="73"/>
      <c r="M109" s="248"/>
      <c r="N109" s="48"/>
      <c r="O109" s="48"/>
      <c r="P109" s="48"/>
      <c r="Q109" s="48"/>
      <c r="R109" s="48"/>
      <c r="S109" s="48"/>
      <c r="T109" s="96"/>
      <c r="AT109" s="25" t="s">
        <v>225</v>
      </c>
      <c r="AU109" s="25" t="s">
        <v>82</v>
      </c>
    </row>
    <row r="110" s="1" customFormat="1" ht="25.5" customHeight="1">
      <c r="B110" s="47"/>
      <c r="C110" s="274" t="s">
        <v>260</v>
      </c>
      <c r="D110" s="274" t="s">
        <v>470</v>
      </c>
      <c r="E110" s="275" t="s">
        <v>1224</v>
      </c>
      <c r="F110" s="276" t="s">
        <v>1225</v>
      </c>
      <c r="G110" s="277" t="s">
        <v>298</v>
      </c>
      <c r="H110" s="278">
        <v>4</v>
      </c>
      <c r="I110" s="279"/>
      <c r="J110" s="280">
        <f>ROUND(I110*H110,2)</f>
        <v>0</v>
      </c>
      <c r="K110" s="276" t="s">
        <v>222</v>
      </c>
      <c r="L110" s="281"/>
      <c r="M110" s="282" t="s">
        <v>21</v>
      </c>
      <c r="N110" s="283" t="s">
        <v>43</v>
      </c>
      <c r="O110" s="48"/>
      <c r="P110" s="243">
        <f>O110*H110</f>
        <v>0</v>
      </c>
      <c r="Q110" s="243">
        <v>0.0041999999999999997</v>
      </c>
      <c r="R110" s="243">
        <f>Q110*H110</f>
        <v>0.016799999999999999</v>
      </c>
      <c r="S110" s="243">
        <v>0</v>
      </c>
      <c r="T110" s="244">
        <f>S110*H110</f>
        <v>0</v>
      </c>
      <c r="AR110" s="25" t="s">
        <v>1213</v>
      </c>
      <c r="AT110" s="25" t="s">
        <v>470</v>
      </c>
      <c r="AU110" s="25" t="s">
        <v>82</v>
      </c>
      <c r="AY110" s="25" t="s">
        <v>215</v>
      </c>
      <c r="BE110" s="245">
        <f>IF(N110="základní",J110,0)</f>
        <v>0</v>
      </c>
      <c r="BF110" s="245">
        <f>IF(N110="snížená",J110,0)</f>
        <v>0</v>
      </c>
      <c r="BG110" s="245">
        <f>IF(N110="zákl. přenesená",J110,0)</f>
        <v>0</v>
      </c>
      <c r="BH110" s="245">
        <f>IF(N110="sníž. přenesená",J110,0)</f>
        <v>0</v>
      </c>
      <c r="BI110" s="245">
        <f>IF(N110="nulová",J110,0)</f>
        <v>0</v>
      </c>
      <c r="BJ110" s="25" t="s">
        <v>80</v>
      </c>
      <c r="BK110" s="245">
        <f>ROUND(I110*H110,2)</f>
        <v>0</v>
      </c>
      <c r="BL110" s="25" t="s">
        <v>1213</v>
      </c>
      <c r="BM110" s="25" t="s">
        <v>1226</v>
      </c>
    </row>
    <row r="111" s="1" customFormat="1">
      <c r="B111" s="47"/>
      <c r="C111" s="75"/>
      <c r="D111" s="246" t="s">
        <v>225</v>
      </c>
      <c r="E111" s="75"/>
      <c r="F111" s="247" t="s">
        <v>1227</v>
      </c>
      <c r="G111" s="75"/>
      <c r="H111" s="75"/>
      <c r="I111" s="204"/>
      <c r="J111" s="75"/>
      <c r="K111" s="75"/>
      <c r="L111" s="73"/>
      <c r="M111" s="248"/>
      <c r="N111" s="48"/>
      <c r="O111" s="48"/>
      <c r="P111" s="48"/>
      <c r="Q111" s="48"/>
      <c r="R111" s="48"/>
      <c r="S111" s="48"/>
      <c r="T111" s="96"/>
      <c r="AT111" s="25" t="s">
        <v>225</v>
      </c>
      <c r="AU111" s="25" t="s">
        <v>82</v>
      </c>
    </row>
    <row r="112" s="1" customFormat="1" ht="25.5" customHeight="1">
      <c r="B112" s="47"/>
      <c r="C112" s="234" t="s">
        <v>305</v>
      </c>
      <c r="D112" s="234" t="s">
        <v>218</v>
      </c>
      <c r="E112" s="235" t="s">
        <v>1228</v>
      </c>
      <c r="F112" s="236" t="s">
        <v>1229</v>
      </c>
      <c r="G112" s="237" t="s">
        <v>298</v>
      </c>
      <c r="H112" s="238">
        <v>10</v>
      </c>
      <c r="I112" s="239"/>
      <c r="J112" s="240">
        <f>ROUND(I112*H112,2)</f>
        <v>0</v>
      </c>
      <c r="K112" s="236" t="s">
        <v>222</v>
      </c>
      <c r="L112" s="73"/>
      <c r="M112" s="241" t="s">
        <v>21</v>
      </c>
      <c r="N112" s="242" t="s">
        <v>43</v>
      </c>
      <c r="O112" s="48"/>
      <c r="P112" s="243">
        <f>O112*H112</f>
        <v>0</v>
      </c>
      <c r="Q112" s="243">
        <v>0.0010499999999999999</v>
      </c>
      <c r="R112" s="243">
        <f>Q112*H112</f>
        <v>0.010499999999999999</v>
      </c>
      <c r="S112" s="243">
        <v>0</v>
      </c>
      <c r="T112" s="244">
        <f>S112*H112</f>
        <v>0</v>
      </c>
      <c r="AR112" s="25" t="s">
        <v>232</v>
      </c>
      <c r="AT112" s="25" t="s">
        <v>218</v>
      </c>
      <c r="AU112" s="25" t="s">
        <v>82</v>
      </c>
      <c r="AY112" s="25" t="s">
        <v>215</v>
      </c>
      <c r="BE112" s="245">
        <f>IF(N112="základní",J112,0)</f>
        <v>0</v>
      </c>
      <c r="BF112" s="245">
        <f>IF(N112="snížená",J112,0)</f>
        <v>0</v>
      </c>
      <c r="BG112" s="245">
        <f>IF(N112="zákl. přenesená",J112,0)</f>
        <v>0</v>
      </c>
      <c r="BH112" s="245">
        <f>IF(N112="sníž. přenesená",J112,0)</f>
        <v>0</v>
      </c>
      <c r="BI112" s="245">
        <f>IF(N112="nulová",J112,0)</f>
        <v>0</v>
      </c>
      <c r="BJ112" s="25" t="s">
        <v>80</v>
      </c>
      <c r="BK112" s="245">
        <f>ROUND(I112*H112,2)</f>
        <v>0</v>
      </c>
      <c r="BL112" s="25" t="s">
        <v>232</v>
      </c>
      <c r="BM112" s="25" t="s">
        <v>1230</v>
      </c>
    </row>
    <row r="113" s="1" customFormat="1" ht="16.5" customHeight="1">
      <c r="B113" s="47"/>
      <c r="C113" s="274" t="s">
        <v>9</v>
      </c>
      <c r="D113" s="274" t="s">
        <v>470</v>
      </c>
      <c r="E113" s="275" t="s">
        <v>1231</v>
      </c>
      <c r="F113" s="276" t="s">
        <v>1232</v>
      </c>
      <c r="G113" s="277" t="s">
        <v>298</v>
      </c>
      <c r="H113" s="278">
        <v>10</v>
      </c>
      <c r="I113" s="279"/>
      <c r="J113" s="280">
        <f>ROUND(I113*H113,2)</f>
        <v>0</v>
      </c>
      <c r="K113" s="276" t="s">
        <v>222</v>
      </c>
      <c r="L113" s="281"/>
      <c r="M113" s="282" t="s">
        <v>21</v>
      </c>
      <c r="N113" s="283" t="s">
        <v>43</v>
      </c>
      <c r="O113" s="48"/>
      <c r="P113" s="243">
        <f>O113*H113</f>
        <v>0</v>
      </c>
      <c r="Q113" s="243">
        <v>0.0080000000000000002</v>
      </c>
      <c r="R113" s="243">
        <f>Q113*H113</f>
        <v>0.080000000000000002</v>
      </c>
      <c r="S113" s="243">
        <v>0</v>
      </c>
      <c r="T113" s="244">
        <f>S113*H113</f>
        <v>0</v>
      </c>
      <c r="AR113" s="25" t="s">
        <v>405</v>
      </c>
      <c r="AT113" s="25" t="s">
        <v>470</v>
      </c>
      <c r="AU113" s="25" t="s">
        <v>82</v>
      </c>
      <c r="AY113" s="25" t="s">
        <v>215</v>
      </c>
      <c r="BE113" s="245">
        <f>IF(N113="základní",J113,0)</f>
        <v>0</v>
      </c>
      <c r="BF113" s="245">
        <f>IF(N113="snížená",J113,0)</f>
        <v>0</v>
      </c>
      <c r="BG113" s="245">
        <f>IF(N113="zákl. přenesená",J113,0)</f>
        <v>0</v>
      </c>
      <c r="BH113" s="245">
        <f>IF(N113="sníž. přenesená",J113,0)</f>
        <v>0</v>
      </c>
      <c r="BI113" s="245">
        <f>IF(N113="nulová",J113,0)</f>
        <v>0</v>
      </c>
      <c r="BJ113" s="25" t="s">
        <v>80</v>
      </c>
      <c r="BK113" s="245">
        <f>ROUND(I113*H113,2)</f>
        <v>0</v>
      </c>
      <c r="BL113" s="25" t="s">
        <v>232</v>
      </c>
      <c r="BM113" s="25" t="s">
        <v>1233</v>
      </c>
    </row>
    <row r="114" s="1" customFormat="1">
      <c r="B114" s="47"/>
      <c r="C114" s="75"/>
      <c r="D114" s="246" t="s">
        <v>225</v>
      </c>
      <c r="E114" s="75"/>
      <c r="F114" s="247" t="s">
        <v>1234</v>
      </c>
      <c r="G114" s="75"/>
      <c r="H114" s="75"/>
      <c r="I114" s="204"/>
      <c r="J114" s="75"/>
      <c r="K114" s="75"/>
      <c r="L114" s="73"/>
      <c r="M114" s="248"/>
      <c r="N114" s="48"/>
      <c r="O114" s="48"/>
      <c r="P114" s="48"/>
      <c r="Q114" s="48"/>
      <c r="R114" s="48"/>
      <c r="S114" s="48"/>
      <c r="T114" s="96"/>
      <c r="AT114" s="25" t="s">
        <v>225</v>
      </c>
      <c r="AU114" s="25" t="s">
        <v>82</v>
      </c>
    </row>
    <row r="115" s="1" customFormat="1" ht="25.5" customHeight="1">
      <c r="B115" s="47"/>
      <c r="C115" s="234" t="s">
        <v>316</v>
      </c>
      <c r="D115" s="234" t="s">
        <v>218</v>
      </c>
      <c r="E115" s="235" t="s">
        <v>1235</v>
      </c>
      <c r="F115" s="236" t="s">
        <v>1236</v>
      </c>
      <c r="G115" s="237" t="s">
        <v>298</v>
      </c>
      <c r="H115" s="238">
        <v>26</v>
      </c>
      <c r="I115" s="239"/>
      <c r="J115" s="240">
        <f>ROUND(I115*H115,2)</f>
        <v>0</v>
      </c>
      <c r="K115" s="236" t="s">
        <v>222</v>
      </c>
      <c r="L115" s="73"/>
      <c r="M115" s="241" t="s">
        <v>21</v>
      </c>
      <c r="N115" s="242" t="s">
        <v>43</v>
      </c>
      <c r="O115" s="48"/>
      <c r="P115" s="243">
        <f>O115*H115</f>
        <v>0</v>
      </c>
      <c r="Q115" s="243">
        <v>0.11241</v>
      </c>
      <c r="R115" s="243">
        <f>Q115*H115</f>
        <v>2.92266</v>
      </c>
      <c r="S115" s="243">
        <v>0</v>
      </c>
      <c r="T115" s="244">
        <f>S115*H115</f>
        <v>0</v>
      </c>
      <c r="AR115" s="25" t="s">
        <v>232</v>
      </c>
      <c r="AT115" s="25" t="s">
        <v>218</v>
      </c>
      <c r="AU115" s="25" t="s">
        <v>82</v>
      </c>
      <c r="AY115" s="25" t="s">
        <v>215</v>
      </c>
      <c r="BE115" s="245">
        <f>IF(N115="základní",J115,0)</f>
        <v>0</v>
      </c>
      <c r="BF115" s="245">
        <f>IF(N115="snížená",J115,0)</f>
        <v>0</v>
      </c>
      <c r="BG115" s="245">
        <f>IF(N115="zákl. přenesená",J115,0)</f>
        <v>0</v>
      </c>
      <c r="BH115" s="245">
        <f>IF(N115="sníž. přenesená",J115,0)</f>
        <v>0</v>
      </c>
      <c r="BI115" s="245">
        <f>IF(N115="nulová",J115,0)</f>
        <v>0</v>
      </c>
      <c r="BJ115" s="25" t="s">
        <v>80</v>
      </c>
      <c r="BK115" s="245">
        <f>ROUND(I115*H115,2)</f>
        <v>0</v>
      </c>
      <c r="BL115" s="25" t="s">
        <v>232</v>
      </c>
      <c r="BM115" s="25" t="s">
        <v>1237</v>
      </c>
    </row>
    <row r="116" s="1" customFormat="1">
      <c r="B116" s="47"/>
      <c r="C116" s="75"/>
      <c r="D116" s="246" t="s">
        <v>225</v>
      </c>
      <c r="E116" s="75"/>
      <c r="F116" s="247" t="s">
        <v>1167</v>
      </c>
      <c r="G116" s="75"/>
      <c r="H116" s="75"/>
      <c r="I116" s="204"/>
      <c r="J116" s="75"/>
      <c r="K116" s="75"/>
      <c r="L116" s="73"/>
      <c r="M116" s="248"/>
      <c r="N116" s="48"/>
      <c r="O116" s="48"/>
      <c r="P116" s="48"/>
      <c r="Q116" s="48"/>
      <c r="R116" s="48"/>
      <c r="S116" s="48"/>
      <c r="T116" s="96"/>
      <c r="AT116" s="25" t="s">
        <v>225</v>
      </c>
      <c r="AU116" s="25" t="s">
        <v>82</v>
      </c>
    </row>
    <row r="117" s="1" customFormat="1" ht="16.5" customHeight="1">
      <c r="B117" s="47"/>
      <c r="C117" s="274" t="s">
        <v>321</v>
      </c>
      <c r="D117" s="274" t="s">
        <v>470</v>
      </c>
      <c r="E117" s="275" t="s">
        <v>1238</v>
      </c>
      <c r="F117" s="276" t="s">
        <v>1239</v>
      </c>
      <c r="G117" s="277" t="s">
        <v>298</v>
      </c>
      <c r="H117" s="278">
        <v>26</v>
      </c>
      <c r="I117" s="279"/>
      <c r="J117" s="280">
        <f>ROUND(I117*H117,2)</f>
        <v>0</v>
      </c>
      <c r="K117" s="276" t="s">
        <v>222</v>
      </c>
      <c r="L117" s="281"/>
      <c r="M117" s="282" t="s">
        <v>21</v>
      </c>
      <c r="N117" s="283" t="s">
        <v>43</v>
      </c>
      <c r="O117" s="48"/>
      <c r="P117" s="243">
        <f>O117*H117</f>
        <v>0</v>
      </c>
      <c r="Q117" s="243">
        <v>0.0061000000000000004</v>
      </c>
      <c r="R117" s="243">
        <f>Q117*H117</f>
        <v>0.15860000000000002</v>
      </c>
      <c r="S117" s="243">
        <v>0</v>
      </c>
      <c r="T117" s="244">
        <f>S117*H117</f>
        <v>0</v>
      </c>
      <c r="AR117" s="25" t="s">
        <v>405</v>
      </c>
      <c r="AT117" s="25" t="s">
        <v>470</v>
      </c>
      <c r="AU117" s="25" t="s">
        <v>82</v>
      </c>
      <c r="AY117" s="25" t="s">
        <v>215</v>
      </c>
      <c r="BE117" s="245">
        <f>IF(N117="základní",J117,0)</f>
        <v>0</v>
      </c>
      <c r="BF117" s="245">
        <f>IF(N117="snížená",J117,0)</f>
        <v>0</v>
      </c>
      <c r="BG117" s="245">
        <f>IF(N117="zákl. přenesená",J117,0)</f>
        <v>0</v>
      </c>
      <c r="BH117" s="245">
        <f>IF(N117="sníž. přenesená",J117,0)</f>
        <v>0</v>
      </c>
      <c r="BI117" s="245">
        <f>IF(N117="nulová",J117,0)</f>
        <v>0</v>
      </c>
      <c r="BJ117" s="25" t="s">
        <v>80</v>
      </c>
      <c r="BK117" s="245">
        <f>ROUND(I117*H117,2)</f>
        <v>0</v>
      </c>
      <c r="BL117" s="25" t="s">
        <v>232</v>
      </c>
      <c r="BM117" s="25" t="s">
        <v>1240</v>
      </c>
    </row>
    <row r="118" s="1" customFormat="1">
      <c r="B118" s="47"/>
      <c r="C118" s="75"/>
      <c r="D118" s="246" t="s">
        <v>225</v>
      </c>
      <c r="E118" s="75"/>
      <c r="F118" s="247" t="s">
        <v>1241</v>
      </c>
      <c r="G118" s="75"/>
      <c r="H118" s="75"/>
      <c r="I118" s="204"/>
      <c r="J118" s="75"/>
      <c r="K118" s="75"/>
      <c r="L118" s="73"/>
      <c r="M118" s="248"/>
      <c r="N118" s="48"/>
      <c r="O118" s="48"/>
      <c r="P118" s="48"/>
      <c r="Q118" s="48"/>
      <c r="R118" s="48"/>
      <c r="S118" s="48"/>
      <c r="T118" s="96"/>
      <c r="AT118" s="25" t="s">
        <v>225</v>
      </c>
      <c r="AU118" s="25" t="s">
        <v>82</v>
      </c>
    </row>
    <row r="119" s="11" customFormat="1" ht="29.88" customHeight="1">
      <c r="B119" s="218"/>
      <c r="C119" s="219"/>
      <c r="D119" s="220" t="s">
        <v>71</v>
      </c>
      <c r="E119" s="232" t="s">
        <v>644</v>
      </c>
      <c r="F119" s="232" t="s">
        <v>645</v>
      </c>
      <c r="G119" s="219"/>
      <c r="H119" s="219"/>
      <c r="I119" s="222"/>
      <c r="J119" s="233">
        <f>BK119</f>
        <v>0</v>
      </c>
      <c r="K119" s="219"/>
      <c r="L119" s="224"/>
      <c r="M119" s="225"/>
      <c r="N119" s="226"/>
      <c r="O119" s="226"/>
      <c r="P119" s="227">
        <v>0</v>
      </c>
      <c r="Q119" s="226"/>
      <c r="R119" s="227">
        <v>0</v>
      </c>
      <c r="S119" s="226"/>
      <c r="T119" s="228">
        <v>0</v>
      </c>
      <c r="AR119" s="229" t="s">
        <v>80</v>
      </c>
      <c r="AT119" s="230" t="s">
        <v>71</v>
      </c>
      <c r="AU119" s="230" t="s">
        <v>80</v>
      </c>
      <c r="AY119" s="229" t="s">
        <v>215</v>
      </c>
      <c r="BK119" s="231">
        <v>0</v>
      </c>
    </row>
    <row r="120" s="11" customFormat="1" ht="19.92" customHeight="1">
      <c r="B120" s="218"/>
      <c r="C120" s="219"/>
      <c r="D120" s="220" t="s">
        <v>71</v>
      </c>
      <c r="E120" s="232" t="s">
        <v>1120</v>
      </c>
      <c r="F120" s="232" t="s">
        <v>1121</v>
      </c>
      <c r="G120" s="219"/>
      <c r="H120" s="219"/>
      <c r="I120" s="222"/>
      <c r="J120" s="233">
        <f>BK120</f>
        <v>0</v>
      </c>
      <c r="K120" s="219"/>
      <c r="L120" s="224"/>
      <c r="M120" s="225"/>
      <c r="N120" s="226"/>
      <c r="O120" s="226"/>
      <c r="P120" s="227">
        <f>P121</f>
        <v>0</v>
      </c>
      <c r="Q120" s="226"/>
      <c r="R120" s="227">
        <f>R121</f>
        <v>0</v>
      </c>
      <c r="S120" s="226"/>
      <c r="T120" s="228">
        <f>T121</f>
        <v>0</v>
      </c>
      <c r="AR120" s="229" t="s">
        <v>80</v>
      </c>
      <c r="AT120" s="230" t="s">
        <v>71</v>
      </c>
      <c r="AU120" s="230" t="s">
        <v>80</v>
      </c>
      <c r="AY120" s="229" t="s">
        <v>215</v>
      </c>
      <c r="BK120" s="231">
        <f>BK121</f>
        <v>0</v>
      </c>
    </row>
    <row r="121" s="1" customFormat="1" ht="16.5" customHeight="1">
      <c r="B121" s="47"/>
      <c r="C121" s="234" t="s">
        <v>326</v>
      </c>
      <c r="D121" s="234" t="s">
        <v>218</v>
      </c>
      <c r="E121" s="235" t="s">
        <v>1122</v>
      </c>
      <c r="F121" s="236" t="s">
        <v>1123</v>
      </c>
      <c r="G121" s="237" t="s">
        <v>473</v>
      </c>
      <c r="H121" s="238">
        <v>3.1819999999999999</v>
      </c>
      <c r="I121" s="239"/>
      <c r="J121" s="240">
        <f>ROUND(I121*H121,2)</f>
        <v>0</v>
      </c>
      <c r="K121" s="236" t="s">
        <v>222</v>
      </c>
      <c r="L121" s="73"/>
      <c r="M121" s="241" t="s">
        <v>21</v>
      </c>
      <c r="N121" s="301" t="s">
        <v>43</v>
      </c>
      <c r="O121" s="250"/>
      <c r="P121" s="302">
        <f>O121*H121</f>
        <v>0</v>
      </c>
      <c r="Q121" s="302">
        <v>0</v>
      </c>
      <c r="R121" s="302">
        <f>Q121*H121</f>
        <v>0</v>
      </c>
      <c r="S121" s="302">
        <v>0</v>
      </c>
      <c r="T121" s="303">
        <f>S121*H121</f>
        <v>0</v>
      </c>
      <c r="AR121" s="25" t="s">
        <v>232</v>
      </c>
      <c r="AT121" s="25" t="s">
        <v>218</v>
      </c>
      <c r="AU121" s="25" t="s">
        <v>82</v>
      </c>
      <c r="AY121" s="25" t="s">
        <v>215</v>
      </c>
      <c r="BE121" s="245">
        <f>IF(N121="základní",J121,0)</f>
        <v>0</v>
      </c>
      <c r="BF121" s="245">
        <f>IF(N121="snížená",J121,0)</f>
        <v>0</v>
      </c>
      <c r="BG121" s="245">
        <f>IF(N121="zákl. přenesená",J121,0)</f>
        <v>0</v>
      </c>
      <c r="BH121" s="245">
        <f>IF(N121="sníž. přenesená",J121,0)</f>
        <v>0</v>
      </c>
      <c r="BI121" s="245">
        <f>IF(N121="nulová",J121,0)</f>
        <v>0</v>
      </c>
      <c r="BJ121" s="25" t="s">
        <v>80</v>
      </c>
      <c r="BK121" s="245">
        <f>ROUND(I121*H121,2)</f>
        <v>0</v>
      </c>
      <c r="BL121" s="25" t="s">
        <v>232</v>
      </c>
      <c r="BM121" s="25" t="s">
        <v>1242</v>
      </c>
    </row>
    <row r="122" s="1" customFormat="1" ht="6.96" customHeight="1">
      <c r="B122" s="68"/>
      <c r="C122" s="69"/>
      <c r="D122" s="69"/>
      <c r="E122" s="69"/>
      <c r="F122" s="69"/>
      <c r="G122" s="69"/>
      <c r="H122" s="69"/>
      <c r="I122" s="179"/>
      <c r="J122" s="69"/>
      <c r="K122" s="69"/>
      <c r="L122" s="73"/>
    </row>
  </sheetData>
  <sheetProtection sheet="1" autoFilter="0" formatColumns="0" formatRows="0" objects="1" scenarios="1" spinCount="100000" saltValue="78RwiXXrKjjYnvqSYUN8DIfcEn5TT456A41kHQbsiHGdXTSsl5MCqAvosCIub1LgdZT4bmhgGTUiNwZ493dX0Q==" hashValue="7GdD7gHt0qbaHtUltih/A6CZseN11XvPl9d7l1wMP/hY4Oa39/CD7lmXzfISCcc77hIt+C/2pXfg+OcHPIoiTQ==" algorithmName="SHA-512" password="CC35"/>
  <autoFilter ref="C86:K121"/>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Vladislav Tytko</dc:creator>
  <cp:lastModifiedBy>Vladislav Tytko</cp:lastModifiedBy>
  <dcterms:created xsi:type="dcterms:W3CDTF">2019-09-09T13:59:29Z</dcterms:created>
  <dcterms:modified xsi:type="dcterms:W3CDTF">2019-09-09T14:00:29Z</dcterms:modified>
</cp:coreProperties>
</file>