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O T S\Výběrová řízení\DDM\VŘ\Rozpočty slepé\"/>
    </mc:Choice>
  </mc:AlternateContent>
  <bookViews>
    <workbookView xWindow="0" yWindow="0" windowWidth="23040" windowHeight="9576"/>
  </bookViews>
  <sheets>
    <sheet name="Rekapitulace stavby" sheetId="1" r:id="rId1"/>
    <sheet name="17 - DDM Kopřivnice-Rek.s..." sheetId="2" r:id="rId2"/>
  </sheets>
  <definedNames>
    <definedName name="_xlnm._FilterDatabase" localSheetId="1" hidden="1">'17 - DDM Kopřivnice-Rek.s...'!$C$77:$K$150</definedName>
    <definedName name="_xlnm.Print_Titles" localSheetId="1">'17 - DDM Kopřivnice-Rek.s...'!$77:$77</definedName>
    <definedName name="_xlnm.Print_Titles" localSheetId="0">'Rekapitulace stavby'!$52:$52</definedName>
    <definedName name="_xlnm.Print_Area" localSheetId="1">'17 - DDM Kopřivnice-Rek.s...'!$C$4:$J$37,'17 - DDM Kopřivnice-Rek.s...'!$C$43:$J$61,'17 - DDM Kopřivnice-Rek.s...'!$C$67:$K$150</definedName>
    <definedName name="_xlnm.Print_Area" localSheetId="0">'Rekapitulace stavby'!$D$4:$AO$36,'Rekapitulace stavby'!$C$42:$AQ$56</definedName>
  </definedNames>
  <calcPr calcId="152511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150" i="2"/>
  <c r="BH150" i="2"/>
  <c r="BF150" i="2"/>
  <c r="BE150" i="2"/>
  <c r="T150" i="2"/>
  <c r="R150" i="2"/>
  <c r="P150" i="2"/>
  <c r="BK150" i="2"/>
  <c r="J150" i="2"/>
  <c r="BG150" i="2" s="1"/>
  <c r="BI149" i="2"/>
  <c r="BH149" i="2"/>
  <c r="BF149" i="2"/>
  <c r="BE149" i="2"/>
  <c r="T149" i="2"/>
  <c r="R149" i="2"/>
  <c r="P149" i="2"/>
  <c r="BK149" i="2"/>
  <c r="J149" i="2"/>
  <c r="BG149" i="2"/>
  <c r="BI148" i="2"/>
  <c r="BH148" i="2"/>
  <c r="BF148" i="2"/>
  <c r="BE148" i="2"/>
  <c r="T148" i="2"/>
  <c r="T147" i="2" s="1"/>
  <c r="R148" i="2"/>
  <c r="R147" i="2"/>
  <c r="P148" i="2"/>
  <c r="P147" i="2" s="1"/>
  <c r="BK148" i="2"/>
  <c r="BK147" i="2"/>
  <c r="J147" i="2"/>
  <c r="J60" i="2" s="1"/>
  <c r="J148" i="2"/>
  <c r="BG148" i="2"/>
  <c r="BI146" i="2"/>
  <c r="BH146" i="2"/>
  <c r="BG146" i="2"/>
  <c r="BF146" i="2"/>
  <c r="T146" i="2"/>
  <c r="R146" i="2"/>
  <c r="P146" i="2"/>
  <c r="BK146" i="2"/>
  <c r="J146" i="2"/>
  <c r="BE146" i="2" s="1"/>
  <c r="BI145" i="2"/>
  <c r="BH145" i="2"/>
  <c r="BF145" i="2"/>
  <c r="BE145" i="2"/>
  <c r="T145" i="2"/>
  <c r="R145" i="2"/>
  <c r="P145" i="2"/>
  <c r="BK145" i="2"/>
  <c r="J145" i="2"/>
  <c r="BG145" i="2"/>
  <c r="BI144" i="2"/>
  <c r="BH144" i="2"/>
  <c r="BF144" i="2"/>
  <c r="BE144" i="2"/>
  <c r="T144" i="2"/>
  <c r="R144" i="2"/>
  <c r="P144" i="2"/>
  <c r="BK144" i="2"/>
  <c r="J144" i="2"/>
  <c r="BG144" i="2" s="1"/>
  <c r="BI143" i="2"/>
  <c r="BH143" i="2"/>
  <c r="BF143" i="2"/>
  <c r="BE143" i="2"/>
  <c r="T143" i="2"/>
  <c r="R143" i="2"/>
  <c r="P143" i="2"/>
  <c r="BK143" i="2"/>
  <c r="J143" i="2"/>
  <c r="BG143" i="2"/>
  <c r="BI142" i="2"/>
  <c r="BH142" i="2"/>
  <c r="BG142" i="2"/>
  <c r="BF142" i="2"/>
  <c r="T142" i="2"/>
  <c r="R142" i="2"/>
  <c r="P142" i="2"/>
  <c r="BK142" i="2"/>
  <c r="J142" i="2"/>
  <c r="BE142" i="2" s="1"/>
  <c r="BI141" i="2"/>
  <c r="BH141" i="2"/>
  <c r="BF141" i="2"/>
  <c r="BE141" i="2"/>
  <c r="T141" i="2"/>
  <c r="R141" i="2"/>
  <c r="P141" i="2"/>
  <c r="BK141" i="2"/>
  <c r="J141" i="2"/>
  <c r="BG141" i="2"/>
  <c r="BI140" i="2"/>
  <c r="BH140" i="2"/>
  <c r="BF140" i="2"/>
  <c r="BE140" i="2"/>
  <c r="T140" i="2"/>
  <c r="R140" i="2"/>
  <c r="P140" i="2"/>
  <c r="BK140" i="2"/>
  <c r="J140" i="2"/>
  <c r="BG140" i="2" s="1"/>
  <c r="BI139" i="2"/>
  <c r="BH139" i="2"/>
  <c r="BF139" i="2"/>
  <c r="BE139" i="2"/>
  <c r="T139" i="2"/>
  <c r="R139" i="2"/>
  <c r="P139" i="2"/>
  <c r="BK139" i="2"/>
  <c r="J139" i="2"/>
  <c r="BG139" i="2"/>
  <c r="BI138" i="2"/>
  <c r="BH138" i="2"/>
  <c r="BF138" i="2"/>
  <c r="BE138" i="2"/>
  <c r="T138" i="2"/>
  <c r="R138" i="2"/>
  <c r="P138" i="2"/>
  <c r="BK138" i="2"/>
  <c r="J138" i="2"/>
  <c r="BG138" i="2" s="1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F136" i="2"/>
  <c r="BE136" i="2"/>
  <c r="T136" i="2"/>
  <c r="R136" i="2"/>
  <c r="P136" i="2"/>
  <c r="BK136" i="2"/>
  <c r="J136" i="2"/>
  <c r="BG136" i="2" s="1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F134" i="2"/>
  <c r="BE134" i="2"/>
  <c r="T134" i="2"/>
  <c r="R134" i="2"/>
  <c r="P134" i="2"/>
  <c r="BK134" i="2"/>
  <c r="J134" i="2"/>
  <c r="BG134" i="2" s="1"/>
  <c r="BI133" i="2"/>
  <c r="BH133" i="2"/>
  <c r="BF133" i="2"/>
  <c r="BE133" i="2"/>
  <c r="T133" i="2"/>
  <c r="R133" i="2"/>
  <c r="P133" i="2"/>
  <c r="BK133" i="2"/>
  <c r="J133" i="2"/>
  <c r="BG133" i="2"/>
  <c r="BI132" i="2"/>
  <c r="BH132" i="2"/>
  <c r="BF132" i="2"/>
  <c r="BE132" i="2"/>
  <c r="T132" i="2"/>
  <c r="R132" i="2"/>
  <c r="P132" i="2"/>
  <c r="BK132" i="2"/>
  <c r="J132" i="2"/>
  <c r="BG132" i="2" s="1"/>
  <c r="BI131" i="2"/>
  <c r="BH131" i="2"/>
  <c r="BF131" i="2"/>
  <c r="BE131" i="2"/>
  <c r="T131" i="2"/>
  <c r="R131" i="2"/>
  <c r="P131" i="2"/>
  <c r="BK131" i="2"/>
  <c r="J131" i="2"/>
  <c r="BG131" i="2"/>
  <c r="BI130" i="2"/>
  <c r="BH130" i="2"/>
  <c r="BF130" i="2"/>
  <c r="BE130" i="2"/>
  <c r="T130" i="2"/>
  <c r="R130" i="2"/>
  <c r="P130" i="2"/>
  <c r="BK130" i="2"/>
  <c r="J130" i="2"/>
  <c r="BG130" i="2" s="1"/>
  <c r="BI129" i="2"/>
  <c r="BH129" i="2"/>
  <c r="BF129" i="2"/>
  <c r="BE129" i="2"/>
  <c r="T129" i="2"/>
  <c r="R129" i="2"/>
  <c r="P129" i="2"/>
  <c r="BK129" i="2"/>
  <c r="J129" i="2"/>
  <c r="BG129" i="2"/>
  <c r="BI128" i="2"/>
  <c r="BH128" i="2"/>
  <c r="BF128" i="2"/>
  <c r="BE128" i="2"/>
  <c r="T128" i="2"/>
  <c r="R128" i="2"/>
  <c r="P128" i="2"/>
  <c r="BK128" i="2"/>
  <c r="J128" i="2"/>
  <c r="BG128" i="2" s="1"/>
  <c r="BI127" i="2"/>
  <c r="BH127" i="2"/>
  <c r="BF127" i="2"/>
  <c r="BE127" i="2"/>
  <c r="T127" i="2"/>
  <c r="R127" i="2"/>
  <c r="P127" i="2"/>
  <c r="BK127" i="2"/>
  <c r="J127" i="2"/>
  <c r="BG127" i="2"/>
  <c r="BI126" i="2"/>
  <c r="BH126" i="2"/>
  <c r="BF126" i="2"/>
  <c r="BE126" i="2"/>
  <c r="T126" i="2"/>
  <c r="R126" i="2"/>
  <c r="P126" i="2"/>
  <c r="BK126" i="2"/>
  <c r="J126" i="2"/>
  <c r="BG126" i="2" s="1"/>
  <c r="BI125" i="2"/>
  <c r="BH125" i="2"/>
  <c r="BF125" i="2"/>
  <c r="BE125" i="2"/>
  <c r="T125" i="2"/>
  <c r="R125" i="2"/>
  <c r="P125" i="2"/>
  <c r="BK125" i="2"/>
  <c r="J125" i="2"/>
  <c r="BG125" i="2"/>
  <c r="BI124" i="2"/>
  <c r="BH124" i="2"/>
  <c r="BF124" i="2"/>
  <c r="BE124" i="2"/>
  <c r="T124" i="2"/>
  <c r="R124" i="2"/>
  <c r="P124" i="2"/>
  <c r="BK124" i="2"/>
  <c r="J124" i="2"/>
  <c r="BG124" i="2" s="1"/>
  <c r="BI123" i="2"/>
  <c r="BH123" i="2"/>
  <c r="BF123" i="2"/>
  <c r="BE123" i="2"/>
  <c r="T123" i="2"/>
  <c r="R123" i="2"/>
  <c r="P123" i="2"/>
  <c r="BK123" i="2"/>
  <c r="J123" i="2"/>
  <c r="BG123" i="2"/>
  <c r="BI122" i="2"/>
  <c r="BH122" i="2"/>
  <c r="BF122" i="2"/>
  <c r="BE122" i="2"/>
  <c r="T122" i="2"/>
  <c r="R122" i="2"/>
  <c r="P122" i="2"/>
  <c r="BK122" i="2"/>
  <c r="J122" i="2"/>
  <c r="BG122" i="2" s="1"/>
  <c r="BI121" i="2"/>
  <c r="BH121" i="2"/>
  <c r="BF121" i="2"/>
  <c r="BE121" i="2"/>
  <c r="T121" i="2"/>
  <c r="R121" i="2"/>
  <c r="P121" i="2"/>
  <c r="BK121" i="2"/>
  <c r="J121" i="2"/>
  <c r="BG121" i="2"/>
  <c r="BI120" i="2"/>
  <c r="BH120" i="2"/>
  <c r="BF120" i="2"/>
  <c r="BE120" i="2"/>
  <c r="T120" i="2"/>
  <c r="R120" i="2"/>
  <c r="P120" i="2"/>
  <c r="BK120" i="2"/>
  <c r="J120" i="2"/>
  <c r="BG120" i="2" s="1"/>
  <c r="BI119" i="2"/>
  <c r="BH119" i="2"/>
  <c r="BF119" i="2"/>
  <c r="BE119" i="2"/>
  <c r="T119" i="2"/>
  <c r="R119" i="2"/>
  <c r="P119" i="2"/>
  <c r="BK119" i="2"/>
  <c r="J119" i="2"/>
  <c r="BG119" i="2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T116" i="2" s="1"/>
  <c r="R117" i="2"/>
  <c r="R116" i="2" s="1"/>
  <c r="P117" i="2"/>
  <c r="P116" i="2" s="1"/>
  <c r="BK117" i="2"/>
  <c r="BK116" i="2" s="1"/>
  <c r="J116" i="2" s="1"/>
  <c r="J59" i="2" s="1"/>
  <c r="J117" i="2"/>
  <c r="BE117" i="2"/>
  <c r="BI115" i="2"/>
  <c r="BH115" i="2"/>
  <c r="BF115" i="2"/>
  <c r="BE115" i="2"/>
  <c r="T115" i="2"/>
  <c r="R115" i="2"/>
  <c r="P115" i="2"/>
  <c r="BK115" i="2"/>
  <c r="J115" i="2"/>
  <c r="BG115" i="2" s="1"/>
  <c r="BI114" i="2"/>
  <c r="BH114" i="2"/>
  <c r="BF114" i="2"/>
  <c r="BE114" i="2"/>
  <c r="T114" i="2"/>
  <c r="R114" i="2"/>
  <c r="P114" i="2"/>
  <c r="BK114" i="2"/>
  <c r="J114" i="2"/>
  <c r="BG114" i="2" s="1"/>
  <c r="BI113" i="2"/>
  <c r="BH113" i="2"/>
  <c r="BF113" i="2"/>
  <c r="BE113" i="2"/>
  <c r="T113" i="2"/>
  <c r="R113" i="2"/>
  <c r="P113" i="2"/>
  <c r="BK113" i="2"/>
  <c r="J113" i="2"/>
  <c r="BG113" i="2"/>
  <c r="BI112" i="2"/>
  <c r="BH112" i="2"/>
  <c r="BF112" i="2"/>
  <c r="BE112" i="2"/>
  <c r="T112" i="2"/>
  <c r="R112" i="2"/>
  <c r="P112" i="2"/>
  <c r="BK112" i="2"/>
  <c r="J112" i="2"/>
  <c r="BG112" i="2" s="1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F110" i="2"/>
  <c r="BE110" i="2"/>
  <c r="T110" i="2"/>
  <c r="R110" i="2"/>
  <c r="P110" i="2"/>
  <c r="BK110" i="2"/>
  <c r="J110" i="2"/>
  <c r="BG110" i="2" s="1"/>
  <c r="BI109" i="2"/>
  <c r="BH109" i="2"/>
  <c r="BF109" i="2"/>
  <c r="BE109" i="2"/>
  <c r="T109" i="2"/>
  <c r="R109" i="2"/>
  <c r="P109" i="2"/>
  <c r="BK109" i="2"/>
  <c r="J109" i="2"/>
  <c r="BG109" i="2"/>
  <c r="BI108" i="2"/>
  <c r="BH108" i="2"/>
  <c r="BG108" i="2"/>
  <c r="BF108" i="2"/>
  <c r="T108" i="2"/>
  <c r="R108" i="2"/>
  <c r="P108" i="2"/>
  <c r="BK108" i="2"/>
  <c r="J108" i="2"/>
  <c r="BE108" i="2" s="1"/>
  <c r="BI107" i="2"/>
  <c r="BH107" i="2"/>
  <c r="BF107" i="2"/>
  <c r="BE107" i="2"/>
  <c r="T107" i="2"/>
  <c r="R107" i="2"/>
  <c r="P107" i="2"/>
  <c r="BK107" i="2"/>
  <c r="J107" i="2"/>
  <c r="BG107" i="2" s="1"/>
  <c r="BI106" i="2"/>
  <c r="BH106" i="2"/>
  <c r="BF106" i="2"/>
  <c r="BE106" i="2"/>
  <c r="T106" i="2"/>
  <c r="R106" i="2"/>
  <c r="P106" i="2"/>
  <c r="BK106" i="2"/>
  <c r="J106" i="2"/>
  <c r="BG106" i="2" s="1"/>
  <c r="BI105" i="2"/>
  <c r="BH105" i="2"/>
  <c r="BF105" i="2"/>
  <c r="BE105" i="2"/>
  <c r="T105" i="2"/>
  <c r="R105" i="2"/>
  <c r="P105" i="2"/>
  <c r="BK105" i="2"/>
  <c r="J105" i="2"/>
  <c r="BG105" i="2" s="1"/>
  <c r="BI104" i="2"/>
  <c r="BH104" i="2"/>
  <c r="BF104" i="2"/>
  <c r="BE104" i="2"/>
  <c r="T104" i="2"/>
  <c r="R104" i="2"/>
  <c r="P104" i="2"/>
  <c r="BK104" i="2"/>
  <c r="J104" i="2"/>
  <c r="BG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F102" i="2"/>
  <c r="BE102" i="2"/>
  <c r="T102" i="2"/>
  <c r="R102" i="2"/>
  <c r="P102" i="2"/>
  <c r="BK102" i="2"/>
  <c r="J102" i="2"/>
  <c r="BG102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F100" i="2"/>
  <c r="BE100" i="2"/>
  <c r="T100" i="2"/>
  <c r="R100" i="2"/>
  <c r="P100" i="2"/>
  <c r="BK100" i="2"/>
  <c r="J100" i="2"/>
  <c r="BG100" i="2" s="1"/>
  <c r="BI99" i="2"/>
  <c r="BH99" i="2"/>
  <c r="BG99" i="2"/>
  <c r="BF99" i="2"/>
  <c r="T99" i="2"/>
  <c r="T98" i="2" s="1"/>
  <c r="R99" i="2"/>
  <c r="R98" i="2" s="1"/>
  <c r="P99" i="2"/>
  <c r="P98" i="2" s="1"/>
  <c r="BK99" i="2"/>
  <c r="BK98" i="2" s="1"/>
  <c r="J98" i="2" s="1"/>
  <c r="J58" i="2" s="1"/>
  <c r="J99" i="2"/>
  <c r="BE99" i="2"/>
  <c r="BI97" i="2"/>
  <c r="BH97" i="2"/>
  <c r="BG97" i="2"/>
  <c r="BF97" i="2"/>
  <c r="T97" i="2"/>
  <c r="R97" i="2"/>
  <c r="P97" i="2"/>
  <c r="BK97" i="2"/>
  <c r="J97" i="2"/>
  <c r="BE97" i="2" s="1"/>
  <c r="BI96" i="2"/>
  <c r="BH96" i="2"/>
  <c r="BF96" i="2"/>
  <c r="BE96" i="2"/>
  <c r="T96" i="2"/>
  <c r="R96" i="2"/>
  <c r="P96" i="2"/>
  <c r="BK96" i="2"/>
  <c r="J96" i="2"/>
  <c r="BG96" i="2" s="1"/>
  <c r="BI95" i="2"/>
  <c r="BH95" i="2"/>
  <c r="BF95" i="2"/>
  <c r="BE95" i="2"/>
  <c r="T95" i="2"/>
  <c r="R95" i="2"/>
  <c r="P95" i="2"/>
  <c r="BK95" i="2"/>
  <c r="J95" i="2"/>
  <c r="BG95" i="2" s="1"/>
  <c r="BI94" i="2"/>
  <c r="BH94" i="2"/>
  <c r="BF94" i="2"/>
  <c r="BE94" i="2"/>
  <c r="T94" i="2"/>
  <c r="R94" i="2"/>
  <c r="P94" i="2"/>
  <c r="BK94" i="2"/>
  <c r="J94" i="2"/>
  <c r="BG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T86" i="2" s="1"/>
  <c r="R87" i="2"/>
  <c r="R86" i="2" s="1"/>
  <c r="P87" i="2"/>
  <c r="P86" i="2" s="1"/>
  <c r="BK87" i="2"/>
  <c r="BK86" i="2" s="1"/>
  <c r="J86" i="2" s="1"/>
  <c r="J57" i="2" s="1"/>
  <c r="J87" i="2"/>
  <c r="BE87" i="2"/>
  <c r="BI85" i="2"/>
  <c r="BH85" i="2"/>
  <c r="BF85" i="2"/>
  <c r="BE85" i="2"/>
  <c r="T85" i="2"/>
  <c r="R85" i="2"/>
  <c r="P85" i="2"/>
  <c r="BK85" i="2"/>
  <c r="J85" i="2"/>
  <c r="BG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F83" i="2"/>
  <c r="BE83" i="2"/>
  <c r="T83" i="2"/>
  <c r="R83" i="2"/>
  <c r="P83" i="2"/>
  <c r="BK83" i="2"/>
  <c r="J83" i="2"/>
  <c r="BG83" i="2" s="1"/>
  <c r="BI82" i="2"/>
  <c r="BH82" i="2"/>
  <c r="BF82" i="2"/>
  <c r="BE82" i="2"/>
  <c r="T82" i="2"/>
  <c r="R82" i="2"/>
  <c r="P82" i="2"/>
  <c r="BK82" i="2"/>
  <c r="J82" i="2"/>
  <c r="BG82" i="2" s="1"/>
  <c r="BI81" i="2"/>
  <c r="BH81" i="2"/>
  <c r="BF81" i="2"/>
  <c r="BE81" i="2"/>
  <c r="T81" i="2"/>
  <c r="R81" i="2"/>
  <c r="P81" i="2"/>
  <c r="BK81" i="2"/>
  <c r="J81" i="2"/>
  <c r="BG81" i="2" s="1"/>
  <c r="BI80" i="2"/>
  <c r="F35" i="2" s="1"/>
  <c r="BD55" i="1" s="1"/>
  <c r="BD54" i="1" s="1"/>
  <c r="W33" i="1" s="1"/>
  <c r="BH80" i="2"/>
  <c r="F34" i="2"/>
  <c r="BC55" i="1" s="1"/>
  <c r="BC54" i="1" s="1"/>
  <c r="BG80" i="2"/>
  <c r="BF80" i="2"/>
  <c r="J32" i="2" s="1"/>
  <c r="AW55" i="1" s="1"/>
  <c r="F32" i="2"/>
  <c r="BA55" i="1" s="1"/>
  <c r="BA54" i="1" s="1"/>
  <c r="T80" i="2"/>
  <c r="T79" i="2" s="1"/>
  <c r="T78" i="2" s="1"/>
  <c r="R80" i="2"/>
  <c r="R79" i="2" s="1"/>
  <c r="R78" i="2" s="1"/>
  <c r="P80" i="2"/>
  <c r="P79" i="2" s="1"/>
  <c r="BK80" i="2"/>
  <c r="BK79" i="2" s="1"/>
  <c r="J80" i="2"/>
  <c r="BE80" i="2" s="1"/>
  <c r="F72" i="2"/>
  <c r="E70" i="2"/>
  <c r="F48" i="2"/>
  <c r="E46" i="2"/>
  <c r="J22" i="2"/>
  <c r="E22" i="2"/>
  <c r="J51" i="2" s="1"/>
  <c r="J21" i="2"/>
  <c r="J19" i="2"/>
  <c r="E19" i="2"/>
  <c r="J74" i="2" s="1"/>
  <c r="J18" i="2"/>
  <c r="J16" i="2"/>
  <c r="E16" i="2"/>
  <c r="F75" i="2"/>
  <c r="F51" i="2"/>
  <c r="J15" i="2"/>
  <c r="J13" i="2"/>
  <c r="E13" i="2"/>
  <c r="F74" i="2" s="1"/>
  <c r="F50" i="2"/>
  <c r="J12" i="2"/>
  <c r="J10" i="2"/>
  <c r="J72" i="2"/>
  <c r="J48" i="2"/>
  <c r="AS54" i="1"/>
  <c r="L50" i="1"/>
  <c r="AM50" i="1"/>
  <c r="AM49" i="1"/>
  <c r="L49" i="1"/>
  <c r="AM47" i="1"/>
  <c r="L47" i="1"/>
  <c r="L45" i="1"/>
  <c r="L44" i="1"/>
  <c r="F33" i="2" l="1"/>
  <c r="BB55" i="1" s="1"/>
  <c r="BB54" i="1" s="1"/>
  <c r="AY54" i="1"/>
  <c r="W32" i="1"/>
  <c r="F31" i="2"/>
  <c r="AZ55" i="1" s="1"/>
  <c r="AZ54" i="1" s="1"/>
  <c r="J31" i="2"/>
  <c r="AV55" i="1" s="1"/>
  <c r="AT55" i="1" s="1"/>
  <c r="BK78" i="2"/>
  <c r="J78" i="2" s="1"/>
  <c r="J79" i="2"/>
  <c r="J56" i="2" s="1"/>
  <c r="AW54" i="1"/>
  <c r="AK30" i="1" s="1"/>
  <c r="W30" i="1"/>
  <c r="P78" i="2"/>
  <c r="AU55" i="1" s="1"/>
  <c r="AU54" i="1" s="1"/>
  <c r="J75" i="2"/>
  <c r="J50" i="2"/>
  <c r="W29" i="1" l="1"/>
  <c r="AV54" i="1"/>
  <c r="J55" i="2"/>
  <c r="J28" i="2"/>
  <c r="W31" i="1"/>
  <c r="AX54" i="1"/>
  <c r="AG55" i="1" l="1"/>
  <c r="J37" i="2"/>
  <c r="AT54" i="1"/>
  <c r="AK29" i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<sst xmlns="http://schemas.openxmlformats.org/spreadsheetml/2006/main" count="1254" uniqueCount="329">
  <si>
    <t>Export Komplet</t>
  </si>
  <si>
    <t/>
  </si>
  <si>
    <t>2.0</t>
  </si>
  <si>
    <t>ZAMOK</t>
  </si>
  <si>
    <t>False</t>
  </si>
  <si>
    <t>{758a05a2-f7af-4a45-89f8-91cb84751af3}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</si>
  <si>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</si>
  <si>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</si>
  <si>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</si>
  <si>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</si>
  <si>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</si>
  <si>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</si>
  <si>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</si>
  <si>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</si>
  <si>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</si>
  <si>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</si>
  <si>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</si>
  <si>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DDM Kopřivnice-Rek.soc.zařízení vč.bezbariér úprav</t>
  </si>
  <si>
    <t>KSO:</t>
  </si>
  <si>
    <t>CC-CZ:</t>
  </si>
  <si>
    <t>Místo:</t>
  </si>
  <si>
    <t xml:space="preserve"> </t>
  </si>
  <si>
    <t>Datum:</t>
  </si>
  <si>
    <t>20. 9. 2019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</si>
  <si>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</si>
  <si>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</si>
  <si>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</si>
  <si>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</si>
  <si>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</si>
  <si>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</si>
  <si>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</si>
  <si>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</si>
  <si>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</si>
  <si>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</si>
  <si>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</si>
  <si>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</si>
  <si>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</si>
  <si>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</si>
  <si>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</si>
  <si>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</si>
  <si>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</si>
  <si>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</si>
  <si>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</si>
  <si>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</si>
  <si>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</si>
  <si>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</si>
  <si>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</si>
  <si>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</si>
  <si>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</si>
  <si>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</si>
  <si>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</si>
  <si>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</si>
  <si>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</si>
  <si>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</si>
  <si>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</si>
  <si>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</si>
  <si>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</si>
  <si>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</si>
  <si>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</si>
  <si>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</si>
  <si>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</si>
  <si>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</si>
  <si>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</si>
  <si>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</si>
  <si>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</si>
  <si>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</si>
  <si>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</si>
  <si>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</si>
  <si>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</si>
  <si>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</si>
  <si>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</si>
  <si>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</si>
  <si>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</si>
  <si>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</si>
  <si>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</si>
  <si>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</si>
  <si>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</si>
  <si>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</si>
  <si>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</si>
  <si>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</si>
  <si>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</si>
  <si>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izolace tepelne</t>
  </si>
  <si>
    <t>D1 - POTRUBí</t>
  </si>
  <si>
    <t>D2 - ARMATURY</t>
  </si>
  <si>
    <t>D3 - otopná tělesa</t>
  </si>
  <si>
    <t>D4 - hodinove zuctovaci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</si>
  <si>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</si>
  <si>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</si>
  <si>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</si>
  <si>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</si>
  <si>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</si>
  <si>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</si>
  <si>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</si>
  <si>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</si>
  <si>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</si>
  <si>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</si>
  <si>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</si>
  <si>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</si>
  <si>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</si>
  <si>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</si>
  <si>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izolace tepelne</t>
  </si>
  <si>
    <t>ROZPOCET</t>
  </si>
  <si>
    <t>K</t>
  </si>
  <si>
    <t>713463213</t>
  </si>
  <si>
    <t>Montáž izolace tepelné potrubí potrubními pouzdry s Al fólií staženými Al páskou 1x D do 150 mm</t>
  </si>
  <si>
    <t>m</t>
  </si>
  <si>
    <t>4</t>
  </si>
  <si>
    <t>713111</t>
  </si>
  <si>
    <t>IZOL POUZDRY Z MIN VLNY S AL FOLII 15-30</t>
  </si>
  <si>
    <t>M</t>
  </si>
  <si>
    <t>3</t>
  </si>
  <si>
    <t>713112</t>
  </si>
  <si>
    <t>IZOL POUZDRY Z MIN VLNY S AL FOLII 27-40</t>
  </si>
  <si>
    <t>6</t>
  </si>
  <si>
    <t>713113</t>
  </si>
  <si>
    <t>IZOL POUZDRY Z MIN VLNY S AL FOLII 34-40</t>
  </si>
  <si>
    <t>8</t>
  </si>
  <si>
    <t>5</t>
  </si>
  <si>
    <t>713463411</t>
  </si>
  <si>
    <t>Montáž izolace tepelné potrubí a ohybů návlekovými izolačními pouzdry</t>
  </si>
  <si>
    <t>10</t>
  </si>
  <si>
    <t>713114</t>
  </si>
  <si>
    <t>IZOL Z PE TRUBIC S OCHRANOU 18-9</t>
  </si>
  <si>
    <t>12</t>
  </si>
  <si>
    <t>D1</t>
  </si>
  <si>
    <t>POTRUBí</t>
  </si>
  <si>
    <t>733122202</t>
  </si>
  <si>
    <t>Potrubí z uhlíkové oceli hladké spojované lisováním D 15/1,2</t>
  </si>
  <si>
    <t>14</t>
  </si>
  <si>
    <t>733122203</t>
  </si>
  <si>
    <t>Potrubí z uhlíkové oceli hladké spojované lisováním D 18/1,5</t>
  </si>
  <si>
    <t>16</t>
  </si>
  <si>
    <t>733122204</t>
  </si>
  <si>
    <t>Potrubí z uhlíkové oceli hladké spojované lisováním D 22/1,5</t>
  </si>
  <si>
    <t>18</t>
  </si>
  <si>
    <t>733122205</t>
  </si>
  <si>
    <t>Potrubí z uhlíkové oceli hladké spojované lisováním D 28/1,5</t>
  </si>
  <si>
    <t>20</t>
  </si>
  <si>
    <t>733122206</t>
  </si>
  <si>
    <t>Potrubí z uhlíkové oceli hladké spojované lisováním D 35/1,5</t>
  </si>
  <si>
    <t>22</t>
  </si>
  <si>
    <t>733190107</t>
  </si>
  <si>
    <t>Zkouška těsnosti potrubí ocelové do DN 40</t>
  </si>
  <si>
    <t>24</t>
  </si>
  <si>
    <t>7</t>
  </si>
  <si>
    <t>733113113</t>
  </si>
  <si>
    <t>Příplatek k potrubí z trubek ocelových za zhotovení přípojky DN 15</t>
  </si>
  <si>
    <t>kus</t>
  </si>
  <si>
    <t>26</t>
  </si>
  <si>
    <t>733111</t>
  </si>
  <si>
    <t>Soklová lišta z dutého profilu bílá pro trubky do D22 vč. tvarovek a montáže</t>
  </si>
  <si>
    <t>28</t>
  </si>
  <si>
    <t>9</t>
  </si>
  <si>
    <t>733112</t>
  </si>
  <si>
    <t>Soklová lišta z dutého profilu bílá pro trubky do D28 vč. tvarovek a montáže</t>
  </si>
  <si>
    <t>30</t>
  </si>
  <si>
    <t>733113</t>
  </si>
  <si>
    <t>Stoupačkový dutý U profil 50/100 vč. montáže</t>
  </si>
  <si>
    <t>32</t>
  </si>
  <si>
    <t>11</t>
  </si>
  <si>
    <t>998733101</t>
  </si>
  <si>
    <t>Přesun hmot pro rozvody potrubí v objektech v do 6 m</t>
  </si>
  <si>
    <t>t</t>
  </si>
  <si>
    <t>34</t>
  </si>
  <si>
    <t>D2</t>
  </si>
  <si>
    <t>ARMATURY</t>
  </si>
  <si>
    <t>734209103</t>
  </si>
  <si>
    <t>Montáž armatury závitové s jedním závitem G 1/2</t>
  </si>
  <si>
    <t>36</t>
  </si>
  <si>
    <t>7342011</t>
  </si>
  <si>
    <t>Vypouštěcí kulový kohout, 1/2"</t>
  </si>
  <si>
    <t>KUS</t>
  </si>
  <si>
    <t>38</t>
  </si>
  <si>
    <t>734209104</t>
  </si>
  <si>
    <t>Montáž armatury závitové s jedním závitem G 3/4</t>
  </si>
  <si>
    <t>40</t>
  </si>
  <si>
    <t>7342012</t>
  </si>
  <si>
    <t>Vypouštěcí kulový kohout, 3/4"</t>
  </si>
  <si>
    <t>42</t>
  </si>
  <si>
    <t>734209113</t>
  </si>
  <si>
    <t>Montáž armatury závitové s dvěma závity G 1/2</t>
  </si>
  <si>
    <t>44</t>
  </si>
  <si>
    <t>7342013</t>
  </si>
  <si>
    <t>Připojovací šroubení pro OT VK, Kvs 1,48, přímé 1/2"</t>
  </si>
  <si>
    <t>46</t>
  </si>
  <si>
    <t>7342014</t>
  </si>
  <si>
    <t>Sdružený dvojregulační ventil Kv 0,025-0,6 s uzav.šroubením, rohový 1/2"</t>
  </si>
  <si>
    <t>48</t>
  </si>
  <si>
    <t>7342015</t>
  </si>
  <si>
    <t>Dvojregulační radiátorový ventil přímý, kv 0,025-0,67 (2K), 1/2"</t>
  </si>
  <si>
    <t>50</t>
  </si>
  <si>
    <t>7342016</t>
  </si>
  <si>
    <t>Regulační radiátorové šroubení přímé, Kvs 1,74, 1/2"</t>
  </si>
  <si>
    <t>52</t>
  </si>
  <si>
    <t>734209115</t>
  </si>
  <si>
    <t>Montáž armatury závitové s dvěma závity G 1</t>
  </si>
  <si>
    <t>54</t>
  </si>
  <si>
    <t>7342017</t>
  </si>
  <si>
    <t>Vyvažovací ventil bez vypouštění, 0-4 ot., kvs 8,59, 1"</t>
  </si>
  <si>
    <t>56</t>
  </si>
  <si>
    <t>7342018</t>
  </si>
  <si>
    <t>Regulátor dif. tlaku, kvm 5,5 (rozsah 10-60 kPa), 1"</t>
  </si>
  <si>
    <t>58</t>
  </si>
  <si>
    <t>13</t>
  </si>
  <si>
    <t>734291951</t>
  </si>
  <si>
    <t>Montáž hlavice termostatického ovládání a el. pohonů M30x1,5</t>
  </si>
  <si>
    <t>60</t>
  </si>
  <si>
    <t>7342019</t>
  </si>
  <si>
    <t>Termostatická hlavice kapalinová se závitem M30x1,5</t>
  </si>
  <si>
    <t>62</t>
  </si>
  <si>
    <t>7342020</t>
  </si>
  <si>
    <t>Termostatická hlavice kapalinová se závitem M30x1,5 pro veřejné prostory</t>
  </si>
  <si>
    <t>64</t>
  </si>
  <si>
    <t>7342021</t>
  </si>
  <si>
    <t>Termostatická hlavice kapalinová pro OT VK, M30x1,5</t>
  </si>
  <si>
    <t>66</t>
  </si>
  <si>
    <t>7342022</t>
  </si>
  <si>
    <t>Termostatická hlavice kapalinová pro OT VK proti odcizení, M30x1,5</t>
  </si>
  <si>
    <t>68</t>
  </si>
  <si>
    <t>D3</t>
  </si>
  <si>
    <t>otopná tělesa</t>
  </si>
  <si>
    <t>735000912</t>
  </si>
  <si>
    <t>Vyregulování ventilu dvojregulačního s termostatickým ovládáním</t>
  </si>
  <si>
    <t>70</t>
  </si>
  <si>
    <t>735159110</t>
  </si>
  <si>
    <t>Montáž otopných těles panelových jednořadých délky do 1500 mm</t>
  </si>
  <si>
    <t>72</t>
  </si>
  <si>
    <t>73511</t>
  </si>
  <si>
    <t>OT panelové se spod. přípojem  Kv 0,13-0,75 (Xp 2K), 11/300/700</t>
  </si>
  <si>
    <t>SOUBOR</t>
  </si>
  <si>
    <t>74</t>
  </si>
  <si>
    <t>73512</t>
  </si>
  <si>
    <t>OT panelové se spod. přípojem  Kv 0,13-0,75 (Xp 2K), 11/300/1100</t>
  </si>
  <si>
    <t>76</t>
  </si>
  <si>
    <t>73513</t>
  </si>
  <si>
    <t>OT panelové se spod. přípojem  Kv 0,13-0,75 (Xp 2K), 11/400/700</t>
  </si>
  <si>
    <t>78</t>
  </si>
  <si>
    <t>73514</t>
  </si>
  <si>
    <t>OT panelové se spod. přípojem  Kv 0,13-0,75 (Xp 2K), 11/400/1000</t>
  </si>
  <si>
    <t>80</t>
  </si>
  <si>
    <t>73515</t>
  </si>
  <si>
    <t>OT panelové se spod. přípojem  Kv 0,13-0,75 (Xp 2K), 11/400/1100</t>
  </si>
  <si>
    <t>82</t>
  </si>
  <si>
    <t>73516</t>
  </si>
  <si>
    <t>OT panelové se spod. přípojem  Kv 0,13-0,75 (Xp 2K), 11/400/1200</t>
  </si>
  <si>
    <t>84</t>
  </si>
  <si>
    <t>73517</t>
  </si>
  <si>
    <t>OT panelové se spod. přípojem  Kv 0,13-0,75 (Xp 2K), 11/400/1400</t>
  </si>
  <si>
    <t>86</t>
  </si>
  <si>
    <t>73518</t>
  </si>
  <si>
    <t>OT panelové se spod. přípojem  Kv 0,13-0,75 (Xp 2K), 11/500/400</t>
  </si>
  <si>
    <t>88</t>
  </si>
  <si>
    <t>73519</t>
  </si>
  <si>
    <t>OT panelové se spod. přípojem  Kv 0,13-0,75 (Xp 2K), 11/500/700</t>
  </si>
  <si>
    <t>90</t>
  </si>
  <si>
    <t>73520</t>
  </si>
  <si>
    <t>OT panelové se spod. přípojem  Kv 0,13-0,75 (Xp 2K), 11/500/900</t>
  </si>
  <si>
    <t>92</t>
  </si>
  <si>
    <t>73521</t>
  </si>
  <si>
    <t>OT panelové se spod. přípojem  Kv 0,13-0,75 (Xp 2K), 11/500/1000</t>
  </si>
  <si>
    <t>94</t>
  </si>
  <si>
    <t>73522</t>
  </si>
  <si>
    <t>OT panelové se spod. přípojem  Kv 0,13-0,75 (Xp 2K), 11/500/1100</t>
  </si>
  <si>
    <t>96</t>
  </si>
  <si>
    <t>73523</t>
  </si>
  <si>
    <t>OT panelové se spod. přípojem  Kv 0,13-0,75 (Xp 2K), 11/500/1200</t>
  </si>
  <si>
    <t>98</t>
  </si>
  <si>
    <t>73524</t>
  </si>
  <si>
    <t>OT panelové s bočním přípojem, 11/500/400</t>
  </si>
  <si>
    <t>soubor</t>
  </si>
  <si>
    <t>100</t>
  </si>
  <si>
    <t>73525</t>
  </si>
  <si>
    <t>OT panelové s bočním přípojem, 11/500/600</t>
  </si>
  <si>
    <t>102</t>
  </si>
  <si>
    <t>73526</t>
  </si>
  <si>
    <t>Koupelnové trubkové těleso rovné se spod. střed. přípojem, 1220x450</t>
  </si>
  <si>
    <t>104</t>
  </si>
  <si>
    <t>19</t>
  </si>
  <si>
    <t>735159120</t>
  </si>
  <si>
    <t>Montáž otopných těles panelových jednořadých délky do 2340 mm</t>
  </si>
  <si>
    <t>106</t>
  </si>
  <si>
    <t>73527</t>
  </si>
  <si>
    <t>OT panelové se spod. přípojem  Kv 0,13-0,75 (Xp 2K), 11/400/1600</t>
  </si>
  <si>
    <t>108</t>
  </si>
  <si>
    <t>735159210</t>
  </si>
  <si>
    <t>Montáž otopných těles panelových dvouřadých délky do 1140 mm</t>
  </si>
  <si>
    <t>110</t>
  </si>
  <si>
    <t>73528</t>
  </si>
  <si>
    <t>OT panelové se spod. přípojem  Kv 0,13-0,75 (Xp 2K), 22/500/900</t>
  </si>
  <si>
    <t>112</t>
  </si>
  <si>
    <t>23</t>
  </si>
  <si>
    <t>73529</t>
  </si>
  <si>
    <t>OT panelové s bočním přípojem, 21/500/600</t>
  </si>
  <si>
    <t>114</t>
  </si>
  <si>
    <t>73530</t>
  </si>
  <si>
    <t>OT panelové s bočním přípojem, 21/500/900</t>
  </si>
  <si>
    <t>116</t>
  </si>
  <si>
    <t>25</t>
  </si>
  <si>
    <t>73531</t>
  </si>
  <si>
    <t>OT panelové s bočním přípojem, 21/500/1000</t>
  </si>
  <si>
    <t>118</t>
  </si>
  <si>
    <t>735159230</t>
  </si>
  <si>
    <t>Montáž otopných těles panelových dvouřadých délky do 1980 mm</t>
  </si>
  <si>
    <t>120</t>
  </si>
  <si>
    <t>27</t>
  </si>
  <si>
    <t>73532</t>
  </si>
  <si>
    <t>OT panelové se spod. přípojem  Kv 0,13-0,75 (Xp 2K), 21/400/1800</t>
  </si>
  <si>
    <t>122</t>
  </si>
  <si>
    <t>735158210</t>
  </si>
  <si>
    <t>Tlak zkouška těl 1řad</t>
  </si>
  <si>
    <t>124</t>
  </si>
  <si>
    <t>29</t>
  </si>
  <si>
    <t>735158220</t>
  </si>
  <si>
    <t>Tlak zkouška těl 2řad</t>
  </si>
  <si>
    <t>126</t>
  </si>
  <si>
    <t>998735101</t>
  </si>
  <si>
    <t>Přesun hmot pro otopná tělesa v objektech v do 6 m</t>
  </si>
  <si>
    <t>128</t>
  </si>
  <si>
    <t>D4</t>
  </si>
  <si>
    <t>hodinove zuctovaci sazby</t>
  </si>
  <si>
    <t>111</t>
  </si>
  <si>
    <t>Topná zkouška</t>
  </si>
  <si>
    <t>HODIN</t>
  </si>
  <si>
    <t>130</t>
  </si>
  <si>
    <t>Demontážní práce vč. odvozu</t>
  </si>
  <si>
    <t>132</t>
  </si>
  <si>
    <t>113</t>
  </si>
  <si>
    <t>Zaregulování hydronických armatur vč. protokolu</t>
  </si>
  <si>
    <t>134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</si>
</sst>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8" fillId="0" borderId="0" xfId="0" applyFont="1" applyAlignment="1" applyProtection="1">
      <alignment horizontal="left" vertical="center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5" fillId="4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9" xfId="0" applyNumberFormat="1" applyFont="1" applyBorder="1" applyAlignment="1" applyProtection="1">
      <alignment vertical="center"/>
    </xf>
    <xf numFmtId="4" fontId="21" fillId="0" borderId="20" xfId="0" applyNumberFormat="1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4" fontId="21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5" fillId="4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5" fillId="4" borderId="16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</xf>
    <xf numFmtId="0" fontId="15" fillId="4" borderId="17" xfId="0" applyFont="1" applyFill="1" applyBorder="1" applyAlignment="1" applyProtection="1">
      <alignment horizontal="center" vertical="center" wrapText="1"/>
      <protection locked="0"/>
    </xf>
    <xf numFmtId="0" fontId="15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3" fillId="0" borderId="12" xfId="0" applyNumberFormat="1" applyFont="1" applyBorder="1" applyAlignment="1" applyProtection="1"/>
    <xf numFmtId="166" fontId="23" fillId="0" borderId="13" xfId="0" applyNumberFormat="1" applyFont="1" applyBorder="1" applyAlignment="1" applyProtection="1"/>
    <xf numFmtId="4" fontId="13" fillId="0" borderId="0" xfId="0" applyNumberFormat="1" applyFont="1" applyAlignment="1">
      <alignment vertical="center"/>
    </xf>
    <xf numFmtId="0" fontId="6" fillId="0" borderId="3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6" fillId="0" borderId="3" xfId="0" applyFont="1" applyBorder="1" applyAlignment="1"/>
    <xf numFmtId="0" fontId="6" fillId="0" borderId="14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5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15" fillId="4" borderId="6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left" vertical="center"/>
    </xf>
    <xf numFmtId="0" fontId="15" fillId="4" borderId="7" xfId="0" applyFont="1" applyFill="1" applyBorder="1" applyAlignment="1" applyProtection="1">
      <alignment horizontal="center" vertical="center"/>
    </xf>
    <xf numFmtId="0" fontId="15" fillId="4" borderId="7" xfId="0" applyFont="1" applyFill="1" applyBorder="1" applyAlignment="1" applyProtection="1">
      <alignment horizontal="right" vertical="center"/>
    </xf>
    <xf numFmtId="0" fontId="15" fillId="4" borderId="8" xfId="0" applyFont="1" applyFill="1" applyBorder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topLeftCell="A34" workbookViewId="0">
      <selection activeCell="AN55" sqref="AN55:AP55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pans="1:74" ht="36.9" customHeight="1"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1" t="s">
        <v>6</v>
      </c>
      <c r="BT2" s="11" t="s">
        <v>7</v>
      </c>
    </row>
    <row r="3" spans="1:74" ht="6.9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ht="24.9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pans="1:74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03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4"/>
      <c r="AM5" s="204"/>
      <c r="AN5" s="204"/>
      <c r="AO5" s="204"/>
      <c r="AP5" s="16"/>
      <c r="AQ5" s="16"/>
      <c r="AR5" s="14"/>
      <c r="BE5" s="173" t="s">
        <v>15</v>
      </c>
      <c r="BS5" s="11" t="s">
        <v>6</v>
      </c>
    </row>
    <row r="6" spans="1:74" ht="36.9" customHeight="1">
      <c r="B6" s="15"/>
      <c r="C6" s="16"/>
      <c r="D6" s="22" t="s">
        <v>16</v>
      </c>
      <c r="E6" s="16"/>
      <c r="F6" s="16"/>
      <c r="G6" s="16"/>
      <c r="H6" s="16"/>
      <c r="I6" s="16"/>
      <c r="J6" s="16"/>
      <c r="K6" s="205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16"/>
      <c r="AQ6" s="16"/>
      <c r="AR6" s="14"/>
      <c r="BE6" s="174"/>
      <c r="BS6" s="11" t="s">
        <v>6</v>
      </c>
    </row>
    <row r="7" spans="1:74" ht="12" customHeight="1">
      <c r="B7" s="15"/>
      <c r="C7" s="16"/>
      <c r="D7" s="23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 t="s">
        <v>19</v>
      </c>
      <c r="AL7" s="16"/>
      <c r="AM7" s="16"/>
      <c r="AN7" s="21" t="s">
        <v>1</v>
      </c>
      <c r="AO7" s="16"/>
      <c r="AP7" s="16"/>
      <c r="AQ7" s="16"/>
      <c r="AR7" s="14"/>
      <c r="BE7" s="174"/>
      <c r="BS7" s="11" t="s">
        <v>6</v>
      </c>
    </row>
    <row r="8" spans="1:74" ht="12" customHeight="1">
      <c r="B8" s="15"/>
      <c r="C8" s="16"/>
      <c r="D8" s="23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3" t="s">
        <v>22</v>
      </c>
      <c r="AL8" s="16"/>
      <c r="AM8" s="16"/>
      <c r="AN8" s="24" t="s">
        <v>23</v>
      </c>
      <c r="AO8" s="16"/>
      <c r="AP8" s="16"/>
      <c r="AQ8" s="16"/>
      <c r="AR8" s="14"/>
      <c r="BE8" s="174"/>
      <c r="BS8" s="11" t="s">
        <v>6</v>
      </c>
    </row>
    <row r="9" spans="1:74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174"/>
      <c r="BS9" s="11" t="s">
        <v>6</v>
      </c>
    </row>
    <row r="10" spans="1:74" ht="12" customHeight="1">
      <c r="B10" s="15"/>
      <c r="C10" s="16"/>
      <c r="D10" s="23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3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174"/>
      <c r="BS10" s="11" t="s">
        <v>6</v>
      </c>
    </row>
    <row r="11" spans="1:74" ht="18.45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3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174"/>
      <c r="BS11" s="11" t="s">
        <v>6</v>
      </c>
    </row>
    <row r="12" spans="1:74" ht="6.9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174"/>
      <c r="BS12" s="11" t="s">
        <v>6</v>
      </c>
    </row>
    <row r="13" spans="1:74" ht="12" customHeight="1">
      <c r="B13" s="15"/>
      <c r="C13" s="16"/>
      <c r="D13" s="23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3" t="s">
        <v>25</v>
      </c>
      <c r="AL13" s="16"/>
      <c r="AM13" s="16"/>
      <c r="AN13" s="25" t="s">
        <v>28</v>
      </c>
      <c r="AO13" s="16"/>
      <c r="AP13" s="16"/>
      <c r="AQ13" s="16"/>
      <c r="AR13" s="14"/>
      <c r="BE13" s="174"/>
      <c r="BS13" s="11" t="s">
        <v>6</v>
      </c>
    </row>
    <row r="14" spans="1:74" ht="10.199999999999999">
      <c r="B14" s="15"/>
      <c r="C14" s="16"/>
      <c r="D14" s="16"/>
      <c r="E14" s="206" t="s">
        <v>28</v>
      </c>
      <c r="F14" s="207"/>
      <c r="G14" s="207"/>
      <c r="H14" s="207"/>
      <c r="I14" s="207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3" t="s">
        <v>26</v>
      </c>
      <c r="AL14" s="16"/>
      <c r="AM14" s="16"/>
      <c r="AN14" s="25" t="s">
        <v>28</v>
      </c>
      <c r="AO14" s="16"/>
      <c r="AP14" s="16"/>
      <c r="AQ14" s="16"/>
      <c r="AR14" s="14"/>
      <c r="BE14" s="174"/>
      <c r="BS14" s="11" t="s">
        <v>6</v>
      </c>
    </row>
    <row r="15" spans="1:74" ht="6.9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174"/>
      <c r="BS15" s="11" t="s">
        <v>4</v>
      </c>
    </row>
    <row r="16" spans="1:74" ht="12" customHeight="1">
      <c r="B16" s="15"/>
      <c r="C16" s="16"/>
      <c r="D16" s="23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3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174"/>
      <c r="BS16" s="11" t="s">
        <v>4</v>
      </c>
    </row>
    <row r="17" spans="2:71" ht="18.45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3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174"/>
      <c r="BS17" s="11" t="s">
        <v>30</v>
      </c>
    </row>
    <row r="18" spans="2:71" ht="6.9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174"/>
      <c r="BS18" s="11" t="s">
        <v>6</v>
      </c>
    </row>
    <row r="19" spans="2:71" ht="12" customHeight="1">
      <c r="B19" s="15"/>
      <c r="C19" s="16"/>
      <c r="D19" s="23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3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174"/>
      <c r="BS19" s="11" t="s">
        <v>6</v>
      </c>
    </row>
    <row r="20" spans="2:71" ht="18.45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3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174"/>
      <c r="BS20" s="11" t="s">
        <v>30</v>
      </c>
    </row>
    <row r="21" spans="2:71" ht="6.9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174"/>
    </row>
    <row r="22" spans="2:71" ht="12" customHeight="1">
      <c r="B22" s="15"/>
      <c r="C22" s="16"/>
      <c r="D22" s="23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174"/>
    </row>
    <row r="23" spans="2:71" ht="16.5" customHeight="1">
      <c r="B23" s="15"/>
      <c r="C23" s="16"/>
      <c r="D23" s="16"/>
      <c r="E23" s="208" t="s">
        <v>1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16"/>
      <c r="AP23" s="16"/>
      <c r="AQ23" s="16"/>
      <c r="AR23" s="14"/>
      <c r="BE23" s="174"/>
    </row>
    <row r="24" spans="2:71" ht="6.9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174"/>
    </row>
    <row r="25" spans="2:71" ht="6.9" customHeight="1">
      <c r="B25" s="15"/>
      <c r="C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6"/>
      <c r="AQ25" s="16"/>
      <c r="AR25" s="14"/>
      <c r="BE25" s="174"/>
    </row>
    <row r="26" spans="2:71" s="1" customFormat="1" ht="25.95" customHeight="1">
      <c r="B26" s="28"/>
      <c r="C26" s="29"/>
      <c r="D26" s="30" t="s">
        <v>33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5">
        <f>ROUND(AG54,2)</f>
        <v>0</v>
      </c>
      <c r="AL26" s="176"/>
      <c r="AM26" s="176"/>
      <c r="AN26" s="176"/>
      <c r="AO26" s="176"/>
      <c r="AP26" s="29"/>
      <c r="AQ26" s="29"/>
      <c r="AR26" s="32"/>
      <c r="BE26" s="174"/>
    </row>
    <row r="27" spans="2:71" s="1" customFormat="1" ht="6.9" customHeight="1">
      <c r="B27" s="28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2"/>
      <c r="BE27" s="174"/>
    </row>
    <row r="28" spans="2:71" s="1" customFormat="1" ht="10.199999999999999">
      <c r="B28" s="28"/>
      <c r="C28" s="29"/>
      <c r="D28" s="29"/>
      <c r="E28" s="29"/>
      <c r="F28" s="29"/>
      <c r="G28" s="29"/>
      <c r="H28" s="29"/>
      <c r="I28" s="29"/>
      <c r="J28" s="29"/>
      <c r="K28" s="29"/>
      <c r="L28" s="209" t="s">
        <v>34</v>
      </c>
      <c r="M28" s="209"/>
      <c r="N28" s="209"/>
      <c r="O28" s="209"/>
      <c r="P28" s="209"/>
      <c r="Q28" s="29"/>
      <c r="R28" s="29"/>
      <c r="S28" s="29"/>
      <c r="T28" s="29"/>
      <c r="U28" s="29"/>
      <c r="V28" s="29"/>
      <c r="W28" s="209" t="s">
        <v>35</v>
      </c>
      <c r="X28" s="209"/>
      <c r="Y28" s="209"/>
      <c r="Z28" s="209"/>
      <c r="AA28" s="209"/>
      <c r="AB28" s="209"/>
      <c r="AC28" s="209"/>
      <c r="AD28" s="209"/>
      <c r="AE28" s="209"/>
      <c r="AF28" s="29"/>
      <c r="AG28" s="29"/>
      <c r="AH28" s="29"/>
      <c r="AI28" s="29"/>
      <c r="AJ28" s="29"/>
      <c r="AK28" s="209" t="s">
        <v>36</v>
      </c>
      <c r="AL28" s="209"/>
      <c r="AM28" s="209"/>
      <c r="AN28" s="209"/>
      <c r="AO28" s="209"/>
      <c r="AP28" s="29"/>
      <c r="AQ28" s="29"/>
      <c r="AR28" s="32"/>
      <c r="BE28" s="174"/>
    </row>
    <row r="29" spans="2:71" s="2" customFormat="1" ht="14.4" customHeight="1">
      <c r="B29" s="33"/>
      <c r="C29" s="34"/>
      <c r="D29" s="23" t="s">
        <v>37</v>
      </c>
      <c r="E29" s="34"/>
      <c r="F29" s="23" t="s">
        <v>38</v>
      </c>
      <c r="G29" s="34"/>
      <c r="H29" s="34"/>
      <c r="I29" s="34"/>
      <c r="J29" s="34"/>
      <c r="K29" s="34"/>
      <c r="L29" s="210">
        <v>0.21</v>
      </c>
      <c r="M29" s="172"/>
      <c r="N29" s="172"/>
      <c r="O29" s="172"/>
      <c r="P29" s="172"/>
      <c r="Q29" s="34"/>
      <c r="R29" s="34"/>
      <c r="S29" s="34"/>
      <c r="T29" s="34"/>
      <c r="U29" s="34"/>
      <c r="V29" s="34"/>
      <c r="W29" s="171">
        <f>ROUND(AZ54, 2)</f>
        <v>0</v>
      </c>
      <c r="X29" s="172"/>
      <c r="Y29" s="172"/>
      <c r="Z29" s="172"/>
      <c r="AA29" s="172"/>
      <c r="AB29" s="172"/>
      <c r="AC29" s="172"/>
      <c r="AD29" s="172"/>
      <c r="AE29" s="172"/>
      <c r="AF29" s="34"/>
      <c r="AG29" s="34"/>
      <c r="AH29" s="34"/>
      <c r="AI29" s="34"/>
      <c r="AJ29" s="34"/>
      <c r="AK29" s="171">
        <f>ROUND(AV54, 2)</f>
        <v>0</v>
      </c>
      <c r="AL29" s="172"/>
      <c r="AM29" s="172"/>
      <c r="AN29" s="172"/>
      <c r="AO29" s="172"/>
      <c r="AP29" s="34"/>
      <c r="AQ29" s="34"/>
      <c r="AR29" s="35"/>
      <c r="BE29" s="174"/>
    </row>
    <row r="30" spans="2:71" s="2" customFormat="1" ht="14.4" customHeight="1">
      <c r="B30" s="33"/>
      <c r="C30" s="34"/>
      <c r="D30" s="34"/>
      <c r="E30" s="34"/>
      <c r="F30" s="23" t="s">
        <v>39</v>
      </c>
      <c r="G30" s="34"/>
      <c r="H30" s="34"/>
      <c r="I30" s="34"/>
      <c r="J30" s="34"/>
      <c r="K30" s="34"/>
      <c r="L30" s="210">
        <v>0.15</v>
      </c>
      <c r="M30" s="172"/>
      <c r="N30" s="172"/>
      <c r="O30" s="172"/>
      <c r="P30" s="172"/>
      <c r="Q30" s="34"/>
      <c r="R30" s="34"/>
      <c r="S30" s="34"/>
      <c r="T30" s="34"/>
      <c r="U30" s="34"/>
      <c r="V30" s="34"/>
      <c r="W30" s="171">
        <f>ROUND(BA54, 2)</f>
        <v>0</v>
      </c>
      <c r="X30" s="172"/>
      <c r="Y30" s="172"/>
      <c r="Z30" s="172"/>
      <c r="AA30" s="172"/>
      <c r="AB30" s="172"/>
      <c r="AC30" s="172"/>
      <c r="AD30" s="172"/>
      <c r="AE30" s="172"/>
      <c r="AF30" s="34"/>
      <c r="AG30" s="34"/>
      <c r="AH30" s="34"/>
      <c r="AI30" s="34"/>
      <c r="AJ30" s="34"/>
      <c r="AK30" s="171">
        <f>ROUND(AW54, 2)</f>
        <v>0</v>
      </c>
      <c r="AL30" s="172"/>
      <c r="AM30" s="172"/>
      <c r="AN30" s="172"/>
      <c r="AO30" s="172"/>
      <c r="AP30" s="34"/>
      <c r="AQ30" s="34"/>
      <c r="AR30" s="35"/>
      <c r="BE30" s="174"/>
    </row>
    <row r="31" spans="2:71" s="2" customFormat="1" ht="14.4" customHeight="1">
      <c r="B31" s="33"/>
      <c r="C31" s="34"/>
      <c r="D31" s="34"/>
      <c r="E31" s="34"/>
      <c r="F31" s="23" t="s">
        <v>40</v>
      </c>
      <c r="G31" s="34"/>
      <c r="H31" s="34"/>
      <c r="I31" s="34"/>
      <c r="J31" s="34"/>
      <c r="K31" s="34"/>
      <c r="L31" s="210">
        <v>0.21</v>
      </c>
      <c r="M31" s="172"/>
      <c r="N31" s="172"/>
      <c r="O31" s="172"/>
      <c r="P31" s="172"/>
      <c r="Q31" s="34"/>
      <c r="R31" s="34"/>
      <c r="S31" s="34"/>
      <c r="T31" s="34"/>
      <c r="U31" s="34"/>
      <c r="V31" s="34"/>
      <c r="W31" s="171">
        <f>ROUND(BB54, 2)</f>
        <v>0</v>
      </c>
      <c r="X31" s="172"/>
      <c r="Y31" s="172"/>
      <c r="Z31" s="172"/>
      <c r="AA31" s="172"/>
      <c r="AB31" s="172"/>
      <c r="AC31" s="172"/>
      <c r="AD31" s="172"/>
      <c r="AE31" s="172"/>
      <c r="AF31" s="34"/>
      <c r="AG31" s="34"/>
      <c r="AH31" s="34"/>
      <c r="AI31" s="34"/>
      <c r="AJ31" s="34"/>
      <c r="AK31" s="171">
        <v>0</v>
      </c>
      <c r="AL31" s="172"/>
      <c r="AM31" s="172"/>
      <c r="AN31" s="172"/>
      <c r="AO31" s="172"/>
      <c r="AP31" s="34"/>
      <c r="AQ31" s="34"/>
      <c r="AR31" s="35"/>
      <c r="BE31" s="174"/>
    </row>
    <row r="32" spans="2:71" s="2" customFormat="1" ht="14.4" customHeight="1">
      <c r="B32" s="33"/>
      <c r="C32" s="34"/>
      <c r="D32" s="34"/>
      <c r="E32" s="34"/>
      <c r="F32" s="23" t="s">
        <v>41</v>
      </c>
      <c r="G32" s="34"/>
      <c r="H32" s="34"/>
      <c r="I32" s="34"/>
      <c r="J32" s="34"/>
      <c r="K32" s="34"/>
      <c r="L32" s="210">
        <v>0.15</v>
      </c>
      <c r="M32" s="172"/>
      <c r="N32" s="172"/>
      <c r="O32" s="172"/>
      <c r="P32" s="172"/>
      <c r="Q32" s="34"/>
      <c r="R32" s="34"/>
      <c r="S32" s="34"/>
      <c r="T32" s="34"/>
      <c r="U32" s="34"/>
      <c r="V32" s="34"/>
      <c r="W32" s="171">
        <f>ROUND(BC54, 2)</f>
        <v>0</v>
      </c>
      <c r="X32" s="172"/>
      <c r="Y32" s="172"/>
      <c r="Z32" s="172"/>
      <c r="AA32" s="172"/>
      <c r="AB32" s="172"/>
      <c r="AC32" s="172"/>
      <c r="AD32" s="172"/>
      <c r="AE32" s="172"/>
      <c r="AF32" s="34"/>
      <c r="AG32" s="34"/>
      <c r="AH32" s="34"/>
      <c r="AI32" s="34"/>
      <c r="AJ32" s="34"/>
      <c r="AK32" s="171">
        <v>0</v>
      </c>
      <c r="AL32" s="172"/>
      <c r="AM32" s="172"/>
      <c r="AN32" s="172"/>
      <c r="AO32" s="172"/>
      <c r="AP32" s="34"/>
      <c r="AQ32" s="34"/>
      <c r="AR32" s="35"/>
      <c r="BE32" s="174"/>
    </row>
    <row r="33" spans="2:57" s="2" customFormat="1" ht="14.4" hidden="1" customHeight="1">
      <c r="B33" s="33"/>
      <c r="C33" s="34"/>
      <c r="D33" s="34"/>
      <c r="E33" s="34"/>
      <c r="F33" s="23" t="s">
        <v>42</v>
      </c>
      <c r="G33" s="34"/>
      <c r="H33" s="34"/>
      <c r="I33" s="34"/>
      <c r="J33" s="34"/>
      <c r="K33" s="34"/>
      <c r="L33" s="210">
        <v>0</v>
      </c>
      <c r="M33" s="172"/>
      <c r="N33" s="172"/>
      <c r="O33" s="172"/>
      <c r="P33" s="172"/>
      <c r="Q33" s="34"/>
      <c r="R33" s="34"/>
      <c r="S33" s="34"/>
      <c r="T33" s="34"/>
      <c r="U33" s="34"/>
      <c r="V33" s="34"/>
      <c r="W33" s="171">
        <f>ROUND(BD54, 2)</f>
        <v>0</v>
      </c>
      <c r="X33" s="172"/>
      <c r="Y33" s="172"/>
      <c r="Z33" s="172"/>
      <c r="AA33" s="172"/>
      <c r="AB33" s="172"/>
      <c r="AC33" s="172"/>
      <c r="AD33" s="172"/>
      <c r="AE33" s="172"/>
      <c r="AF33" s="34"/>
      <c r="AG33" s="34"/>
      <c r="AH33" s="34"/>
      <c r="AI33" s="34"/>
      <c r="AJ33" s="34"/>
      <c r="AK33" s="171">
        <v>0</v>
      </c>
      <c r="AL33" s="172"/>
      <c r="AM33" s="172"/>
      <c r="AN33" s="172"/>
      <c r="AO33" s="172"/>
      <c r="AP33" s="34"/>
      <c r="AQ33" s="34"/>
      <c r="AR33" s="35"/>
      <c r="BE33" s="174"/>
    </row>
    <row r="34" spans="2:57" s="1" customFormat="1" ht="6.9" customHeight="1">
      <c r="B34" s="28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2"/>
      <c r="BE34" s="174"/>
    </row>
    <row r="35" spans="2:57" s="1" customFormat="1" ht="25.95" customHeight="1">
      <c r="B35" s="28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177" t="s">
        <v>45</v>
      </c>
      <c r="Y35" s="178"/>
      <c r="Z35" s="178"/>
      <c r="AA35" s="178"/>
      <c r="AB35" s="178"/>
      <c r="AC35" s="38"/>
      <c r="AD35" s="38"/>
      <c r="AE35" s="38"/>
      <c r="AF35" s="38"/>
      <c r="AG35" s="38"/>
      <c r="AH35" s="38"/>
      <c r="AI35" s="38"/>
      <c r="AJ35" s="38"/>
      <c r="AK35" s="179">
        <f>SUM(AK26:AK33)</f>
        <v>0</v>
      </c>
      <c r="AL35" s="178"/>
      <c r="AM35" s="178"/>
      <c r="AN35" s="178"/>
      <c r="AO35" s="180"/>
      <c r="AP35" s="36"/>
      <c r="AQ35" s="36"/>
      <c r="AR35" s="32"/>
    </row>
    <row r="36" spans="2:57" s="1" customFormat="1" ht="6.9" customHeight="1">
      <c r="B36" s="28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2"/>
    </row>
    <row r="37" spans="2:57" s="1" customFormat="1" ht="6.9" customHeight="1"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2"/>
    </row>
    <row r="41" spans="2:57" s="1" customFormat="1" ht="6.9" customHeight="1"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2"/>
    </row>
    <row r="42" spans="2:57" s="1" customFormat="1" ht="24.9" customHeight="1">
      <c r="B42" s="28"/>
      <c r="C42" s="17" t="s">
        <v>46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2"/>
    </row>
    <row r="43" spans="2:57" s="1" customFormat="1" ht="6.9" customHeight="1">
      <c r="B43" s="28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2"/>
    </row>
    <row r="44" spans="2:57" s="1" customFormat="1" ht="12" customHeight="1">
      <c r="B44" s="28"/>
      <c r="C44" s="23" t="s">
        <v>13</v>
      </c>
      <c r="D44" s="29"/>
      <c r="E44" s="29"/>
      <c r="F44" s="29"/>
      <c r="G44" s="29"/>
      <c r="H44" s="29"/>
      <c r="I44" s="29"/>
      <c r="J44" s="29"/>
      <c r="K44" s="29"/>
      <c r="L44" s="29" t="str">
        <f>K5</f>
        <v>17</v>
      </c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32"/>
    </row>
    <row r="45" spans="2:57" s="3" customFormat="1" ht="36.9" customHeight="1">
      <c r="B45" s="44"/>
      <c r="C45" s="45" t="s">
        <v>16</v>
      </c>
      <c r="D45" s="46"/>
      <c r="E45" s="46"/>
      <c r="F45" s="46"/>
      <c r="G45" s="46"/>
      <c r="H45" s="46"/>
      <c r="I45" s="46"/>
      <c r="J45" s="46"/>
      <c r="K45" s="46"/>
      <c r="L45" s="184" t="str">
        <f>K6</f>
        <v>DDM Kopřivnice-Rek.soc.zařízení vč.bezbariér úprav</v>
      </c>
      <c r="M45" s="185"/>
      <c r="N45" s="185"/>
      <c r="O45" s="185"/>
      <c r="P45" s="185"/>
      <c r="Q45" s="185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B45" s="185"/>
      <c r="AC45" s="185"/>
      <c r="AD45" s="185"/>
      <c r="AE45" s="185"/>
      <c r="AF45" s="185"/>
      <c r="AG45" s="185"/>
      <c r="AH45" s="185"/>
      <c r="AI45" s="185"/>
      <c r="AJ45" s="185"/>
      <c r="AK45" s="185"/>
      <c r="AL45" s="185"/>
      <c r="AM45" s="185"/>
      <c r="AN45" s="185"/>
      <c r="AO45" s="185"/>
      <c r="AP45" s="46"/>
      <c r="AQ45" s="46"/>
      <c r="AR45" s="47"/>
    </row>
    <row r="46" spans="2:57" s="1" customFormat="1" ht="6.9" customHeight="1">
      <c r="B46" s="28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2"/>
    </row>
    <row r="47" spans="2:57" s="1" customFormat="1" ht="12" customHeight="1">
      <c r="B47" s="28"/>
      <c r="C47" s="23" t="s">
        <v>20</v>
      </c>
      <c r="D47" s="29"/>
      <c r="E47" s="29"/>
      <c r="F47" s="29"/>
      <c r="G47" s="29"/>
      <c r="H47" s="29"/>
      <c r="I47" s="29"/>
      <c r="J47" s="29"/>
      <c r="K47" s="29"/>
      <c r="L47" s="48" t="str">
        <f>IF(K8="","",K8)</f>
        <v xml:space="preserve"> 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3" t="s">
        <v>22</v>
      </c>
      <c r="AJ47" s="29"/>
      <c r="AK47" s="29"/>
      <c r="AL47" s="29"/>
      <c r="AM47" s="186" t="str">
        <f>IF(AN8= "","",AN8)</f>
        <v>20. 9. 2019</v>
      </c>
      <c r="AN47" s="186"/>
      <c r="AO47" s="29"/>
      <c r="AP47" s="29"/>
      <c r="AQ47" s="29"/>
      <c r="AR47" s="32"/>
    </row>
    <row r="48" spans="2:57" s="1" customFormat="1" ht="6.9" customHeight="1">
      <c r="B48" s="28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2"/>
    </row>
    <row r="49" spans="1:90" s="1" customFormat="1" ht="13.65" customHeight="1">
      <c r="B49" s="28"/>
      <c r="C49" s="23" t="s">
        <v>24</v>
      </c>
      <c r="D49" s="29"/>
      <c r="E49" s="29"/>
      <c r="F49" s="29"/>
      <c r="G49" s="29"/>
      <c r="H49" s="29"/>
      <c r="I49" s="29"/>
      <c r="J49" s="29"/>
      <c r="K49" s="29"/>
      <c r="L49" s="29" t="str">
        <f>IF(E11= "","",E11)</f>
        <v xml:space="preserve"> 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3" t="s">
        <v>29</v>
      </c>
      <c r="AJ49" s="29"/>
      <c r="AK49" s="29"/>
      <c r="AL49" s="29"/>
      <c r="AM49" s="182" t="str">
        <f>IF(E17="","",E17)</f>
        <v xml:space="preserve"> </v>
      </c>
      <c r="AN49" s="183"/>
      <c r="AO49" s="183"/>
      <c r="AP49" s="183"/>
      <c r="AQ49" s="29"/>
      <c r="AR49" s="32"/>
      <c r="AS49" s="187" t="s">
        <v>47</v>
      </c>
      <c r="AT49" s="188"/>
      <c r="AU49" s="50"/>
      <c r="AV49" s="50"/>
      <c r="AW49" s="50"/>
      <c r="AX49" s="50"/>
      <c r="AY49" s="50"/>
      <c r="AZ49" s="50"/>
      <c r="BA49" s="50"/>
      <c r="BB49" s="50"/>
      <c r="BC49" s="50"/>
      <c r="BD49" s="51"/>
    </row>
    <row r="50" spans="1:90" s="1" customFormat="1" ht="13.65" customHeight="1">
      <c r="B50" s="28"/>
      <c r="C50" s="23" t="s">
        <v>27</v>
      </c>
      <c r="D50" s="29"/>
      <c r="E50" s="29"/>
      <c r="F50" s="29"/>
      <c r="G50" s="29"/>
      <c r="H50" s="29"/>
      <c r="I50" s="29"/>
      <c r="J50" s="29"/>
      <c r="K50" s="29"/>
      <c r="L50" s="29" t="str">
        <f>IF(E14= "Vyplň údaj","",E14)</f>
        <v/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3" t="s">
        <v>31</v>
      </c>
      <c r="AJ50" s="29"/>
      <c r="AK50" s="29"/>
      <c r="AL50" s="29"/>
      <c r="AM50" s="182" t="str">
        <f>IF(E20="","",E20)</f>
        <v xml:space="preserve"> </v>
      </c>
      <c r="AN50" s="183"/>
      <c r="AO50" s="183"/>
      <c r="AP50" s="183"/>
      <c r="AQ50" s="29"/>
      <c r="AR50" s="32"/>
      <c r="AS50" s="189"/>
      <c r="AT50" s="190"/>
      <c r="AU50" s="52"/>
      <c r="AV50" s="52"/>
      <c r="AW50" s="52"/>
      <c r="AX50" s="52"/>
      <c r="AY50" s="52"/>
      <c r="AZ50" s="52"/>
      <c r="BA50" s="52"/>
      <c r="BB50" s="52"/>
      <c r="BC50" s="52"/>
      <c r="BD50" s="53"/>
    </row>
    <row r="51" spans="1:90" s="1" customFormat="1" ht="10.8" customHeight="1"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2"/>
      <c r="AS51" s="191"/>
      <c r="AT51" s="192"/>
      <c r="AU51" s="54"/>
      <c r="AV51" s="54"/>
      <c r="AW51" s="54"/>
      <c r="AX51" s="54"/>
      <c r="AY51" s="54"/>
      <c r="AZ51" s="54"/>
      <c r="BA51" s="54"/>
      <c r="BB51" s="54"/>
      <c r="BC51" s="54"/>
      <c r="BD51" s="55"/>
    </row>
    <row r="52" spans="1:90" s="1" customFormat="1" ht="29.25" customHeight="1">
      <c r="B52" s="28"/>
      <c r="C52" s="193" t="s">
        <v>48</v>
      </c>
      <c r="D52" s="194"/>
      <c r="E52" s="194"/>
      <c r="F52" s="194"/>
      <c r="G52" s="194"/>
      <c r="H52" s="56"/>
      <c r="I52" s="195" t="s">
        <v>49</v>
      </c>
      <c r="J52" s="194"/>
      <c r="K52" s="194"/>
      <c r="L52" s="194"/>
      <c r="M52" s="194"/>
      <c r="N52" s="194"/>
      <c r="O52" s="194"/>
      <c r="P52" s="194"/>
      <c r="Q52" s="194"/>
      <c r="R52" s="194"/>
      <c r="S52" s="194"/>
      <c r="T52" s="194"/>
      <c r="U52" s="194"/>
      <c r="V52" s="194"/>
      <c r="W52" s="194"/>
      <c r="X52" s="194"/>
      <c r="Y52" s="194"/>
      <c r="Z52" s="194"/>
      <c r="AA52" s="194"/>
      <c r="AB52" s="194"/>
      <c r="AC52" s="194"/>
      <c r="AD52" s="194"/>
      <c r="AE52" s="194"/>
      <c r="AF52" s="194"/>
      <c r="AG52" s="196" t="s">
        <v>50</v>
      </c>
      <c r="AH52" s="194"/>
      <c r="AI52" s="194"/>
      <c r="AJ52" s="194"/>
      <c r="AK52" s="194"/>
      <c r="AL52" s="194"/>
      <c r="AM52" s="194"/>
      <c r="AN52" s="195" t="s">
        <v>51</v>
      </c>
      <c r="AO52" s="194"/>
      <c r="AP52" s="197"/>
      <c r="AQ52" s="57" t="s">
        <v>52</v>
      </c>
      <c r="AR52" s="32"/>
      <c r="AS52" s="58" t="s">
        <v>53</v>
      </c>
      <c r="AT52" s="59" t="s">
        <v>54</v>
      </c>
      <c r="AU52" s="59" t="s">
        <v>55</v>
      </c>
      <c r="AV52" s="59" t="s">
        <v>56</v>
      </c>
      <c r="AW52" s="59" t="s">
        <v>57</v>
      </c>
      <c r="AX52" s="59" t="s">
        <v>58</v>
      </c>
      <c r="AY52" s="59" t="s">
        <v>59</v>
      </c>
      <c r="AZ52" s="59" t="s">
        <v>60</v>
      </c>
      <c r="BA52" s="59" t="s">
        <v>61</v>
      </c>
      <c r="BB52" s="59" t="s">
        <v>62</v>
      </c>
      <c r="BC52" s="59" t="s">
        <v>63</v>
      </c>
      <c r="BD52" s="60" t="s">
        <v>64</v>
      </c>
    </row>
    <row r="53" spans="1:90" s="1" customFormat="1" ht="10.8" customHeight="1">
      <c r="B53" s="2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2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</row>
    <row r="54" spans="1:90" s="4" customFormat="1" ht="32.4" customHeight="1">
      <c r="B54" s="64"/>
      <c r="C54" s="65" t="s">
        <v>65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201">
        <f>ROUND(AG55,2)</f>
        <v>0</v>
      </c>
      <c r="AH54" s="201"/>
      <c r="AI54" s="201"/>
      <c r="AJ54" s="201"/>
      <c r="AK54" s="201"/>
      <c r="AL54" s="201"/>
      <c r="AM54" s="201"/>
      <c r="AN54" s="202">
        <f>SUM(AG54,AT54)</f>
        <v>0</v>
      </c>
      <c r="AO54" s="202"/>
      <c r="AP54" s="202"/>
      <c r="AQ54" s="68" t="s">
        <v>1</v>
      </c>
      <c r="AR54" s="69"/>
      <c r="AS54" s="70">
        <f>ROUND(AS55,2)</f>
        <v>0</v>
      </c>
      <c r="AT54" s="71">
        <f>ROUND(SUM(AV54:AW54),2)</f>
        <v>0</v>
      </c>
      <c r="AU54" s="72">
        <f>ROUND(AU55,5)</f>
        <v>0</v>
      </c>
      <c r="AV54" s="71">
        <f>ROUND(AZ54*L29,2)</f>
        <v>0</v>
      </c>
      <c r="AW54" s="71">
        <f>ROUND(BA54*L30,2)</f>
        <v>0</v>
      </c>
      <c r="AX54" s="71">
        <f>ROUND(BB54*L29,2)</f>
        <v>0</v>
      </c>
      <c r="AY54" s="71">
        <f>ROUND(BC54*L30,2)</f>
        <v>0</v>
      </c>
      <c r="AZ54" s="71">
        <f>ROUND(AZ55,2)</f>
        <v>0</v>
      </c>
      <c r="BA54" s="71">
        <f>ROUND(BA55,2)</f>
        <v>0</v>
      </c>
      <c r="BB54" s="71">
        <f>ROUND(BB55,2)</f>
        <v>0</v>
      </c>
      <c r="BC54" s="71">
        <f>ROUND(BC55,2)</f>
        <v>0</v>
      </c>
      <c r="BD54" s="73">
        <f>ROUND(BD55,2)</f>
        <v>0</v>
      </c>
      <c r="BS54" s="74" t="s">
        <v>66</v>
      </c>
      <c r="BT54" s="74" t="s">
        <v>67</v>
      </c>
      <c r="BV54" s="74" t="s">
        <v>68</v>
      </c>
      <c r="BW54" s="74" t="s">
        <v>5</v>
      </c>
      <c r="BX54" s="74" t="s">
        <v>69</v>
      </c>
      <c r="CL54" s="74" t="s">
        <v>1</v>
      </c>
    </row>
    <row r="55" spans="1:90" s="5" customFormat="1" ht="27" customHeight="1">
      <c r="A55" s="75" t="s">
        <v>70</v>
      </c>
      <c r="B55" s="76"/>
      <c r="C55" s="77"/>
      <c r="D55" s="200" t="s">
        <v>14</v>
      </c>
      <c r="E55" s="200"/>
      <c r="F55" s="200"/>
      <c r="G55" s="200"/>
      <c r="H55" s="200"/>
      <c r="I55" s="78"/>
      <c r="J55" s="200" t="s">
        <v>17</v>
      </c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198">
        <f>'17 - DDM Kopřivnice-Rek.s...'!J28</f>
        <v>0</v>
      </c>
      <c r="AH55" s="199"/>
      <c r="AI55" s="199"/>
      <c r="AJ55" s="199"/>
      <c r="AK55" s="199"/>
      <c r="AL55" s="199"/>
      <c r="AM55" s="199"/>
      <c r="AN55" s="198">
        <f>SUM(AG55,AT55)</f>
        <v>0</v>
      </c>
      <c r="AO55" s="199"/>
      <c r="AP55" s="199"/>
      <c r="AQ55" s="79" t="s">
        <v>71</v>
      </c>
      <c r="AR55" s="80"/>
      <c r="AS55" s="81">
        <v>0</v>
      </c>
      <c r="AT55" s="82">
        <f>ROUND(SUM(AV55:AW55),2)</f>
        <v>0</v>
      </c>
      <c r="AU55" s="83">
        <f>'17 - DDM Kopřivnice-Rek.s...'!P78</f>
        <v>0</v>
      </c>
      <c r="AV55" s="82">
        <f>'17 - DDM Kopřivnice-Rek.s...'!J31</f>
        <v>0</v>
      </c>
      <c r="AW55" s="82">
        <f>'17 - DDM Kopřivnice-Rek.s...'!J32</f>
        <v>0</v>
      </c>
      <c r="AX55" s="82">
        <f>'17 - DDM Kopřivnice-Rek.s...'!J33</f>
        <v>0</v>
      </c>
      <c r="AY55" s="82">
        <f>'17 - DDM Kopřivnice-Rek.s...'!J34</f>
        <v>0</v>
      </c>
      <c r="AZ55" s="82">
        <f>'17 - DDM Kopřivnice-Rek.s...'!F31</f>
        <v>0</v>
      </c>
      <c r="BA55" s="82">
        <f>'17 - DDM Kopřivnice-Rek.s...'!F32</f>
        <v>0</v>
      </c>
      <c r="BB55" s="82">
        <f>'17 - DDM Kopřivnice-Rek.s...'!F33</f>
        <v>0</v>
      </c>
      <c r="BC55" s="82">
        <f>'17 - DDM Kopřivnice-Rek.s...'!F34</f>
        <v>0</v>
      </c>
      <c r="BD55" s="84">
        <f>'17 - DDM Kopřivnice-Rek.s...'!F35</f>
        <v>0</v>
      </c>
      <c r="BT55" s="85" t="s">
        <v>72</v>
      </c>
      <c r="BU55" s="85" t="s">
        <v>73</v>
      </c>
      <c r="BV55" s="85" t="s">
        <v>68</v>
      </c>
      <c r="BW55" s="85" t="s">
        <v>5</v>
      </c>
      <c r="BX55" s="85" t="s">
        <v>69</v>
      </c>
      <c r="CL55" s="85" t="s">
        <v>1</v>
      </c>
    </row>
    <row r="56" spans="1:90" s="1" customFormat="1" ht="30" customHeight="1">
      <c r="B56" s="28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32"/>
    </row>
    <row r="57" spans="1:90" s="1" customFormat="1" ht="6.9" customHeight="1"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32"/>
    </row>
  </sheetData>
  <sheetProtection algorithmName="SHA-512" hashValue="6lEckOdKQKN/7dUJa50C+ZIWcC+nz4Uchv/OULhI1gXGdqjAiFORLg3EnoesiZmbAbgelRh2eIgib33H2HNi6Q==" saltValue="NDp7ZczfmmIEOEj3AUT+p1CPCbcunP/kVD4JYT4sfac3eQqYhK3WNwjz9Hz38+BbzpGsTuQz5MAxEbmCmPRqbQ==" spinCount="100000" sheet="1" objects="1" scenarios="1" formatColumns="0" formatRows="0"/>
  <mergeCells count="42">
    <mergeCell ref="L30:P30"/>
    <mergeCell ref="L31:P31"/>
    <mergeCell ref="L32:P32"/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17 - DDM Kopřivnice-Rek.s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51"/>
  <sheetViews>
    <sheetView showGridLines="0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100.85546875" customWidth="1"/>
    <col min="7" max="7" width="8.7109375" customWidth="1"/>
    <col min="8" max="8" width="11.140625" customWidth="1"/>
    <col min="9" max="9" width="14.140625" style="86" customWidth="1"/>
    <col min="10" max="10" width="23.42578125" customWidth="1"/>
    <col min="11" max="11" width="15.425781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1" t="s">
        <v>5</v>
      </c>
    </row>
    <row r="3" spans="2:46" ht="6.9" customHeight="1">
      <c r="B3" s="87"/>
      <c r="C3" s="88"/>
      <c r="D3" s="88"/>
      <c r="E3" s="88"/>
      <c r="F3" s="88"/>
      <c r="G3" s="88"/>
      <c r="H3" s="88"/>
      <c r="I3" s="89"/>
      <c r="J3" s="88"/>
      <c r="K3" s="88"/>
      <c r="L3" s="14"/>
      <c r="AT3" s="11" t="s">
        <v>74</v>
      </c>
    </row>
    <row r="4" spans="2:46" ht="24.9" customHeight="1">
      <c r="B4" s="14"/>
      <c r="D4" s="90" t="s">
        <v>75</v>
      </c>
      <c r="L4" s="14"/>
      <c r="M4" s="18" t="s">
        <v>10</v>
      </c>
      <c r="AT4" s="11" t="s">
        <v>4</v>
      </c>
    </row>
    <row r="5" spans="2:46" ht="6.9" customHeight="1">
      <c r="B5" s="14"/>
      <c r="L5" s="14"/>
    </row>
    <row r="6" spans="2:46" s="1" customFormat="1" ht="12" customHeight="1">
      <c r="B6" s="32"/>
      <c r="D6" s="91" t="s">
        <v>16</v>
      </c>
      <c r="I6" s="92"/>
      <c r="L6" s="32"/>
    </row>
    <row r="7" spans="2:46" s="1" customFormat="1" ht="36.9" customHeight="1">
      <c r="B7" s="32"/>
      <c r="E7" s="211" t="s">
        <v>17</v>
      </c>
      <c r="F7" s="212"/>
      <c r="G7" s="212"/>
      <c r="H7" s="212"/>
      <c r="I7" s="92"/>
      <c r="L7" s="32"/>
    </row>
    <row r="8" spans="2:46" s="1" customFormat="1" ht="10.199999999999999">
      <c r="B8" s="32"/>
      <c r="I8" s="92"/>
      <c r="L8" s="32"/>
    </row>
    <row r="9" spans="2:46" s="1" customFormat="1" ht="12" customHeight="1">
      <c r="B9" s="32"/>
      <c r="D9" s="91" t="s">
        <v>18</v>
      </c>
      <c r="F9" s="11" t="s">
        <v>1</v>
      </c>
      <c r="I9" s="93" t="s">
        <v>19</v>
      </c>
      <c r="J9" s="11" t="s">
        <v>1</v>
      </c>
      <c r="L9" s="32"/>
    </row>
    <row r="10" spans="2:46" s="1" customFormat="1" ht="12" customHeight="1">
      <c r="B10" s="32"/>
      <c r="D10" s="91" t="s">
        <v>20</v>
      </c>
      <c r="F10" s="11" t="s">
        <v>21</v>
      </c>
      <c r="I10" s="93" t="s">
        <v>22</v>
      </c>
      <c r="J10" s="94" t="str">
        <f>'Rekapitulace stavby'!AN8</f>
        <v>20. 9. 2019</v>
      </c>
      <c r="L10" s="32"/>
    </row>
    <row r="11" spans="2:46" s="1" customFormat="1" ht="10.8" customHeight="1">
      <c r="B11" s="32"/>
      <c r="I11" s="92"/>
      <c r="L11" s="32"/>
    </row>
    <row r="12" spans="2:46" s="1" customFormat="1" ht="12" customHeight="1">
      <c r="B12" s="32"/>
      <c r="D12" s="91" t="s">
        <v>24</v>
      </c>
      <c r="I12" s="93" t="s">
        <v>25</v>
      </c>
      <c r="J12" s="11" t="str">
        <f>IF('Rekapitulace stavby'!AN10="","",'Rekapitulace stavby'!AN10)</f>
        <v/>
      </c>
      <c r="L12" s="32"/>
    </row>
    <row r="13" spans="2:46" s="1" customFormat="1" ht="18" customHeight="1">
      <c r="B13" s="32"/>
      <c r="E13" s="11" t="str">
        <f>IF('Rekapitulace stavby'!E11="","",'Rekapitulace stavby'!E11)</f>
        <v xml:space="preserve"> </v>
      </c>
      <c r="I13" s="93" t="s">
        <v>26</v>
      </c>
      <c r="J13" s="11" t="str">
        <f>IF('Rekapitulace stavby'!AN11="","",'Rekapitulace stavby'!AN11)</f>
        <v/>
      </c>
      <c r="L13" s="32"/>
    </row>
    <row r="14" spans="2:46" s="1" customFormat="1" ht="6.9" customHeight="1">
      <c r="B14" s="32"/>
      <c r="I14" s="92"/>
      <c r="L14" s="32"/>
    </row>
    <row r="15" spans="2:46" s="1" customFormat="1" ht="12" customHeight="1">
      <c r="B15" s="32"/>
      <c r="D15" s="91" t="s">
        <v>27</v>
      </c>
      <c r="I15" s="93" t="s">
        <v>25</v>
      </c>
      <c r="J15" s="24" t="str">
        <f>'Rekapitulace stavby'!AN13</f>
        <v>Vyplň údaj</v>
      </c>
      <c r="L15" s="32"/>
    </row>
    <row r="16" spans="2:46" s="1" customFormat="1" ht="18" customHeight="1">
      <c r="B16" s="32"/>
      <c r="E16" s="213" t="str">
        <f>'Rekapitulace stavby'!E14</f>
        <v>Vyplň údaj</v>
      </c>
      <c r="F16" s="214"/>
      <c r="G16" s="214"/>
      <c r="H16" s="214"/>
      <c r="I16" s="93" t="s">
        <v>26</v>
      </c>
      <c r="J16" s="24" t="str">
        <f>'Rekapitulace stavby'!AN14</f>
        <v>Vyplň údaj</v>
      </c>
      <c r="L16" s="32"/>
    </row>
    <row r="17" spans="2:12" s="1" customFormat="1" ht="6.9" customHeight="1">
      <c r="B17" s="32"/>
      <c r="I17" s="92"/>
      <c r="L17" s="32"/>
    </row>
    <row r="18" spans="2:12" s="1" customFormat="1" ht="12" customHeight="1">
      <c r="B18" s="32"/>
      <c r="D18" s="91" t="s">
        <v>29</v>
      </c>
      <c r="I18" s="93" t="s">
        <v>25</v>
      </c>
      <c r="J18" s="11" t="str">
        <f>IF('Rekapitulace stavby'!AN16="","",'Rekapitulace stavby'!AN16)</f>
        <v/>
      </c>
      <c r="L18" s="32"/>
    </row>
    <row r="19" spans="2:12" s="1" customFormat="1" ht="18" customHeight="1">
      <c r="B19" s="32"/>
      <c r="E19" s="11" t="str">
        <f>IF('Rekapitulace stavby'!E17="","",'Rekapitulace stavby'!E17)</f>
        <v xml:space="preserve"> </v>
      </c>
      <c r="I19" s="93" t="s">
        <v>26</v>
      </c>
      <c r="J19" s="11" t="str">
        <f>IF('Rekapitulace stavby'!AN17="","",'Rekapitulace stavby'!AN17)</f>
        <v/>
      </c>
      <c r="L19" s="32"/>
    </row>
    <row r="20" spans="2:12" s="1" customFormat="1" ht="6.9" customHeight="1">
      <c r="B20" s="32"/>
      <c r="I20" s="92"/>
      <c r="L20" s="32"/>
    </row>
    <row r="21" spans="2:12" s="1" customFormat="1" ht="12" customHeight="1">
      <c r="B21" s="32"/>
      <c r="D21" s="91" t="s">
        <v>31</v>
      </c>
      <c r="I21" s="93" t="s">
        <v>25</v>
      </c>
      <c r="J21" s="11" t="str">
        <f>IF('Rekapitulace stavby'!AN19="","",'Rekapitulace stavby'!AN19)</f>
        <v/>
      </c>
      <c r="L21" s="32"/>
    </row>
    <row r="22" spans="2:12" s="1" customFormat="1" ht="18" customHeight="1">
      <c r="B22" s="32"/>
      <c r="E22" s="11" t="str">
        <f>IF('Rekapitulace stavby'!E20="","",'Rekapitulace stavby'!E20)</f>
        <v xml:space="preserve"> </v>
      </c>
      <c r="I22" s="93" t="s">
        <v>26</v>
      </c>
      <c r="J22" s="11" t="str">
        <f>IF('Rekapitulace stavby'!AN20="","",'Rekapitulace stavby'!AN20)</f>
        <v/>
      </c>
      <c r="L22" s="32"/>
    </row>
    <row r="23" spans="2:12" s="1" customFormat="1" ht="6.9" customHeight="1">
      <c r="B23" s="32"/>
      <c r="I23" s="92"/>
      <c r="L23" s="32"/>
    </row>
    <row r="24" spans="2:12" s="1" customFormat="1" ht="12" customHeight="1">
      <c r="B24" s="32"/>
      <c r="D24" s="91" t="s">
        <v>32</v>
      </c>
      <c r="I24" s="92"/>
      <c r="L24" s="32"/>
    </row>
    <row r="25" spans="2:12" s="6" customFormat="1" ht="16.5" customHeight="1">
      <c r="B25" s="95"/>
      <c r="E25" s="215" t="s">
        <v>1</v>
      </c>
      <c r="F25" s="215"/>
      <c r="G25" s="215"/>
      <c r="H25" s="215"/>
      <c r="I25" s="96"/>
      <c r="L25" s="95"/>
    </row>
    <row r="26" spans="2:12" s="1" customFormat="1" ht="6.9" customHeight="1">
      <c r="B26" s="32"/>
      <c r="I26" s="92"/>
      <c r="L26" s="32"/>
    </row>
    <row r="27" spans="2:12" s="1" customFormat="1" ht="6.9" customHeight="1">
      <c r="B27" s="32"/>
      <c r="D27" s="50"/>
      <c r="E27" s="50"/>
      <c r="F27" s="50"/>
      <c r="G27" s="50"/>
      <c r="H27" s="50"/>
      <c r="I27" s="97"/>
      <c r="J27" s="50"/>
      <c r="K27" s="50"/>
      <c r="L27" s="32"/>
    </row>
    <row r="28" spans="2:12" s="1" customFormat="1" ht="25.35" customHeight="1">
      <c r="B28" s="32"/>
      <c r="D28" s="98" t="s">
        <v>33</v>
      </c>
      <c r="I28" s="92"/>
      <c r="J28" s="99">
        <f>ROUND(J78, 2)</f>
        <v>0</v>
      </c>
      <c r="L28" s="32"/>
    </row>
    <row r="29" spans="2:12" s="1" customFormat="1" ht="6.9" customHeight="1">
      <c r="B29" s="32"/>
      <c r="D29" s="50"/>
      <c r="E29" s="50"/>
      <c r="F29" s="50"/>
      <c r="G29" s="50"/>
      <c r="H29" s="50"/>
      <c r="I29" s="97"/>
      <c r="J29" s="50"/>
      <c r="K29" s="50"/>
      <c r="L29" s="32"/>
    </row>
    <row r="30" spans="2:12" s="1" customFormat="1" ht="14.4" customHeight="1">
      <c r="B30" s="32"/>
      <c r="F30" s="100" t="s">
        <v>35</v>
      </c>
      <c r="I30" s="101" t="s">
        <v>34</v>
      </c>
      <c r="J30" s="100" t="s">
        <v>36</v>
      </c>
      <c r="L30" s="32"/>
    </row>
    <row r="31" spans="2:12" s="1" customFormat="1" ht="14.4" customHeight="1">
      <c r="B31" s="32"/>
      <c r="D31" s="91" t="s">
        <v>37</v>
      </c>
      <c r="E31" s="91" t="s">
        <v>38</v>
      </c>
      <c r="F31" s="102">
        <f>ROUND((SUM(BE78:BE150)),  2)</f>
        <v>0</v>
      </c>
      <c r="I31" s="103">
        <v>0.21</v>
      </c>
      <c r="J31" s="102">
        <f>ROUND(((SUM(BE78:BE150))*I31),  2)</f>
        <v>0</v>
      </c>
      <c r="L31" s="32"/>
    </row>
    <row r="32" spans="2:12" s="1" customFormat="1" ht="14.4" customHeight="1">
      <c r="B32" s="32"/>
      <c r="E32" s="91" t="s">
        <v>39</v>
      </c>
      <c r="F32" s="102">
        <f>ROUND((SUM(BF78:BF150)),  2)</f>
        <v>0</v>
      </c>
      <c r="I32" s="103">
        <v>0.15</v>
      </c>
      <c r="J32" s="102">
        <f>ROUND(((SUM(BF78:BF150))*I32),  2)</f>
        <v>0</v>
      </c>
      <c r="L32" s="32"/>
    </row>
    <row r="33" spans="2:12" s="1" customFormat="1" ht="14.4" customHeight="1">
      <c r="B33" s="32"/>
      <c r="E33" s="91" t="s">
        <v>40</v>
      </c>
      <c r="F33" s="102">
        <f>ROUND((SUM(BG78:BG150)),  2)</f>
        <v>0</v>
      </c>
      <c r="I33" s="103">
        <v>0.21</v>
      </c>
      <c r="J33" s="102">
        <f>0</f>
        <v>0</v>
      </c>
      <c r="L33" s="32"/>
    </row>
    <row r="34" spans="2:12" s="1" customFormat="1" ht="14.4" customHeight="1">
      <c r="B34" s="32"/>
      <c r="E34" s="91" t="s">
        <v>41</v>
      </c>
      <c r="F34" s="102">
        <f>ROUND((SUM(BH78:BH150)),  2)</f>
        <v>0</v>
      </c>
      <c r="I34" s="103">
        <v>0.15</v>
      </c>
      <c r="J34" s="102">
        <f>0</f>
        <v>0</v>
      </c>
      <c r="L34" s="32"/>
    </row>
    <row r="35" spans="2:12" s="1" customFormat="1" ht="14.4" hidden="1" customHeight="1">
      <c r="B35" s="32"/>
      <c r="E35" s="91" t="s">
        <v>42</v>
      </c>
      <c r="F35" s="102">
        <f>ROUND((SUM(BI78:BI150)),  2)</f>
        <v>0</v>
      </c>
      <c r="I35" s="103">
        <v>0</v>
      </c>
      <c r="J35" s="102">
        <f>0</f>
        <v>0</v>
      </c>
      <c r="L35" s="32"/>
    </row>
    <row r="36" spans="2:12" s="1" customFormat="1" ht="6.9" customHeight="1">
      <c r="B36" s="32"/>
      <c r="I36" s="92"/>
      <c r="L36" s="32"/>
    </row>
    <row r="37" spans="2:12" s="1" customFormat="1" ht="25.35" customHeight="1">
      <c r="B37" s="32"/>
      <c r="C37" s="104"/>
      <c r="D37" s="105" t="s">
        <v>43</v>
      </c>
      <c r="E37" s="106"/>
      <c r="F37" s="106"/>
      <c r="G37" s="107" t="s">
        <v>44</v>
      </c>
      <c r="H37" s="108" t="s">
        <v>45</v>
      </c>
      <c r="I37" s="109"/>
      <c r="J37" s="110">
        <f>SUM(J28:J35)</f>
        <v>0</v>
      </c>
      <c r="K37" s="111"/>
      <c r="L37" s="32"/>
    </row>
    <row r="38" spans="2:12" s="1" customFormat="1" ht="14.4" customHeight="1">
      <c r="B38" s="112"/>
      <c r="C38" s="113"/>
      <c r="D38" s="113"/>
      <c r="E38" s="113"/>
      <c r="F38" s="113"/>
      <c r="G38" s="113"/>
      <c r="H38" s="113"/>
      <c r="I38" s="114"/>
      <c r="J38" s="113"/>
      <c r="K38" s="113"/>
      <c r="L38" s="32"/>
    </row>
    <row r="42" spans="2:12" s="1" customFormat="1" ht="6.9" customHeight="1">
      <c r="B42" s="115"/>
      <c r="C42" s="116"/>
      <c r="D42" s="116"/>
      <c r="E42" s="116"/>
      <c r="F42" s="116"/>
      <c r="G42" s="116"/>
      <c r="H42" s="116"/>
      <c r="I42" s="117"/>
      <c r="J42" s="116"/>
      <c r="K42" s="116"/>
      <c r="L42" s="32"/>
    </row>
    <row r="43" spans="2:12" s="1" customFormat="1" ht="24.9" customHeight="1">
      <c r="B43" s="28"/>
      <c r="C43" s="17" t="s">
        <v>76</v>
      </c>
      <c r="D43" s="29"/>
      <c r="E43" s="29"/>
      <c r="F43" s="29"/>
      <c r="G43" s="29"/>
      <c r="H43" s="29"/>
      <c r="I43" s="92"/>
      <c r="J43" s="29"/>
      <c r="K43" s="29"/>
      <c r="L43" s="32"/>
    </row>
    <row r="44" spans="2:12" s="1" customFormat="1" ht="6.9" customHeight="1">
      <c r="B44" s="28"/>
      <c r="C44" s="29"/>
      <c r="D44" s="29"/>
      <c r="E44" s="29"/>
      <c r="F44" s="29"/>
      <c r="G44" s="29"/>
      <c r="H44" s="29"/>
      <c r="I44" s="92"/>
      <c r="J44" s="29"/>
      <c r="K44" s="29"/>
      <c r="L44" s="32"/>
    </row>
    <row r="45" spans="2:12" s="1" customFormat="1" ht="12" customHeight="1">
      <c r="B45" s="28"/>
      <c r="C45" s="23" t="s">
        <v>16</v>
      </c>
      <c r="D45" s="29"/>
      <c r="E45" s="29"/>
      <c r="F45" s="29"/>
      <c r="G45" s="29"/>
      <c r="H45" s="29"/>
      <c r="I45" s="92"/>
      <c r="J45" s="29"/>
      <c r="K45" s="29"/>
      <c r="L45" s="32"/>
    </row>
    <row r="46" spans="2:12" s="1" customFormat="1" ht="16.5" customHeight="1">
      <c r="B46" s="28"/>
      <c r="C46" s="29"/>
      <c r="D46" s="29"/>
      <c r="E46" s="184" t="str">
        <f>E7</f>
        <v>DDM Kopřivnice-Rek.soc.zařízení vč.bezbariér úprav</v>
      </c>
      <c r="F46" s="183"/>
      <c r="G46" s="183"/>
      <c r="H46" s="183"/>
      <c r="I46" s="92"/>
      <c r="J46" s="29"/>
      <c r="K46" s="29"/>
      <c r="L46" s="32"/>
    </row>
    <row r="47" spans="2:12" s="1" customFormat="1" ht="6.9" customHeight="1">
      <c r="B47" s="28"/>
      <c r="C47" s="29"/>
      <c r="D47" s="29"/>
      <c r="E47" s="29"/>
      <c r="F47" s="29"/>
      <c r="G47" s="29"/>
      <c r="H47" s="29"/>
      <c r="I47" s="92"/>
      <c r="J47" s="29"/>
      <c r="K47" s="29"/>
      <c r="L47" s="32"/>
    </row>
    <row r="48" spans="2:12" s="1" customFormat="1" ht="12" customHeight="1">
      <c r="B48" s="28"/>
      <c r="C48" s="23" t="s">
        <v>20</v>
      </c>
      <c r="D48" s="29"/>
      <c r="E48" s="29"/>
      <c r="F48" s="21" t="str">
        <f>F10</f>
        <v xml:space="preserve"> </v>
      </c>
      <c r="G48" s="29"/>
      <c r="H48" s="29"/>
      <c r="I48" s="93" t="s">
        <v>22</v>
      </c>
      <c r="J48" s="49" t="str">
        <f>IF(J10="","",J10)</f>
        <v>20. 9. 2019</v>
      </c>
      <c r="K48" s="29"/>
      <c r="L48" s="32"/>
    </row>
    <row r="49" spans="2:47" s="1" customFormat="1" ht="6.9" customHeight="1">
      <c r="B49" s="28"/>
      <c r="C49" s="29"/>
      <c r="D49" s="29"/>
      <c r="E49" s="29"/>
      <c r="F49" s="29"/>
      <c r="G49" s="29"/>
      <c r="H49" s="29"/>
      <c r="I49" s="92"/>
      <c r="J49" s="29"/>
      <c r="K49" s="29"/>
      <c r="L49" s="32"/>
    </row>
    <row r="50" spans="2:47" s="1" customFormat="1" ht="13.65" customHeight="1">
      <c r="B50" s="28"/>
      <c r="C50" s="23" t="s">
        <v>24</v>
      </c>
      <c r="D50" s="29"/>
      <c r="E50" s="29"/>
      <c r="F50" s="21" t="str">
        <f>E13</f>
        <v xml:space="preserve"> </v>
      </c>
      <c r="G50" s="29"/>
      <c r="H50" s="29"/>
      <c r="I50" s="93" t="s">
        <v>29</v>
      </c>
      <c r="J50" s="26" t="str">
        <f>E19</f>
        <v xml:space="preserve"> </v>
      </c>
      <c r="K50" s="29"/>
      <c r="L50" s="32"/>
    </row>
    <row r="51" spans="2:47" s="1" customFormat="1" ht="13.65" customHeight="1">
      <c r="B51" s="28"/>
      <c r="C51" s="23" t="s">
        <v>27</v>
      </c>
      <c r="D51" s="29"/>
      <c r="E51" s="29"/>
      <c r="F51" s="21" t="str">
        <f>IF(E16="","",E16)</f>
        <v>Vyplň údaj</v>
      </c>
      <c r="G51" s="29"/>
      <c r="H51" s="29"/>
      <c r="I51" s="93" t="s">
        <v>31</v>
      </c>
      <c r="J51" s="26" t="str">
        <f>E22</f>
        <v xml:space="preserve"> </v>
      </c>
      <c r="K51" s="29"/>
      <c r="L51" s="32"/>
    </row>
    <row r="52" spans="2:47" s="1" customFormat="1" ht="10.35" customHeight="1">
      <c r="B52" s="28"/>
      <c r="C52" s="29"/>
      <c r="D52" s="29"/>
      <c r="E52" s="29"/>
      <c r="F52" s="29"/>
      <c r="G52" s="29"/>
      <c r="H52" s="29"/>
      <c r="I52" s="92"/>
      <c r="J52" s="29"/>
      <c r="K52" s="29"/>
      <c r="L52" s="32"/>
    </row>
    <row r="53" spans="2:47" s="1" customFormat="1" ht="29.25" customHeight="1">
      <c r="B53" s="28"/>
      <c r="C53" s="118" t="s">
        <v>77</v>
      </c>
      <c r="D53" s="119"/>
      <c r="E53" s="119"/>
      <c r="F53" s="119"/>
      <c r="G53" s="119"/>
      <c r="H53" s="119"/>
      <c r="I53" s="120"/>
      <c r="J53" s="121" t="s">
        <v>78</v>
      </c>
      <c r="K53" s="119"/>
      <c r="L53" s="32"/>
    </row>
    <row r="54" spans="2:47" s="1" customFormat="1" ht="10.35" customHeight="1">
      <c r="B54" s="28"/>
      <c r="C54" s="29"/>
      <c r="D54" s="29"/>
      <c r="E54" s="29"/>
      <c r="F54" s="29"/>
      <c r="G54" s="29"/>
      <c r="H54" s="29"/>
      <c r="I54" s="92"/>
      <c r="J54" s="29"/>
      <c r="K54" s="29"/>
      <c r="L54" s="32"/>
    </row>
    <row r="55" spans="2:47" s="1" customFormat="1" ht="22.8" customHeight="1">
      <c r="B55" s="28"/>
      <c r="C55" s="122" t="s">
        <v>79</v>
      </c>
      <c r="D55" s="29"/>
      <c r="E55" s="29"/>
      <c r="F55" s="29"/>
      <c r="G55" s="29"/>
      <c r="H55" s="29"/>
      <c r="I55" s="92"/>
      <c r="J55" s="67">
        <f>J78</f>
        <v>0</v>
      </c>
      <c r="K55" s="29"/>
      <c r="L55" s="32"/>
      <c r="AU55" s="11" t="s">
        <v>80</v>
      </c>
    </row>
    <row r="56" spans="2:47" s="7" customFormat="1" ht="24.9" customHeight="1">
      <c r="B56" s="123"/>
      <c r="C56" s="124"/>
      <c r="D56" s="125" t="s">
        <v>81</v>
      </c>
      <c r="E56" s="126"/>
      <c r="F56" s="126"/>
      <c r="G56" s="126"/>
      <c r="H56" s="126"/>
      <c r="I56" s="127"/>
      <c r="J56" s="128">
        <f>J79</f>
        <v>0</v>
      </c>
      <c r="K56" s="124"/>
      <c r="L56" s="129"/>
    </row>
    <row r="57" spans="2:47" s="7" customFormat="1" ht="24.9" customHeight="1">
      <c r="B57" s="123"/>
      <c r="C57" s="124"/>
      <c r="D57" s="125" t="s">
        <v>82</v>
      </c>
      <c r="E57" s="126"/>
      <c r="F57" s="126"/>
      <c r="G57" s="126"/>
      <c r="H57" s="126"/>
      <c r="I57" s="127"/>
      <c r="J57" s="128">
        <f>J86</f>
        <v>0</v>
      </c>
      <c r="K57" s="124"/>
      <c r="L57" s="129"/>
    </row>
    <row r="58" spans="2:47" s="7" customFormat="1" ht="24.9" customHeight="1">
      <c r="B58" s="123"/>
      <c r="C58" s="124"/>
      <c r="D58" s="125" t="s">
        <v>83</v>
      </c>
      <c r="E58" s="126"/>
      <c r="F58" s="126"/>
      <c r="G58" s="126"/>
      <c r="H58" s="126"/>
      <c r="I58" s="127"/>
      <c r="J58" s="128">
        <f>J98</f>
        <v>0</v>
      </c>
      <c r="K58" s="124"/>
      <c r="L58" s="129"/>
    </row>
    <row r="59" spans="2:47" s="7" customFormat="1" ht="24.9" customHeight="1">
      <c r="B59" s="123"/>
      <c r="C59" s="124"/>
      <c r="D59" s="125" t="s">
        <v>84</v>
      </c>
      <c r="E59" s="126"/>
      <c r="F59" s="126"/>
      <c r="G59" s="126"/>
      <c r="H59" s="126"/>
      <c r="I59" s="127"/>
      <c r="J59" s="128">
        <f>J116</f>
        <v>0</v>
      </c>
      <c r="K59" s="124"/>
      <c r="L59" s="129"/>
    </row>
    <row r="60" spans="2:47" s="7" customFormat="1" ht="24.9" customHeight="1">
      <c r="B60" s="123"/>
      <c r="C60" s="124"/>
      <c r="D60" s="125" t="s">
        <v>85</v>
      </c>
      <c r="E60" s="126"/>
      <c r="F60" s="126"/>
      <c r="G60" s="126"/>
      <c r="H60" s="126"/>
      <c r="I60" s="127"/>
      <c r="J60" s="128">
        <f>J147</f>
        <v>0</v>
      </c>
      <c r="K60" s="124"/>
      <c r="L60" s="129"/>
    </row>
    <row r="61" spans="2:47" s="1" customFormat="1" ht="21.75" customHeight="1">
      <c r="B61" s="28"/>
      <c r="C61" s="29"/>
      <c r="D61" s="29"/>
      <c r="E61" s="29"/>
      <c r="F61" s="29"/>
      <c r="G61" s="29"/>
      <c r="H61" s="29"/>
      <c r="I61" s="92"/>
      <c r="J61" s="29"/>
      <c r="K61" s="29"/>
      <c r="L61" s="32"/>
    </row>
    <row r="62" spans="2:47" s="1" customFormat="1" ht="6.9" customHeight="1">
      <c r="B62" s="40"/>
      <c r="C62" s="41"/>
      <c r="D62" s="41"/>
      <c r="E62" s="41"/>
      <c r="F62" s="41"/>
      <c r="G62" s="41"/>
      <c r="H62" s="41"/>
      <c r="I62" s="114"/>
      <c r="J62" s="41"/>
      <c r="K62" s="41"/>
      <c r="L62" s="32"/>
    </row>
    <row r="66" spans="2:65" s="1" customFormat="1" ht="6.9" customHeight="1">
      <c r="B66" s="42"/>
      <c r="C66" s="43"/>
      <c r="D66" s="43"/>
      <c r="E66" s="43"/>
      <c r="F66" s="43"/>
      <c r="G66" s="43"/>
      <c r="H66" s="43"/>
      <c r="I66" s="117"/>
      <c r="J66" s="43"/>
      <c r="K66" s="43"/>
      <c r="L66" s="32"/>
    </row>
    <row r="67" spans="2:65" s="1" customFormat="1" ht="24.9" customHeight="1">
      <c r="B67" s="28"/>
      <c r="C67" s="17" t="s">
        <v>86</v>
      </c>
      <c r="D67" s="29"/>
      <c r="E67" s="29"/>
      <c r="F67" s="29"/>
      <c r="G67" s="29"/>
      <c r="H67" s="29"/>
      <c r="I67" s="92"/>
      <c r="J67" s="29"/>
      <c r="K67" s="29"/>
      <c r="L67" s="32"/>
    </row>
    <row r="68" spans="2:65" s="1" customFormat="1" ht="6.9" customHeight="1">
      <c r="B68" s="28"/>
      <c r="C68" s="29"/>
      <c r="D68" s="29"/>
      <c r="E68" s="29"/>
      <c r="F68" s="29"/>
      <c r="G68" s="29"/>
      <c r="H68" s="29"/>
      <c r="I68" s="92"/>
      <c r="J68" s="29"/>
      <c r="K68" s="29"/>
      <c r="L68" s="32"/>
    </row>
    <row r="69" spans="2:65" s="1" customFormat="1" ht="12" customHeight="1">
      <c r="B69" s="28"/>
      <c r="C69" s="23" t="s">
        <v>16</v>
      </c>
      <c r="D69" s="29"/>
      <c r="E69" s="29"/>
      <c r="F69" s="29"/>
      <c r="G69" s="29"/>
      <c r="H69" s="29"/>
      <c r="I69" s="92"/>
      <c r="J69" s="29"/>
      <c r="K69" s="29"/>
      <c r="L69" s="32"/>
    </row>
    <row r="70" spans="2:65" s="1" customFormat="1" ht="16.5" customHeight="1">
      <c r="B70" s="28"/>
      <c r="C70" s="29"/>
      <c r="D70" s="29"/>
      <c r="E70" s="184" t="str">
        <f>E7</f>
        <v>DDM Kopřivnice-Rek.soc.zařízení vč.bezbariér úprav</v>
      </c>
      <c r="F70" s="183"/>
      <c r="G70" s="183"/>
      <c r="H70" s="183"/>
      <c r="I70" s="92"/>
      <c r="J70" s="29"/>
      <c r="K70" s="29"/>
      <c r="L70" s="32"/>
    </row>
    <row r="71" spans="2:65" s="1" customFormat="1" ht="6.9" customHeight="1">
      <c r="B71" s="28"/>
      <c r="C71" s="29"/>
      <c r="D71" s="29"/>
      <c r="E71" s="29"/>
      <c r="F71" s="29"/>
      <c r="G71" s="29"/>
      <c r="H71" s="29"/>
      <c r="I71" s="92"/>
      <c r="J71" s="29"/>
      <c r="K71" s="29"/>
      <c r="L71" s="32"/>
    </row>
    <row r="72" spans="2:65" s="1" customFormat="1" ht="12" customHeight="1">
      <c r="B72" s="28"/>
      <c r="C72" s="23" t="s">
        <v>20</v>
      </c>
      <c r="D72" s="29"/>
      <c r="E72" s="29"/>
      <c r="F72" s="21" t="str">
        <f>F10</f>
        <v xml:space="preserve"> </v>
      </c>
      <c r="G72" s="29"/>
      <c r="H72" s="29"/>
      <c r="I72" s="93" t="s">
        <v>22</v>
      </c>
      <c r="J72" s="49" t="str">
        <f>IF(J10="","",J10)</f>
        <v>20. 9. 2019</v>
      </c>
      <c r="K72" s="29"/>
      <c r="L72" s="32"/>
    </row>
    <row r="73" spans="2:65" s="1" customFormat="1" ht="6.9" customHeight="1">
      <c r="B73" s="28"/>
      <c r="C73" s="29"/>
      <c r="D73" s="29"/>
      <c r="E73" s="29"/>
      <c r="F73" s="29"/>
      <c r="G73" s="29"/>
      <c r="H73" s="29"/>
      <c r="I73" s="92"/>
      <c r="J73" s="29"/>
      <c r="K73" s="29"/>
      <c r="L73" s="32"/>
    </row>
    <row r="74" spans="2:65" s="1" customFormat="1" ht="13.65" customHeight="1">
      <c r="B74" s="28"/>
      <c r="C74" s="23" t="s">
        <v>24</v>
      </c>
      <c r="D74" s="29"/>
      <c r="E74" s="29"/>
      <c r="F74" s="21" t="str">
        <f>E13</f>
        <v xml:space="preserve"> </v>
      </c>
      <c r="G74" s="29"/>
      <c r="H74" s="29"/>
      <c r="I74" s="93" t="s">
        <v>29</v>
      </c>
      <c r="J74" s="26" t="str">
        <f>E19</f>
        <v xml:space="preserve"> </v>
      </c>
      <c r="K74" s="29"/>
      <c r="L74" s="32"/>
    </row>
    <row r="75" spans="2:65" s="1" customFormat="1" ht="13.65" customHeight="1">
      <c r="B75" s="28"/>
      <c r="C75" s="23" t="s">
        <v>27</v>
      </c>
      <c r="D75" s="29"/>
      <c r="E75" s="29"/>
      <c r="F75" s="21" t="str">
        <f>IF(E16="","",E16)</f>
        <v>Vyplň údaj</v>
      </c>
      <c r="G75" s="29"/>
      <c r="H75" s="29"/>
      <c r="I75" s="93" t="s">
        <v>31</v>
      </c>
      <c r="J75" s="26" t="str">
        <f>E22</f>
        <v xml:space="preserve"> </v>
      </c>
      <c r="K75" s="29"/>
      <c r="L75" s="32"/>
    </row>
    <row r="76" spans="2:65" s="1" customFormat="1" ht="10.35" customHeight="1">
      <c r="B76" s="28"/>
      <c r="C76" s="29"/>
      <c r="D76" s="29"/>
      <c r="E76" s="29"/>
      <c r="F76" s="29"/>
      <c r="G76" s="29"/>
      <c r="H76" s="29"/>
      <c r="I76" s="92"/>
      <c r="J76" s="29"/>
      <c r="K76" s="29"/>
      <c r="L76" s="32"/>
    </row>
    <row r="77" spans="2:65" s="8" customFormat="1" ht="29.25" customHeight="1">
      <c r="B77" s="130"/>
      <c r="C77" s="131" t="s">
        <v>87</v>
      </c>
      <c r="D77" s="132" t="s">
        <v>52</v>
      </c>
      <c r="E77" s="132" t="s">
        <v>48</v>
      </c>
      <c r="F77" s="132" t="s">
        <v>49</v>
      </c>
      <c r="G77" s="132" t="s">
        <v>88</v>
      </c>
      <c r="H77" s="132" t="s">
        <v>89</v>
      </c>
      <c r="I77" s="133" t="s">
        <v>90</v>
      </c>
      <c r="J77" s="132" t="s">
        <v>78</v>
      </c>
      <c r="K77" s="134" t="s">
        <v>91</v>
      </c>
      <c r="L77" s="135"/>
      <c r="M77" s="58" t="s">
        <v>1</v>
      </c>
      <c r="N77" s="59" t="s">
        <v>37</v>
      </c>
      <c r="O77" s="59" t="s">
        <v>92</v>
      </c>
      <c r="P77" s="59" t="s">
        <v>93</v>
      </c>
      <c r="Q77" s="59" t="s">
        <v>94</v>
      </c>
      <c r="R77" s="59" t="s">
        <v>95</v>
      </c>
      <c r="S77" s="59" t="s">
        <v>96</v>
      </c>
      <c r="T77" s="60" t="s">
        <v>97</v>
      </c>
    </row>
    <row r="78" spans="2:65" s="1" customFormat="1" ht="22.8" customHeight="1">
      <c r="B78" s="28"/>
      <c r="C78" s="65" t="s">
        <v>98</v>
      </c>
      <c r="D78" s="29"/>
      <c r="E78" s="29"/>
      <c r="F78" s="29"/>
      <c r="G78" s="29"/>
      <c r="H78" s="29"/>
      <c r="I78" s="92"/>
      <c r="J78" s="136">
        <f>BK78</f>
        <v>0</v>
      </c>
      <c r="K78" s="29"/>
      <c r="L78" s="32"/>
      <c r="M78" s="61"/>
      <c r="N78" s="62"/>
      <c r="O78" s="62"/>
      <c r="P78" s="137">
        <f>P79+P86+P98+P116+P147</f>
        <v>0</v>
      </c>
      <c r="Q78" s="62"/>
      <c r="R78" s="137">
        <f>R79+R86+R98+R116+R147</f>
        <v>1.4848700000000001</v>
      </c>
      <c r="S78" s="62"/>
      <c r="T78" s="138">
        <f>T79+T86+T98+T116+T147</f>
        <v>0</v>
      </c>
      <c r="AT78" s="11" t="s">
        <v>66</v>
      </c>
      <c r="AU78" s="11" t="s">
        <v>80</v>
      </c>
      <c r="BK78" s="139">
        <f>BK79+BK86+BK98+BK116+BK147</f>
        <v>0</v>
      </c>
    </row>
    <row r="79" spans="2:65" s="9" customFormat="1" ht="25.95" customHeight="1">
      <c r="B79" s="140"/>
      <c r="C79" s="141"/>
      <c r="D79" s="142" t="s">
        <v>66</v>
      </c>
      <c r="E79" s="143" t="s">
        <v>99</v>
      </c>
      <c r="F79" s="143" t="s">
        <v>100</v>
      </c>
      <c r="G79" s="141"/>
      <c r="H79" s="141"/>
      <c r="I79" s="144"/>
      <c r="J79" s="145">
        <f>BK79</f>
        <v>0</v>
      </c>
      <c r="K79" s="141"/>
      <c r="L79" s="146"/>
      <c r="M79" s="147"/>
      <c r="N79" s="148"/>
      <c r="O79" s="148"/>
      <c r="P79" s="149">
        <f>SUM(P80:P85)</f>
        <v>0</v>
      </c>
      <c r="Q79" s="148"/>
      <c r="R79" s="149">
        <f>SUM(R80:R85)</f>
        <v>3.3600000000000005E-2</v>
      </c>
      <c r="S79" s="148"/>
      <c r="T79" s="150">
        <f>SUM(T80:T85)</f>
        <v>0</v>
      </c>
      <c r="AR79" s="151" t="s">
        <v>72</v>
      </c>
      <c r="AT79" s="152" t="s">
        <v>66</v>
      </c>
      <c r="AU79" s="152" t="s">
        <v>67</v>
      </c>
      <c r="AY79" s="151" t="s">
        <v>101</v>
      </c>
      <c r="BK79" s="153">
        <f>SUM(BK80:BK85)</f>
        <v>0</v>
      </c>
    </row>
    <row r="80" spans="2:65" s="1" customFormat="1" ht="16.5" customHeight="1">
      <c r="B80" s="28"/>
      <c r="C80" s="154" t="s">
        <v>72</v>
      </c>
      <c r="D80" s="154" t="s">
        <v>102</v>
      </c>
      <c r="E80" s="155" t="s">
        <v>103</v>
      </c>
      <c r="F80" s="156" t="s">
        <v>104</v>
      </c>
      <c r="G80" s="157" t="s">
        <v>105</v>
      </c>
      <c r="H80" s="158">
        <v>80</v>
      </c>
      <c r="I80" s="159"/>
      <c r="J80" s="160">
        <f t="shared" ref="J80:J85" si="0">ROUND(I80*H80,2)</f>
        <v>0</v>
      </c>
      <c r="K80" s="156" t="s">
        <v>1</v>
      </c>
      <c r="L80" s="32"/>
      <c r="M80" s="161" t="s">
        <v>1</v>
      </c>
      <c r="N80" s="162" t="s">
        <v>38</v>
      </c>
      <c r="O80" s="54"/>
      <c r="P80" s="163">
        <f t="shared" ref="P80:P85" si="1">O80*H80</f>
        <v>0</v>
      </c>
      <c r="Q80" s="163">
        <v>4.2000000000000002E-4</v>
      </c>
      <c r="R80" s="163">
        <f t="shared" ref="R80:R85" si="2">Q80*H80</f>
        <v>3.3600000000000005E-2</v>
      </c>
      <c r="S80" s="163">
        <v>0</v>
      </c>
      <c r="T80" s="164">
        <f t="shared" ref="T80:T85" si="3">S80*H80</f>
        <v>0</v>
      </c>
      <c r="AR80" s="11" t="s">
        <v>106</v>
      </c>
      <c r="AT80" s="11" t="s">
        <v>102</v>
      </c>
      <c r="AU80" s="11" t="s">
        <v>72</v>
      </c>
      <c r="AY80" s="11" t="s">
        <v>101</v>
      </c>
      <c r="BE80" s="165">
        <f t="shared" ref="BE80:BE85" si="4">IF(N80="základní",J80,0)</f>
        <v>0</v>
      </c>
      <c r="BF80" s="165">
        <f t="shared" ref="BF80:BF85" si="5">IF(N80="snížená",J80,0)</f>
        <v>0</v>
      </c>
      <c r="BG80" s="165">
        <f t="shared" ref="BG80:BG85" si="6">IF(N80="zákl. přenesená",J80,0)</f>
        <v>0</v>
      </c>
      <c r="BH80" s="165">
        <f t="shared" ref="BH80:BH85" si="7">IF(N80="sníž. přenesená",J80,0)</f>
        <v>0</v>
      </c>
      <c r="BI80" s="165">
        <f t="shared" ref="BI80:BI85" si="8">IF(N80="nulová",J80,0)</f>
        <v>0</v>
      </c>
      <c r="BJ80" s="11" t="s">
        <v>72</v>
      </c>
      <c r="BK80" s="165">
        <f t="shared" ref="BK80:BK85" si="9">ROUND(I80*H80,2)</f>
        <v>0</v>
      </c>
      <c r="BL80" s="11" t="s">
        <v>106</v>
      </c>
      <c r="BM80" s="11" t="s">
        <v>74</v>
      </c>
    </row>
    <row r="81" spans="2:65" s="1" customFormat="1" ht="16.5" customHeight="1">
      <c r="B81" s="28"/>
      <c r="C81" s="154" t="s">
        <v>74</v>
      </c>
      <c r="D81" s="154" t="s">
        <v>102</v>
      </c>
      <c r="E81" s="155" t="s">
        <v>107</v>
      </c>
      <c r="F81" s="156" t="s">
        <v>108</v>
      </c>
      <c r="G81" s="157" t="s">
        <v>109</v>
      </c>
      <c r="H81" s="158">
        <v>15</v>
      </c>
      <c r="I81" s="159"/>
      <c r="J81" s="160">
        <f t="shared" si="0"/>
        <v>0</v>
      </c>
      <c r="K81" s="156" t="s">
        <v>1</v>
      </c>
      <c r="L81" s="32"/>
      <c r="M81" s="161" t="s">
        <v>1</v>
      </c>
      <c r="N81" s="162" t="s">
        <v>40</v>
      </c>
      <c r="O81" s="54"/>
      <c r="P81" s="163">
        <f t="shared" si="1"/>
        <v>0</v>
      </c>
      <c r="Q81" s="163">
        <v>0</v>
      </c>
      <c r="R81" s="163">
        <f t="shared" si="2"/>
        <v>0</v>
      </c>
      <c r="S81" s="163">
        <v>0</v>
      </c>
      <c r="T81" s="164">
        <f t="shared" si="3"/>
        <v>0</v>
      </c>
      <c r="AR81" s="11" t="s">
        <v>106</v>
      </c>
      <c r="AT81" s="11" t="s">
        <v>102</v>
      </c>
      <c r="AU81" s="11" t="s">
        <v>72</v>
      </c>
      <c r="AY81" s="11" t="s">
        <v>101</v>
      </c>
      <c r="BE81" s="165">
        <f t="shared" si="4"/>
        <v>0</v>
      </c>
      <c r="BF81" s="165">
        <f t="shared" si="5"/>
        <v>0</v>
      </c>
      <c r="BG81" s="165">
        <f t="shared" si="6"/>
        <v>0</v>
      </c>
      <c r="BH81" s="165">
        <f t="shared" si="7"/>
        <v>0</v>
      </c>
      <c r="BI81" s="165">
        <f t="shared" si="8"/>
        <v>0</v>
      </c>
      <c r="BJ81" s="11" t="s">
        <v>106</v>
      </c>
      <c r="BK81" s="165">
        <f t="shared" si="9"/>
        <v>0</v>
      </c>
      <c r="BL81" s="11" t="s">
        <v>106</v>
      </c>
      <c r="BM81" s="11" t="s">
        <v>106</v>
      </c>
    </row>
    <row r="82" spans="2:65" s="1" customFormat="1" ht="16.5" customHeight="1">
      <c r="B82" s="28"/>
      <c r="C82" s="154" t="s">
        <v>110</v>
      </c>
      <c r="D82" s="154" t="s">
        <v>102</v>
      </c>
      <c r="E82" s="155" t="s">
        <v>111</v>
      </c>
      <c r="F82" s="156" t="s">
        <v>112</v>
      </c>
      <c r="G82" s="157" t="s">
        <v>109</v>
      </c>
      <c r="H82" s="158">
        <v>55</v>
      </c>
      <c r="I82" s="159"/>
      <c r="J82" s="160">
        <f t="shared" si="0"/>
        <v>0</v>
      </c>
      <c r="K82" s="156" t="s">
        <v>1</v>
      </c>
      <c r="L82" s="32"/>
      <c r="M82" s="161" t="s">
        <v>1</v>
      </c>
      <c r="N82" s="162" t="s">
        <v>40</v>
      </c>
      <c r="O82" s="54"/>
      <c r="P82" s="163">
        <f t="shared" si="1"/>
        <v>0</v>
      </c>
      <c r="Q82" s="163">
        <v>0</v>
      </c>
      <c r="R82" s="163">
        <f t="shared" si="2"/>
        <v>0</v>
      </c>
      <c r="S82" s="163">
        <v>0</v>
      </c>
      <c r="T82" s="164">
        <f t="shared" si="3"/>
        <v>0</v>
      </c>
      <c r="AR82" s="11" t="s">
        <v>106</v>
      </c>
      <c r="AT82" s="11" t="s">
        <v>102</v>
      </c>
      <c r="AU82" s="11" t="s">
        <v>72</v>
      </c>
      <c r="AY82" s="11" t="s">
        <v>101</v>
      </c>
      <c r="BE82" s="165">
        <f t="shared" si="4"/>
        <v>0</v>
      </c>
      <c r="BF82" s="165">
        <f t="shared" si="5"/>
        <v>0</v>
      </c>
      <c r="BG82" s="165">
        <f t="shared" si="6"/>
        <v>0</v>
      </c>
      <c r="BH82" s="165">
        <f t="shared" si="7"/>
        <v>0</v>
      </c>
      <c r="BI82" s="165">
        <f t="shared" si="8"/>
        <v>0</v>
      </c>
      <c r="BJ82" s="11" t="s">
        <v>106</v>
      </c>
      <c r="BK82" s="165">
        <f t="shared" si="9"/>
        <v>0</v>
      </c>
      <c r="BL82" s="11" t="s">
        <v>106</v>
      </c>
      <c r="BM82" s="11" t="s">
        <v>113</v>
      </c>
    </row>
    <row r="83" spans="2:65" s="1" customFormat="1" ht="16.5" customHeight="1">
      <c r="B83" s="28"/>
      <c r="C83" s="154" t="s">
        <v>106</v>
      </c>
      <c r="D83" s="154" t="s">
        <v>102</v>
      </c>
      <c r="E83" s="155" t="s">
        <v>114</v>
      </c>
      <c r="F83" s="156" t="s">
        <v>115</v>
      </c>
      <c r="G83" s="157" t="s">
        <v>109</v>
      </c>
      <c r="H83" s="158">
        <v>10</v>
      </c>
      <c r="I83" s="159"/>
      <c r="J83" s="160">
        <f t="shared" si="0"/>
        <v>0</v>
      </c>
      <c r="K83" s="156" t="s">
        <v>1</v>
      </c>
      <c r="L83" s="32"/>
      <c r="M83" s="161" t="s">
        <v>1</v>
      </c>
      <c r="N83" s="162" t="s">
        <v>40</v>
      </c>
      <c r="O83" s="54"/>
      <c r="P83" s="163">
        <f t="shared" si="1"/>
        <v>0</v>
      </c>
      <c r="Q83" s="163">
        <v>0</v>
      </c>
      <c r="R83" s="163">
        <f t="shared" si="2"/>
        <v>0</v>
      </c>
      <c r="S83" s="163">
        <v>0</v>
      </c>
      <c r="T83" s="164">
        <f t="shared" si="3"/>
        <v>0</v>
      </c>
      <c r="AR83" s="11" t="s">
        <v>106</v>
      </c>
      <c r="AT83" s="11" t="s">
        <v>102</v>
      </c>
      <c r="AU83" s="11" t="s">
        <v>72</v>
      </c>
      <c r="AY83" s="11" t="s">
        <v>101</v>
      </c>
      <c r="BE83" s="165">
        <f t="shared" si="4"/>
        <v>0</v>
      </c>
      <c r="BF83" s="165">
        <f t="shared" si="5"/>
        <v>0</v>
      </c>
      <c r="BG83" s="165">
        <f t="shared" si="6"/>
        <v>0</v>
      </c>
      <c r="BH83" s="165">
        <f t="shared" si="7"/>
        <v>0</v>
      </c>
      <c r="BI83" s="165">
        <f t="shared" si="8"/>
        <v>0</v>
      </c>
      <c r="BJ83" s="11" t="s">
        <v>106</v>
      </c>
      <c r="BK83" s="165">
        <f t="shared" si="9"/>
        <v>0</v>
      </c>
      <c r="BL83" s="11" t="s">
        <v>106</v>
      </c>
      <c r="BM83" s="11" t="s">
        <v>116</v>
      </c>
    </row>
    <row r="84" spans="2:65" s="1" customFormat="1" ht="16.5" customHeight="1">
      <c r="B84" s="28"/>
      <c r="C84" s="154" t="s">
        <v>117</v>
      </c>
      <c r="D84" s="154" t="s">
        <v>102</v>
      </c>
      <c r="E84" s="155" t="s">
        <v>118</v>
      </c>
      <c r="F84" s="156" t="s">
        <v>119</v>
      </c>
      <c r="G84" s="157" t="s">
        <v>105</v>
      </c>
      <c r="H84" s="158">
        <v>770</v>
      </c>
      <c r="I84" s="159"/>
      <c r="J84" s="160">
        <f t="shared" si="0"/>
        <v>0</v>
      </c>
      <c r="K84" s="156" t="s">
        <v>1</v>
      </c>
      <c r="L84" s="32"/>
      <c r="M84" s="161" t="s">
        <v>1</v>
      </c>
      <c r="N84" s="162" t="s">
        <v>38</v>
      </c>
      <c r="O84" s="54"/>
      <c r="P84" s="163">
        <f t="shared" si="1"/>
        <v>0</v>
      </c>
      <c r="Q84" s="163">
        <v>0</v>
      </c>
      <c r="R84" s="163">
        <f t="shared" si="2"/>
        <v>0</v>
      </c>
      <c r="S84" s="163">
        <v>0</v>
      </c>
      <c r="T84" s="164">
        <f t="shared" si="3"/>
        <v>0</v>
      </c>
      <c r="AR84" s="11" t="s">
        <v>106</v>
      </c>
      <c r="AT84" s="11" t="s">
        <v>102</v>
      </c>
      <c r="AU84" s="11" t="s">
        <v>72</v>
      </c>
      <c r="AY84" s="11" t="s">
        <v>101</v>
      </c>
      <c r="BE84" s="165">
        <f t="shared" si="4"/>
        <v>0</v>
      </c>
      <c r="BF84" s="165">
        <f t="shared" si="5"/>
        <v>0</v>
      </c>
      <c r="BG84" s="165">
        <f t="shared" si="6"/>
        <v>0</v>
      </c>
      <c r="BH84" s="165">
        <f t="shared" si="7"/>
        <v>0</v>
      </c>
      <c r="BI84" s="165">
        <f t="shared" si="8"/>
        <v>0</v>
      </c>
      <c r="BJ84" s="11" t="s">
        <v>72</v>
      </c>
      <c r="BK84" s="165">
        <f t="shared" si="9"/>
        <v>0</v>
      </c>
      <c r="BL84" s="11" t="s">
        <v>106</v>
      </c>
      <c r="BM84" s="11" t="s">
        <v>120</v>
      </c>
    </row>
    <row r="85" spans="2:65" s="1" customFormat="1" ht="16.5" customHeight="1">
      <c r="B85" s="28"/>
      <c r="C85" s="154" t="s">
        <v>113</v>
      </c>
      <c r="D85" s="154" t="s">
        <v>102</v>
      </c>
      <c r="E85" s="155" t="s">
        <v>121</v>
      </c>
      <c r="F85" s="156" t="s">
        <v>122</v>
      </c>
      <c r="G85" s="157" t="s">
        <v>109</v>
      </c>
      <c r="H85" s="158">
        <v>15</v>
      </c>
      <c r="I85" s="159"/>
      <c r="J85" s="160">
        <f t="shared" si="0"/>
        <v>0</v>
      </c>
      <c r="K85" s="156" t="s">
        <v>1</v>
      </c>
      <c r="L85" s="32"/>
      <c r="M85" s="161" t="s">
        <v>1</v>
      </c>
      <c r="N85" s="162" t="s">
        <v>40</v>
      </c>
      <c r="O85" s="54"/>
      <c r="P85" s="163">
        <f t="shared" si="1"/>
        <v>0</v>
      </c>
      <c r="Q85" s="163">
        <v>0</v>
      </c>
      <c r="R85" s="163">
        <f t="shared" si="2"/>
        <v>0</v>
      </c>
      <c r="S85" s="163">
        <v>0</v>
      </c>
      <c r="T85" s="164">
        <f t="shared" si="3"/>
        <v>0</v>
      </c>
      <c r="AR85" s="11" t="s">
        <v>106</v>
      </c>
      <c r="AT85" s="11" t="s">
        <v>102</v>
      </c>
      <c r="AU85" s="11" t="s">
        <v>72</v>
      </c>
      <c r="AY85" s="11" t="s">
        <v>101</v>
      </c>
      <c r="BE85" s="165">
        <f t="shared" si="4"/>
        <v>0</v>
      </c>
      <c r="BF85" s="165">
        <f t="shared" si="5"/>
        <v>0</v>
      </c>
      <c r="BG85" s="165">
        <f t="shared" si="6"/>
        <v>0</v>
      </c>
      <c r="BH85" s="165">
        <f t="shared" si="7"/>
        <v>0</v>
      </c>
      <c r="BI85" s="165">
        <f t="shared" si="8"/>
        <v>0</v>
      </c>
      <c r="BJ85" s="11" t="s">
        <v>106</v>
      </c>
      <c r="BK85" s="165">
        <f t="shared" si="9"/>
        <v>0</v>
      </c>
      <c r="BL85" s="11" t="s">
        <v>106</v>
      </c>
      <c r="BM85" s="11" t="s">
        <v>123</v>
      </c>
    </row>
    <row r="86" spans="2:65" s="9" customFormat="1" ht="25.95" customHeight="1">
      <c r="B86" s="140"/>
      <c r="C86" s="141"/>
      <c r="D86" s="142" t="s">
        <v>66</v>
      </c>
      <c r="E86" s="143" t="s">
        <v>124</v>
      </c>
      <c r="F86" s="143" t="s">
        <v>125</v>
      </c>
      <c r="G86" s="141"/>
      <c r="H86" s="141"/>
      <c r="I86" s="144"/>
      <c r="J86" s="145">
        <f>BK86</f>
        <v>0</v>
      </c>
      <c r="K86" s="141"/>
      <c r="L86" s="146"/>
      <c r="M86" s="147"/>
      <c r="N86" s="148"/>
      <c r="O86" s="148"/>
      <c r="P86" s="149">
        <f>SUM(P87:P97)</f>
        <v>0</v>
      </c>
      <c r="Q86" s="148"/>
      <c r="R86" s="149">
        <f>SUM(R87:R97)</f>
        <v>0.69220000000000004</v>
      </c>
      <c r="S86" s="148"/>
      <c r="T86" s="150">
        <f>SUM(T87:T97)</f>
        <v>0</v>
      </c>
      <c r="AR86" s="151" t="s">
        <v>72</v>
      </c>
      <c r="AT86" s="152" t="s">
        <v>66</v>
      </c>
      <c r="AU86" s="152" t="s">
        <v>67</v>
      </c>
      <c r="AY86" s="151" t="s">
        <v>101</v>
      </c>
      <c r="BK86" s="153">
        <f>SUM(BK87:BK97)</f>
        <v>0</v>
      </c>
    </row>
    <row r="87" spans="2:65" s="1" customFormat="1" ht="16.5" customHeight="1">
      <c r="B87" s="28"/>
      <c r="C87" s="154" t="s">
        <v>72</v>
      </c>
      <c r="D87" s="154" t="s">
        <v>102</v>
      </c>
      <c r="E87" s="155" t="s">
        <v>126</v>
      </c>
      <c r="F87" s="156" t="s">
        <v>127</v>
      </c>
      <c r="G87" s="157" t="s">
        <v>105</v>
      </c>
      <c r="H87" s="158">
        <v>285</v>
      </c>
      <c r="I87" s="159"/>
      <c r="J87" s="160">
        <f t="shared" ref="J87:J97" si="10">ROUND(I87*H87,2)</f>
        <v>0</v>
      </c>
      <c r="K87" s="156" t="s">
        <v>1</v>
      </c>
      <c r="L87" s="32"/>
      <c r="M87" s="161" t="s">
        <v>1</v>
      </c>
      <c r="N87" s="162" t="s">
        <v>38</v>
      </c>
      <c r="O87" s="54"/>
      <c r="P87" s="163">
        <f t="shared" ref="P87:P97" si="11">O87*H87</f>
        <v>0</v>
      </c>
      <c r="Q87" s="163">
        <v>9.8999999999999999E-4</v>
      </c>
      <c r="R87" s="163">
        <f t="shared" ref="R87:R97" si="12">Q87*H87</f>
        <v>0.28215000000000001</v>
      </c>
      <c r="S87" s="163">
        <v>0</v>
      </c>
      <c r="T87" s="164">
        <f t="shared" ref="T87:T97" si="13">S87*H87</f>
        <v>0</v>
      </c>
      <c r="AR87" s="11" t="s">
        <v>106</v>
      </c>
      <c r="AT87" s="11" t="s">
        <v>102</v>
      </c>
      <c r="AU87" s="11" t="s">
        <v>72</v>
      </c>
      <c r="AY87" s="11" t="s">
        <v>101</v>
      </c>
      <c r="BE87" s="165">
        <f t="shared" ref="BE87:BE97" si="14">IF(N87="základní",J87,0)</f>
        <v>0</v>
      </c>
      <c r="BF87" s="165">
        <f t="shared" ref="BF87:BF97" si="15">IF(N87="snížená",J87,0)</f>
        <v>0</v>
      </c>
      <c r="BG87" s="165">
        <f t="shared" ref="BG87:BG97" si="16">IF(N87="zákl. přenesená",J87,0)</f>
        <v>0</v>
      </c>
      <c r="BH87" s="165">
        <f t="shared" ref="BH87:BH97" si="17">IF(N87="sníž. přenesená",J87,0)</f>
        <v>0</v>
      </c>
      <c r="BI87" s="165">
        <f t="shared" ref="BI87:BI97" si="18">IF(N87="nulová",J87,0)</f>
        <v>0</v>
      </c>
      <c r="BJ87" s="11" t="s">
        <v>72</v>
      </c>
      <c r="BK87" s="165">
        <f t="shared" ref="BK87:BK97" si="19">ROUND(I87*H87,2)</f>
        <v>0</v>
      </c>
      <c r="BL87" s="11" t="s">
        <v>106</v>
      </c>
      <c r="BM87" s="11" t="s">
        <v>128</v>
      </c>
    </row>
    <row r="88" spans="2:65" s="1" customFormat="1" ht="16.5" customHeight="1">
      <c r="B88" s="28"/>
      <c r="C88" s="154" t="s">
        <v>74</v>
      </c>
      <c r="D88" s="154" t="s">
        <v>102</v>
      </c>
      <c r="E88" s="155" t="s">
        <v>129</v>
      </c>
      <c r="F88" s="156" t="s">
        <v>130</v>
      </c>
      <c r="G88" s="157" t="s">
        <v>105</v>
      </c>
      <c r="H88" s="158">
        <v>85</v>
      </c>
      <c r="I88" s="159"/>
      <c r="J88" s="160">
        <f t="shared" si="10"/>
        <v>0</v>
      </c>
      <c r="K88" s="156" t="s">
        <v>1</v>
      </c>
      <c r="L88" s="32"/>
      <c r="M88" s="161" t="s">
        <v>1</v>
      </c>
      <c r="N88" s="162" t="s">
        <v>38</v>
      </c>
      <c r="O88" s="54"/>
      <c r="P88" s="163">
        <f t="shared" si="11"/>
        <v>0</v>
      </c>
      <c r="Q88" s="163">
        <v>1.1000000000000001E-3</v>
      </c>
      <c r="R88" s="163">
        <f t="shared" si="12"/>
        <v>9.35E-2</v>
      </c>
      <c r="S88" s="163">
        <v>0</v>
      </c>
      <c r="T88" s="164">
        <f t="shared" si="13"/>
        <v>0</v>
      </c>
      <c r="AR88" s="11" t="s">
        <v>106</v>
      </c>
      <c r="AT88" s="11" t="s">
        <v>102</v>
      </c>
      <c r="AU88" s="11" t="s">
        <v>72</v>
      </c>
      <c r="AY88" s="11" t="s">
        <v>101</v>
      </c>
      <c r="BE88" s="165">
        <f t="shared" si="14"/>
        <v>0</v>
      </c>
      <c r="BF88" s="165">
        <f t="shared" si="15"/>
        <v>0</v>
      </c>
      <c r="BG88" s="165">
        <f t="shared" si="16"/>
        <v>0</v>
      </c>
      <c r="BH88" s="165">
        <f t="shared" si="17"/>
        <v>0</v>
      </c>
      <c r="BI88" s="165">
        <f t="shared" si="18"/>
        <v>0</v>
      </c>
      <c r="BJ88" s="11" t="s">
        <v>72</v>
      </c>
      <c r="BK88" s="165">
        <f t="shared" si="19"/>
        <v>0</v>
      </c>
      <c r="BL88" s="11" t="s">
        <v>106</v>
      </c>
      <c r="BM88" s="11" t="s">
        <v>131</v>
      </c>
    </row>
    <row r="89" spans="2:65" s="1" customFormat="1" ht="16.5" customHeight="1">
      <c r="B89" s="28"/>
      <c r="C89" s="154" t="s">
        <v>110</v>
      </c>
      <c r="D89" s="154" t="s">
        <v>102</v>
      </c>
      <c r="E89" s="155" t="s">
        <v>132</v>
      </c>
      <c r="F89" s="156" t="s">
        <v>133</v>
      </c>
      <c r="G89" s="157" t="s">
        <v>105</v>
      </c>
      <c r="H89" s="158">
        <v>45</v>
      </c>
      <c r="I89" s="159"/>
      <c r="J89" s="160">
        <f t="shared" si="10"/>
        <v>0</v>
      </c>
      <c r="K89" s="156" t="s">
        <v>1</v>
      </c>
      <c r="L89" s="32"/>
      <c r="M89" s="161" t="s">
        <v>1</v>
      </c>
      <c r="N89" s="162" t="s">
        <v>38</v>
      </c>
      <c r="O89" s="54"/>
      <c r="P89" s="163">
        <f t="shared" si="11"/>
        <v>0</v>
      </c>
      <c r="Q89" s="163">
        <v>1.83E-3</v>
      </c>
      <c r="R89" s="163">
        <f t="shared" si="12"/>
        <v>8.2350000000000007E-2</v>
      </c>
      <c r="S89" s="163">
        <v>0</v>
      </c>
      <c r="T89" s="164">
        <f t="shared" si="13"/>
        <v>0</v>
      </c>
      <c r="AR89" s="11" t="s">
        <v>106</v>
      </c>
      <c r="AT89" s="11" t="s">
        <v>102</v>
      </c>
      <c r="AU89" s="11" t="s">
        <v>72</v>
      </c>
      <c r="AY89" s="11" t="s">
        <v>101</v>
      </c>
      <c r="BE89" s="165">
        <f t="shared" si="14"/>
        <v>0</v>
      </c>
      <c r="BF89" s="165">
        <f t="shared" si="15"/>
        <v>0</v>
      </c>
      <c r="BG89" s="165">
        <f t="shared" si="16"/>
        <v>0</v>
      </c>
      <c r="BH89" s="165">
        <f t="shared" si="17"/>
        <v>0</v>
      </c>
      <c r="BI89" s="165">
        <f t="shared" si="18"/>
        <v>0</v>
      </c>
      <c r="BJ89" s="11" t="s">
        <v>72</v>
      </c>
      <c r="BK89" s="165">
        <f t="shared" si="19"/>
        <v>0</v>
      </c>
      <c r="BL89" s="11" t="s">
        <v>106</v>
      </c>
      <c r="BM89" s="11" t="s">
        <v>134</v>
      </c>
    </row>
    <row r="90" spans="2:65" s="1" customFormat="1" ht="16.5" customHeight="1">
      <c r="B90" s="28"/>
      <c r="C90" s="154" t="s">
        <v>106</v>
      </c>
      <c r="D90" s="154" t="s">
        <v>102</v>
      </c>
      <c r="E90" s="155" t="s">
        <v>135</v>
      </c>
      <c r="F90" s="156" t="s">
        <v>136</v>
      </c>
      <c r="G90" s="157" t="s">
        <v>105</v>
      </c>
      <c r="H90" s="158">
        <v>100</v>
      </c>
      <c r="I90" s="159"/>
      <c r="J90" s="160">
        <f t="shared" si="10"/>
        <v>0</v>
      </c>
      <c r="K90" s="156" t="s">
        <v>1</v>
      </c>
      <c r="L90" s="32"/>
      <c r="M90" s="161" t="s">
        <v>1</v>
      </c>
      <c r="N90" s="162" t="s">
        <v>38</v>
      </c>
      <c r="O90" s="54"/>
      <c r="P90" s="163">
        <f t="shared" si="11"/>
        <v>0</v>
      </c>
      <c r="Q90" s="163">
        <v>2.0999999999999999E-3</v>
      </c>
      <c r="R90" s="163">
        <f t="shared" si="12"/>
        <v>0.21</v>
      </c>
      <c r="S90" s="163">
        <v>0</v>
      </c>
      <c r="T90" s="164">
        <f t="shared" si="13"/>
        <v>0</v>
      </c>
      <c r="AR90" s="11" t="s">
        <v>106</v>
      </c>
      <c r="AT90" s="11" t="s">
        <v>102</v>
      </c>
      <c r="AU90" s="11" t="s">
        <v>72</v>
      </c>
      <c r="AY90" s="11" t="s">
        <v>101</v>
      </c>
      <c r="BE90" s="165">
        <f t="shared" si="14"/>
        <v>0</v>
      </c>
      <c r="BF90" s="165">
        <f t="shared" si="15"/>
        <v>0</v>
      </c>
      <c r="BG90" s="165">
        <f t="shared" si="16"/>
        <v>0</v>
      </c>
      <c r="BH90" s="165">
        <f t="shared" si="17"/>
        <v>0</v>
      </c>
      <c r="BI90" s="165">
        <f t="shared" si="18"/>
        <v>0</v>
      </c>
      <c r="BJ90" s="11" t="s">
        <v>72</v>
      </c>
      <c r="BK90" s="165">
        <f t="shared" si="19"/>
        <v>0</v>
      </c>
      <c r="BL90" s="11" t="s">
        <v>106</v>
      </c>
      <c r="BM90" s="11" t="s">
        <v>137</v>
      </c>
    </row>
    <row r="91" spans="2:65" s="1" customFormat="1" ht="16.5" customHeight="1">
      <c r="B91" s="28"/>
      <c r="C91" s="154" t="s">
        <v>117</v>
      </c>
      <c r="D91" s="154" t="s">
        <v>102</v>
      </c>
      <c r="E91" s="155" t="s">
        <v>138</v>
      </c>
      <c r="F91" s="156" t="s">
        <v>139</v>
      </c>
      <c r="G91" s="157" t="s">
        <v>105</v>
      </c>
      <c r="H91" s="158">
        <v>10</v>
      </c>
      <c r="I91" s="159"/>
      <c r="J91" s="160">
        <f t="shared" si="10"/>
        <v>0</v>
      </c>
      <c r="K91" s="156" t="s">
        <v>1</v>
      </c>
      <c r="L91" s="32"/>
      <c r="M91" s="161" t="s">
        <v>1</v>
      </c>
      <c r="N91" s="162" t="s">
        <v>38</v>
      </c>
      <c r="O91" s="54"/>
      <c r="P91" s="163">
        <f t="shared" si="11"/>
        <v>0</v>
      </c>
      <c r="Q91" s="163">
        <v>2.4199999999999998E-3</v>
      </c>
      <c r="R91" s="163">
        <f t="shared" si="12"/>
        <v>2.4199999999999999E-2</v>
      </c>
      <c r="S91" s="163">
        <v>0</v>
      </c>
      <c r="T91" s="164">
        <f t="shared" si="13"/>
        <v>0</v>
      </c>
      <c r="AR91" s="11" t="s">
        <v>106</v>
      </c>
      <c r="AT91" s="11" t="s">
        <v>102</v>
      </c>
      <c r="AU91" s="11" t="s">
        <v>72</v>
      </c>
      <c r="AY91" s="11" t="s">
        <v>101</v>
      </c>
      <c r="BE91" s="165">
        <f t="shared" si="14"/>
        <v>0</v>
      </c>
      <c r="BF91" s="165">
        <f t="shared" si="15"/>
        <v>0</v>
      </c>
      <c r="BG91" s="165">
        <f t="shared" si="16"/>
        <v>0</v>
      </c>
      <c r="BH91" s="165">
        <f t="shared" si="17"/>
        <v>0</v>
      </c>
      <c r="BI91" s="165">
        <f t="shared" si="18"/>
        <v>0</v>
      </c>
      <c r="BJ91" s="11" t="s">
        <v>72</v>
      </c>
      <c r="BK91" s="165">
        <f t="shared" si="19"/>
        <v>0</v>
      </c>
      <c r="BL91" s="11" t="s">
        <v>106</v>
      </c>
      <c r="BM91" s="11" t="s">
        <v>140</v>
      </c>
    </row>
    <row r="92" spans="2:65" s="1" customFormat="1" ht="16.5" customHeight="1">
      <c r="B92" s="28"/>
      <c r="C92" s="154" t="s">
        <v>113</v>
      </c>
      <c r="D92" s="154" t="s">
        <v>102</v>
      </c>
      <c r="E92" s="155" t="s">
        <v>141</v>
      </c>
      <c r="F92" s="156" t="s">
        <v>142</v>
      </c>
      <c r="G92" s="157" t="s">
        <v>105</v>
      </c>
      <c r="H92" s="158">
        <v>525</v>
      </c>
      <c r="I92" s="159"/>
      <c r="J92" s="160">
        <f t="shared" si="10"/>
        <v>0</v>
      </c>
      <c r="K92" s="156" t="s">
        <v>1</v>
      </c>
      <c r="L92" s="32"/>
      <c r="M92" s="161" t="s">
        <v>1</v>
      </c>
      <c r="N92" s="162" t="s">
        <v>38</v>
      </c>
      <c r="O92" s="54"/>
      <c r="P92" s="163">
        <f t="shared" si="11"/>
        <v>0</v>
      </c>
      <c r="Q92" s="163">
        <v>0</v>
      </c>
      <c r="R92" s="163">
        <f t="shared" si="12"/>
        <v>0</v>
      </c>
      <c r="S92" s="163">
        <v>0</v>
      </c>
      <c r="T92" s="164">
        <f t="shared" si="13"/>
        <v>0</v>
      </c>
      <c r="AR92" s="11" t="s">
        <v>106</v>
      </c>
      <c r="AT92" s="11" t="s">
        <v>102</v>
      </c>
      <c r="AU92" s="11" t="s">
        <v>72</v>
      </c>
      <c r="AY92" s="11" t="s">
        <v>101</v>
      </c>
      <c r="BE92" s="165">
        <f t="shared" si="14"/>
        <v>0</v>
      </c>
      <c r="BF92" s="165">
        <f t="shared" si="15"/>
        <v>0</v>
      </c>
      <c r="BG92" s="165">
        <f t="shared" si="16"/>
        <v>0</v>
      </c>
      <c r="BH92" s="165">
        <f t="shared" si="17"/>
        <v>0</v>
      </c>
      <c r="BI92" s="165">
        <f t="shared" si="18"/>
        <v>0</v>
      </c>
      <c r="BJ92" s="11" t="s">
        <v>72</v>
      </c>
      <c r="BK92" s="165">
        <f t="shared" si="19"/>
        <v>0</v>
      </c>
      <c r="BL92" s="11" t="s">
        <v>106</v>
      </c>
      <c r="BM92" s="11" t="s">
        <v>143</v>
      </c>
    </row>
    <row r="93" spans="2:65" s="1" customFormat="1" ht="16.5" customHeight="1">
      <c r="B93" s="28"/>
      <c r="C93" s="154" t="s">
        <v>144</v>
      </c>
      <c r="D93" s="154" t="s">
        <v>102</v>
      </c>
      <c r="E93" s="155" t="s">
        <v>145</v>
      </c>
      <c r="F93" s="156" t="s">
        <v>146</v>
      </c>
      <c r="G93" s="157" t="s">
        <v>147</v>
      </c>
      <c r="H93" s="158">
        <v>94</v>
      </c>
      <c r="I93" s="159"/>
      <c r="J93" s="160">
        <f t="shared" si="10"/>
        <v>0</v>
      </c>
      <c r="K93" s="156" t="s">
        <v>1</v>
      </c>
      <c r="L93" s="32"/>
      <c r="M93" s="161" t="s">
        <v>1</v>
      </c>
      <c r="N93" s="162" t="s">
        <v>38</v>
      </c>
      <c r="O93" s="54"/>
      <c r="P93" s="163">
        <f t="shared" si="11"/>
        <v>0</v>
      </c>
      <c r="Q93" s="163">
        <v>0</v>
      </c>
      <c r="R93" s="163">
        <f t="shared" si="12"/>
        <v>0</v>
      </c>
      <c r="S93" s="163">
        <v>0</v>
      </c>
      <c r="T93" s="164">
        <f t="shared" si="13"/>
        <v>0</v>
      </c>
      <c r="AR93" s="11" t="s">
        <v>106</v>
      </c>
      <c r="AT93" s="11" t="s">
        <v>102</v>
      </c>
      <c r="AU93" s="11" t="s">
        <v>72</v>
      </c>
      <c r="AY93" s="11" t="s">
        <v>101</v>
      </c>
      <c r="BE93" s="165">
        <f t="shared" si="14"/>
        <v>0</v>
      </c>
      <c r="BF93" s="165">
        <f t="shared" si="15"/>
        <v>0</v>
      </c>
      <c r="BG93" s="165">
        <f t="shared" si="16"/>
        <v>0</v>
      </c>
      <c r="BH93" s="165">
        <f t="shared" si="17"/>
        <v>0</v>
      </c>
      <c r="BI93" s="165">
        <f t="shared" si="18"/>
        <v>0</v>
      </c>
      <c r="BJ93" s="11" t="s">
        <v>72</v>
      </c>
      <c r="BK93" s="165">
        <f t="shared" si="19"/>
        <v>0</v>
      </c>
      <c r="BL93" s="11" t="s">
        <v>106</v>
      </c>
      <c r="BM93" s="11" t="s">
        <v>148</v>
      </c>
    </row>
    <row r="94" spans="2:65" s="1" customFormat="1" ht="16.5" customHeight="1">
      <c r="B94" s="28"/>
      <c r="C94" s="154" t="s">
        <v>116</v>
      </c>
      <c r="D94" s="154" t="s">
        <v>102</v>
      </c>
      <c r="E94" s="155" t="s">
        <v>149</v>
      </c>
      <c r="F94" s="156" t="s">
        <v>150</v>
      </c>
      <c r="G94" s="157" t="s">
        <v>147</v>
      </c>
      <c r="H94" s="158">
        <v>90</v>
      </c>
      <c r="I94" s="159"/>
      <c r="J94" s="160">
        <f t="shared" si="10"/>
        <v>0</v>
      </c>
      <c r="K94" s="156" t="s">
        <v>1</v>
      </c>
      <c r="L94" s="32"/>
      <c r="M94" s="161" t="s">
        <v>1</v>
      </c>
      <c r="N94" s="162" t="s">
        <v>40</v>
      </c>
      <c r="O94" s="54"/>
      <c r="P94" s="163">
        <f t="shared" si="11"/>
        <v>0</v>
      </c>
      <c r="Q94" s="163">
        <v>0</v>
      </c>
      <c r="R94" s="163">
        <f t="shared" si="12"/>
        <v>0</v>
      </c>
      <c r="S94" s="163">
        <v>0</v>
      </c>
      <c r="T94" s="164">
        <f t="shared" si="13"/>
        <v>0</v>
      </c>
      <c r="AR94" s="11" t="s">
        <v>106</v>
      </c>
      <c r="AT94" s="11" t="s">
        <v>102</v>
      </c>
      <c r="AU94" s="11" t="s">
        <v>72</v>
      </c>
      <c r="AY94" s="11" t="s">
        <v>101</v>
      </c>
      <c r="BE94" s="165">
        <f t="shared" si="14"/>
        <v>0</v>
      </c>
      <c r="BF94" s="165">
        <f t="shared" si="15"/>
        <v>0</v>
      </c>
      <c r="BG94" s="165">
        <f t="shared" si="16"/>
        <v>0</v>
      </c>
      <c r="BH94" s="165">
        <f t="shared" si="17"/>
        <v>0</v>
      </c>
      <c r="BI94" s="165">
        <f t="shared" si="18"/>
        <v>0</v>
      </c>
      <c r="BJ94" s="11" t="s">
        <v>106</v>
      </c>
      <c r="BK94" s="165">
        <f t="shared" si="19"/>
        <v>0</v>
      </c>
      <c r="BL94" s="11" t="s">
        <v>106</v>
      </c>
      <c r="BM94" s="11" t="s">
        <v>151</v>
      </c>
    </row>
    <row r="95" spans="2:65" s="1" customFormat="1" ht="16.5" customHeight="1">
      <c r="B95" s="28"/>
      <c r="C95" s="154" t="s">
        <v>152</v>
      </c>
      <c r="D95" s="154" t="s">
        <v>102</v>
      </c>
      <c r="E95" s="155" t="s">
        <v>153</v>
      </c>
      <c r="F95" s="156" t="s">
        <v>154</v>
      </c>
      <c r="G95" s="157" t="s">
        <v>147</v>
      </c>
      <c r="H95" s="158">
        <v>15</v>
      </c>
      <c r="I95" s="159"/>
      <c r="J95" s="160">
        <f t="shared" si="10"/>
        <v>0</v>
      </c>
      <c r="K95" s="156" t="s">
        <v>1</v>
      </c>
      <c r="L95" s="32"/>
      <c r="M95" s="161" t="s">
        <v>1</v>
      </c>
      <c r="N95" s="162" t="s">
        <v>40</v>
      </c>
      <c r="O95" s="54"/>
      <c r="P95" s="163">
        <f t="shared" si="11"/>
        <v>0</v>
      </c>
      <c r="Q95" s="163">
        <v>0</v>
      </c>
      <c r="R95" s="163">
        <f t="shared" si="12"/>
        <v>0</v>
      </c>
      <c r="S95" s="163">
        <v>0</v>
      </c>
      <c r="T95" s="164">
        <f t="shared" si="13"/>
        <v>0</v>
      </c>
      <c r="AR95" s="11" t="s">
        <v>106</v>
      </c>
      <c r="AT95" s="11" t="s">
        <v>102</v>
      </c>
      <c r="AU95" s="11" t="s">
        <v>72</v>
      </c>
      <c r="AY95" s="11" t="s">
        <v>101</v>
      </c>
      <c r="BE95" s="165">
        <f t="shared" si="14"/>
        <v>0</v>
      </c>
      <c r="BF95" s="165">
        <f t="shared" si="15"/>
        <v>0</v>
      </c>
      <c r="BG95" s="165">
        <f t="shared" si="16"/>
        <v>0</v>
      </c>
      <c r="BH95" s="165">
        <f t="shared" si="17"/>
        <v>0</v>
      </c>
      <c r="BI95" s="165">
        <f t="shared" si="18"/>
        <v>0</v>
      </c>
      <c r="BJ95" s="11" t="s">
        <v>106</v>
      </c>
      <c r="BK95" s="165">
        <f t="shared" si="19"/>
        <v>0</v>
      </c>
      <c r="BL95" s="11" t="s">
        <v>106</v>
      </c>
      <c r="BM95" s="11" t="s">
        <v>155</v>
      </c>
    </row>
    <row r="96" spans="2:65" s="1" customFormat="1" ht="16.5" customHeight="1">
      <c r="B96" s="28"/>
      <c r="C96" s="154" t="s">
        <v>120</v>
      </c>
      <c r="D96" s="154" t="s">
        <v>102</v>
      </c>
      <c r="E96" s="155" t="s">
        <v>156</v>
      </c>
      <c r="F96" s="156" t="s">
        <v>157</v>
      </c>
      <c r="G96" s="157" t="s">
        <v>147</v>
      </c>
      <c r="H96" s="158">
        <v>45</v>
      </c>
      <c r="I96" s="159"/>
      <c r="J96" s="160">
        <f t="shared" si="10"/>
        <v>0</v>
      </c>
      <c r="K96" s="156" t="s">
        <v>1</v>
      </c>
      <c r="L96" s="32"/>
      <c r="M96" s="161" t="s">
        <v>1</v>
      </c>
      <c r="N96" s="162" t="s">
        <v>40</v>
      </c>
      <c r="O96" s="54"/>
      <c r="P96" s="163">
        <f t="shared" si="11"/>
        <v>0</v>
      </c>
      <c r="Q96" s="163">
        <v>0</v>
      </c>
      <c r="R96" s="163">
        <f t="shared" si="12"/>
        <v>0</v>
      </c>
      <c r="S96" s="163">
        <v>0</v>
      </c>
      <c r="T96" s="164">
        <f t="shared" si="13"/>
        <v>0</v>
      </c>
      <c r="AR96" s="11" t="s">
        <v>106</v>
      </c>
      <c r="AT96" s="11" t="s">
        <v>102</v>
      </c>
      <c r="AU96" s="11" t="s">
        <v>72</v>
      </c>
      <c r="AY96" s="11" t="s">
        <v>101</v>
      </c>
      <c r="BE96" s="165">
        <f t="shared" si="14"/>
        <v>0</v>
      </c>
      <c r="BF96" s="165">
        <f t="shared" si="15"/>
        <v>0</v>
      </c>
      <c r="BG96" s="165">
        <f t="shared" si="16"/>
        <v>0</v>
      </c>
      <c r="BH96" s="165">
        <f t="shared" si="17"/>
        <v>0</v>
      </c>
      <c r="BI96" s="165">
        <f t="shared" si="18"/>
        <v>0</v>
      </c>
      <c r="BJ96" s="11" t="s">
        <v>106</v>
      </c>
      <c r="BK96" s="165">
        <f t="shared" si="19"/>
        <v>0</v>
      </c>
      <c r="BL96" s="11" t="s">
        <v>106</v>
      </c>
      <c r="BM96" s="11" t="s">
        <v>158</v>
      </c>
    </row>
    <row r="97" spans="2:65" s="1" customFormat="1" ht="16.5" customHeight="1">
      <c r="B97" s="28"/>
      <c r="C97" s="154" t="s">
        <v>159</v>
      </c>
      <c r="D97" s="154" t="s">
        <v>102</v>
      </c>
      <c r="E97" s="155" t="s">
        <v>160</v>
      </c>
      <c r="F97" s="156" t="s">
        <v>161</v>
      </c>
      <c r="G97" s="157" t="s">
        <v>162</v>
      </c>
      <c r="H97" s="158">
        <v>0.69099999999999995</v>
      </c>
      <c r="I97" s="159"/>
      <c r="J97" s="160">
        <f t="shared" si="10"/>
        <v>0</v>
      </c>
      <c r="K97" s="156" t="s">
        <v>1</v>
      </c>
      <c r="L97" s="32"/>
      <c r="M97" s="161" t="s">
        <v>1</v>
      </c>
      <c r="N97" s="162" t="s">
        <v>38</v>
      </c>
      <c r="O97" s="54"/>
      <c r="P97" s="163">
        <f t="shared" si="11"/>
        <v>0</v>
      </c>
      <c r="Q97" s="163">
        <v>0</v>
      </c>
      <c r="R97" s="163">
        <f t="shared" si="12"/>
        <v>0</v>
      </c>
      <c r="S97" s="163">
        <v>0</v>
      </c>
      <c r="T97" s="164">
        <f t="shared" si="13"/>
        <v>0</v>
      </c>
      <c r="AR97" s="11" t="s">
        <v>106</v>
      </c>
      <c r="AT97" s="11" t="s">
        <v>102</v>
      </c>
      <c r="AU97" s="11" t="s">
        <v>72</v>
      </c>
      <c r="AY97" s="11" t="s">
        <v>101</v>
      </c>
      <c r="BE97" s="165">
        <f t="shared" si="14"/>
        <v>0</v>
      </c>
      <c r="BF97" s="165">
        <f t="shared" si="15"/>
        <v>0</v>
      </c>
      <c r="BG97" s="165">
        <f t="shared" si="16"/>
        <v>0</v>
      </c>
      <c r="BH97" s="165">
        <f t="shared" si="17"/>
        <v>0</v>
      </c>
      <c r="BI97" s="165">
        <f t="shared" si="18"/>
        <v>0</v>
      </c>
      <c r="BJ97" s="11" t="s">
        <v>72</v>
      </c>
      <c r="BK97" s="165">
        <f t="shared" si="19"/>
        <v>0</v>
      </c>
      <c r="BL97" s="11" t="s">
        <v>106</v>
      </c>
      <c r="BM97" s="11" t="s">
        <v>163</v>
      </c>
    </row>
    <row r="98" spans="2:65" s="9" customFormat="1" ht="25.95" customHeight="1">
      <c r="B98" s="140"/>
      <c r="C98" s="141"/>
      <c r="D98" s="142" t="s">
        <v>66</v>
      </c>
      <c r="E98" s="143" t="s">
        <v>164</v>
      </c>
      <c r="F98" s="143" t="s">
        <v>165</v>
      </c>
      <c r="G98" s="141"/>
      <c r="H98" s="141"/>
      <c r="I98" s="144"/>
      <c r="J98" s="145">
        <f>BK98</f>
        <v>0</v>
      </c>
      <c r="K98" s="141"/>
      <c r="L98" s="146"/>
      <c r="M98" s="147"/>
      <c r="N98" s="148"/>
      <c r="O98" s="148"/>
      <c r="P98" s="149">
        <f>SUM(P99:P115)</f>
        <v>0</v>
      </c>
      <c r="Q98" s="148"/>
      <c r="R98" s="149">
        <f>SUM(R99:R115)</f>
        <v>8.0700000000000008E-3</v>
      </c>
      <c r="S98" s="148"/>
      <c r="T98" s="150">
        <f>SUM(T99:T115)</f>
        <v>0</v>
      </c>
      <c r="AR98" s="151" t="s">
        <v>72</v>
      </c>
      <c r="AT98" s="152" t="s">
        <v>66</v>
      </c>
      <c r="AU98" s="152" t="s">
        <v>67</v>
      </c>
      <c r="AY98" s="151" t="s">
        <v>101</v>
      </c>
      <c r="BK98" s="153">
        <f>SUM(BK99:BK115)</f>
        <v>0</v>
      </c>
    </row>
    <row r="99" spans="2:65" s="1" customFormat="1" ht="16.5" customHeight="1">
      <c r="B99" s="28"/>
      <c r="C99" s="154" t="s">
        <v>72</v>
      </c>
      <c r="D99" s="154" t="s">
        <v>102</v>
      </c>
      <c r="E99" s="155" t="s">
        <v>166</v>
      </c>
      <c r="F99" s="156" t="s">
        <v>167</v>
      </c>
      <c r="G99" s="157" t="s">
        <v>147</v>
      </c>
      <c r="H99" s="158">
        <v>9</v>
      </c>
      <c r="I99" s="159"/>
      <c r="J99" s="160">
        <f t="shared" ref="J99:J115" si="20">ROUND(I99*H99,2)</f>
        <v>0</v>
      </c>
      <c r="K99" s="156" t="s">
        <v>1</v>
      </c>
      <c r="L99" s="32"/>
      <c r="M99" s="161" t="s">
        <v>1</v>
      </c>
      <c r="N99" s="162" t="s">
        <v>38</v>
      </c>
      <c r="O99" s="54"/>
      <c r="P99" s="163">
        <f t="shared" ref="P99:P115" si="21">O99*H99</f>
        <v>0</v>
      </c>
      <c r="Q99" s="163">
        <v>3.0000000000000001E-5</v>
      </c>
      <c r="R99" s="163">
        <f t="shared" ref="R99:R115" si="22">Q99*H99</f>
        <v>2.7E-4</v>
      </c>
      <c r="S99" s="163">
        <v>0</v>
      </c>
      <c r="T99" s="164">
        <f t="shared" ref="T99:T115" si="23">S99*H99</f>
        <v>0</v>
      </c>
      <c r="AR99" s="11" t="s">
        <v>106</v>
      </c>
      <c r="AT99" s="11" t="s">
        <v>102</v>
      </c>
      <c r="AU99" s="11" t="s">
        <v>72</v>
      </c>
      <c r="AY99" s="11" t="s">
        <v>101</v>
      </c>
      <c r="BE99" s="165">
        <f t="shared" ref="BE99:BE115" si="24">IF(N99="základní",J99,0)</f>
        <v>0</v>
      </c>
      <c r="BF99" s="165">
        <f t="shared" ref="BF99:BF115" si="25">IF(N99="snížená",J99,0)</f>
        <v>0</v>
      </c>
      <c r="BG99" s="165">
        <f t="shared" ref="BG99:BG115" si="26">IF(N99="zákl. přenesená",J99,0)</f>
        <v>0</v>
      </c>
      <c r="BH99" s="165">
        <f t="shared" ref="BH99:BH115" si="27">IF(N99="sníž. přenesená",J99,0)</f>
        <v>0</v>
      </c>
      <c r="BI99" s="165">
        <f t="shared" ref="BI99:BI115" si="28">IF(N99="nulová",J99,0)</f>
        <v>0</v>
      </c>
      <c r="BJ99" s="11" t="s">
        <v>72</v>
      </c>
      <c r="BK99" s="165">
        <f t="shared" ref="BK99:BK115" si="29">ROUND(I99*H99,2)</f>
        <v>0</v>
      </c>
      <c r="BL99" s="11" t="s">
        <v>106</v>
      </c>
      <c r="BM99" s="11" t="s">
        <v>168</v>
      </c>
    </row>
    <row r="100" spans="2:65" s="1" customFormat="1" ht="16.5" customHeight="1">
      <c r="B100" s="28"/>
      <c r="C100" s="154" t="s">
        <v>74</v>
      </c>
      <c r="D100" s="154" t="s">
        <v>102</v>
      </c>
      <c r="E100" s="155" t="s">
        <v>169</v>
      </c>
      <c r="F100" s="156" t="s">
        <v>170</v>
      </c>
      <c r="G100" s="157" t="s">
        <v>171</v>
      </c>
      <c r="H100" s="158">
        <v>9</v>
      </c>
      <c r="I100" s="159"/>
      <c r="J100" s="160">
        <f t="shared" si="20"/>
        <v>0</v>
      </c>
      <c r="K100" s="156" t="s">
        <v>1</v>
      </c>
      <c r="L100" s="32"/>
      <c r="M100" s="161" t="s">
        <v>1</v>
      </c>
      <c r="N100" s="162" t="s">
        <v>40</v>
      </c>
      <c r="O100" s="54"/>
      <c r="P100" s="163">
        <f t="shared" si="21"/>
        <v>0</v>
      </c>
      <c r="Q100" s="163">
        <v>0</v>
      </c>
      <c r="R100" s="163">
        <f t="shared" si="22"/>
        <v>0</v>
      </c>
      <c r="S100" s="163">
        <v>0</v>
      </c>
      <c r="T100" s="164">
        <f t="shared" si="23"/>
        <v>0</v>
      </c>
      <c r="AR100" s="11" t="s">
        <v>106</v>
      </c>
      <c r="AT100" s="11" t="s">
        <v>102</v>
      </c>
      <c r="AU100" s="11" t="s">
        <v>72</v>
      </c>
      <c r="AY100" s="11" t="s">
        <v>101</v>
      </c>
      <c r="BE100" s="165">
        <f t="shared" si="24"/>
        <v>0</v>
      </c>
      <c r="BF100" s="165">
        <f t="shared" si="25"/>
        <v>0</v>
      </c>
      <c r="BG100" s="165">
        <f t="shared" si="26"/>
        <v>0</v>
      </c>
      <c r="BH100" s="165">
        <f t="shared" si="27"/>
        <v>0</v>
      </c>
      <c r="BI100" s="165">
        <f t="shared" si="28"/>
        <v>0</v>
      </c>
      <c r="BJ100" s="11" t="s">
        <v>106</v>
      </c>
      <c r="BK100" s="165">
        <f t="shared" si="29"/>
        <v>0</v>
      </c>
      <c r="BL100" s="11" t="s">
        <v>106</v>
      </c>
      <c r="BM100" s="11" t="s">
        <v>172</v>
      </c>
    </row>
    <row r="101" spans="2:65" s="1" customFormat="1" ht="16.5" customHeight="1">
      <c r="B101" s="28"/>
      <c r="C101" s="154" t="s">
        <v>110</v>
      </c>
      <c r="D101" s="154" t="s">
        <v>102</v>
      </c>
      <c r="E101" s="155" t="s">
        <v>173</v>
      </c>
      <c r="F101" s="156" t="s">
        <v>174</v>
      </c>
      <c r="G101" s="157" t="s">
        <v>147</v>
      </c>
      <c r="H101" s="158">
        <v>2</v>
      </c>
      <c r="I101" s="159"/>
      <c r="J101" s="160">
        <f t="shared" si="20"/>
        <v>0</v>
      </c>
      <c r="K101" s="156" t="s">
        <v>1</v>
      </c>
      <c r="L101" s="32"/>
      <c r="M101" s="161" t="s">
        <v>1</v>
      </c>
      <c r="N101" s="162" t="s">
        <v>38</v>
      </c>
      <c r="O101" s="54"/>
      <c r="P101" s="163">
        <f t="shared" si="21"/>
        <v>0</v>
      </c>
      <c r="Q101" s="163">
        <v>3.0000000000000001E-5</v>
      </c>
      <c r="R101" s="163">
        <f t="shared" si="22"/>
        <v>6.0000000000000002E-5</v>
      </c>
      <c r="S101" s="163">
        <v>0</v>
      </c>
      <c r="T101" s="164">
        <f t="shared" si="23"/>
        <v>0</v>
      </c>
      <c r="AR101" s="11" t="s">
        <v>106</v>
      </c>
      <c r="AT101" s="11" t="s">
        <v>102</v>
      </c>
      <c r="AU101" s="11" t="s">
        <v>72</v>
      </c>
      <c r="AY101" s="11" t="s">
        <v>101</v>
      </c>
      <c r="BE101" s="165">
        <f t="shared" si="24"/>
        <v>0</v>
      </c>
      <c r="BF101" s="165">
        <f t="shared" si="25"/>
        <v>0</v>
      </c>
      <c r="BG101" s="165">
        <f t="shared" si="26"/>
        <v>0</v>
      </c>
      <c r="BH101" s="165">
        <f t="shared" si="27"/>
        <v>0</v>
      </c>
      <c r="BI101" s="165">
        <f t="shared" si="28"/>
        <v>0</v>
      </c>
      <c r="BJ101" s="11" t="s">
        <v>72</v>
      </c>
      <c r="BK101" s="165">
        <f t="shared" si="29"/>
        <v>0</v>
      </c>
      <c r="BL101" s="11" t="s">
        <v>106</v>
      </c>
      <c r="BM101" s="11" t="s">
        <v>175</v>
      </c>
    </row>
    <row r="102" spans="2:65" s="1" customFormat="1" ht="16.5" customHeight="1">
      <c r="B102" s="28"/>
      <c r="C102" s="154" t="s">
        <v>106</v>
      </c>
      <c r="D102" s="154" t="s">
        <v>102</v>
      </c>
      <c r="E102" s="155" t="s">
        <v>176</v>
      </c>
      <c r="F102" s="156" t="s">
        <v>177</v>
      </c>
      <c r="G102" s="157" t="s">
        <v>171</v>
      </c>
      <c r="H102" s="158">
        <v>2</v>
      </c>
      <c r="I102" s="159"/>
      <c r="J102" s="160">
        <f t="shared" si="20"/>
        <v>0</v>
      </c>
      <c r="K102" s="156" t="s">
        <v>1</v>
      </c>
      <c r="L102" s="32"/>
      <c r="M102" s="161" t="s">
        <v>1</v>
      </c>
      <c r="N102" s="162" t="s">
        <v>40</v>
      </c>
      <c r="O102" s="54"/>
      <c r="P102" s="163">
        <f t="shared" si="21"/>
        <v>0</v>
      </c>
      <c r="Q102" s="163">
        <v>0</v>
      </c>
      <c r="R102" s="163">
        <f t="shared" si="22"/>
        <v>0</v>
      </c>
      <c r="S102" s="163">
        <v>0</v>
      </c>
      <c r="T102" s="164">
        <f t="shared" si="23"/>
        <v>0</v>
      </c>
      <c r="AR102" s="11" t="s">
        <v>106</v>
      </c>
      <c r="AT102" s="11" t="s">
        <v>102</v>
      </c>
      <c r="AU102" s="11" t="s">
        <v>72</v>
      </c>
      <c r="AY102" s="11" t="s">
        <v>101</v>
      </c>
      <c r="BE102" s="165">
        <f t="shared" si="24"/>
        <v>0</v>
      </c>
      <c r="BF102" s="165">
        <f t="shared" si="25"/>
        <v>0</v>
      </c>
      <c r="BG102" s="165">
        <f t="shared" si="26"/>
        <v>0</v>
      </c>
      <c r="BH102" s="165">
        <f t="shared" si="27"/>
        <v>0</v>
      </c>
      <c r="BI102" s="165">
        <f t="shared" si="28"/>
        <v>0</v>
      </c>
      <c r="BJ102" s="11" t="s">
        <v>106</v>
      </c>
      <c r="BK102" s="165">
        <f t="shared" si="29"/>
        <v>0</v>
      </c>
      <c r="BL102" s="11" t="s">
        <v>106</v>
      </c>
      <c r="BM102" s="11" t="s">
        <v>178</v>
      </c>
    </row>
    <row r="103" spans="2:65" s="1" customFormat="1" ht="16.5" customHeight="1">
      <c r="B103" s="28"/>
      <c r="C103" s="154" t="s">
        <v>117</v>
      </c>
      <c r="D103" s="154" t="s">
        <v>102</v>
      </c>
      <c r="E103" s="155" t="s">
        <v>179</v>
      </c>
      <c r="F103" s="156" t="s">
        <v>180</v>
      </c>
      <c r="G103" s="157" t="s">
        <v>147</v>
      </c>
      <c r="H103" s="158">
        <v>93</v>
      </c>
      <c r="I103" s="159"/>
      <c r="J103" s="160">
        <f t="shared" si="20"/>
        <v>0</v>
      </c>
      <c r="K103" s="156" t="s">
        <v>1</v>
      </c>
      <c r="L103" s="32"/>
      <c r="M103" s="161" t="s">
        <v>1</v>
      </c>
      <c r="N103" s="162" t="s">
        <v>38</v>
      </c>
      <c r="O103" s="54"/>
      <c r="P103" s="163">
        <f t="shared" si="21"/>
        <v>0</v>
      </c>
      <c r="Q103" s="163">
        <v>8.0000000000000007E-5</v>
      </c>
      <c r="R103" s="163">
        <f t="shared" si="22"/>
        <v>7.4400000000000004E-3</v>
      </c>
      <c r="S103" s="163">
        <v>0</v>
      </c>
      <c r="T103" s="164">
        <f t="shared" si="23"/>
        <v>0</v>
      </c>
      <c r="AR103" s="11" t="s">
        <v>106</v>
      </c>
      <c r="AT103" s="11" t="s">
        <v>102</v>
      </c>
      <c r="AU103" s="11" t="s">
        <v>72</v>
      </c>
      <c r="AY103" s="11" t="s">
        <v>101</v>
      </c>
      <c r="BE103" s="165">
        <f t="shared" si="24"/>
        <v>0</v>
      </c>
      <c r="BF103" s="165">
        <f t="shared" si="25"/>
        <v>0</v>
      </c>
      <c r="BG103" s="165">
        <f t="shared" si="26"/>
        <v>0</v>
      </c>
      <c r="BH103" s="165">
        <f t="shared" si="27"/>
        <v>0</v>
      </c>
      <c r="BI103" s="165">
        <f t="shared" si="28"/>
        <v>0</v>
      </c>
      <c r="BJ103" s="11" t="s">
        <v>72</v>
      </c>
      <c r="BK103" s="165">
        <f t="shared" si="29"/>
        <v>0</v>
      </c>
      <c r="BL103" s="11" t="s">
        <v>106</v>
      </c>
      <c r="BM103" s="11" t="s">
        <v>181</v>
      </c>
    </row>
    <row r="104" spans="2:65" s="1" customFormat="1" ht="16.5" customHeight="1">
      <c r="B104" s="28"/>
      <c r="C104" s="154" t="s">
        <v>113</v>
      </c>
      <c r="D104" s="154" t="s">
        <v>102</v>
      </c>
      <c r="E104" s="155" t="s">
        <v>182</v>
      </c>
      <c r="F104" s="156" t="s">
        <v>183</v>
      </c>
      <c r="G104" s="157" t="s">
        <v>171</v>
      </c>
      <c r="H104" s="158">
        <v>40</v>
      </c>
      <c r="I104" s="159"/>
      <c r="J104" s="160">
        <f t="shared" si="20"/>
        <v>0</v>
      </c>
      <c r="K104" s="156" t="s">
        <v>1</v>
      </c>
      <c r="L104" s="32"/>
      <c r="M104" s="161" t="s">
        <v>1</v>
      </c>
      <c r="N104" s="162" t="s">
        <v>40</v>
      </c>
      <c r="O104" s="54"/>
      <c r="P104" s="163">
        <f t="shared" si="21"/>
        <v>0</v>
      </c>
      <c r="Q104" s="163">
        <v>0</v>
      </c>
      <c r="R104" s="163">
        <f t="shared" si="22"/>
        <v>0</v>
      </c>
      <c r="S104" s="163">
        <v>0</v>
      </c>
      <c r="T104" s="164">
        <f t="shared" si="23"/>
        <v>0</v>
      </c>
      <c r="AR104" s="11" t="s">
        <v>106</v>
      </c>
      <c r="AT104" s="11" t="s">
        <v>102</v>
      </c>
      <c r="AU104" s="11" t="s">
        <v>72</v>
      </c>
      <c r="AY104" s="11" t="s">
        <v>101</v>
      </c>
      <c r="BE104" s="165">
        <f t="shared" si="24"/>
        <v>0</v>
      </c>
      <c r="BF104" s="165">
        <f t="shared" si="25"/>
        <v>0</v>
      </c>
      <c r="BG104" s="165">
        <f t="shared" si="26"/>
        <v>0</v>
      </c>
      <c r="BH104" s="165">
        <f t="shared" si="27"/>
        <v>0</v>
      </c>
      <c r="BI104" s="165">
        <f t="shared" si="28"/>
        <v>0</v>
      </c>
      <c r="BJ104" s="11" t="s">
        <v>106</v>
      </c>
      <c r="BK104" s="165">
        <f t="shared" si="29"/>
        <v>0</v>
      </c>
      <c r="BL104" s="11" t="s">
        <v>106</v>
      </c>
      <c r="BM104" s="11" t="s">
        <v>184</v>
      </c>
    </row>
    <row r="105" spans="2:65" s="1" customFormat="1" ht="16.5" customHeight="1">
      <c r="B105" s="28"/>
      <c r="C105" s="154" t="s">
        <v>144</v>
      </c>
      <c r="D105" s="154" t="s">
        <v>102</v>
      </c>
      <c r="E105" s="155" t="s">
        <v>185</v>
      </c>
      <c r="F105" s="156" t="s">
        <v>186</v>
      </c>
      <c r="G105" s="157" t="s">
        <v>171</v>
      </c>
      <c r="H105" s="158">
        <v>1</v>
      </c>
      <c r="I105" s="159"/>
      <c r="J105" s="160">
        <f t="shared" si="20"/>
        <v>0</v>
      </c>
      <c r="K105" s="156" t="s">
        <v>1</v>
      </c>
      <c r="L105" s="32"/>
      <c r="M105" s="161" t="s">
        <v>1</v>
      </c>
      <c r="N105" s="162" t="s">
        <v>40</v>
      </c>
      <c r="O105" s="54"/>
      <c r="P105" s="163">
        <f t="shared" si="21"/>
        <v>0</v>
      </c>
      <c r="Q105" s="163">
        <v>0</v>
      </c>
      <c r="R105" s="163">
        <f t="shared" si="22"/>
        <v>0</v>
      </c>
      <c r="S105" s="163">
        <v>0</v>
      </c>
      <c r="T105" s="164">
        <f t="shared" si="23"/>
        <v>0</v>
      </c>
      <c r="AR105" s="11" t="s">
        <v>106</v>
      </c>
      <c r="AT105" s="11" t="s">
        <v>102</v>
      </c>
      <c r="AU105" s="11" t="s">
        <v>72</v>
      </c>
      <c r="AY105" s="11" t="s">
        <v>101</v>
      </c>
      <c r="BE105" s="165">
        <f t="shared" si="24"/>
        <v>0</v>
      </c>
      <c r="BF105" s="165">
        <f t="shared" si="25"/>
        <v>0</v>
      </c>
      <c r="BG105" s="165">
        <f t="shared" si="26"/>
        <v>0</v>
      </c>
      <c r="BH105" s="165">
        <f t="shared" si="27"/>
        <v>0</v>
      </c>
      <c r="BI105" s="165">
        <f t="shared" si="28"/>
        <v>0</v>
      </c>
      <c r="BJ105" s="11" t="s">
        <v>106</v>
      </c>
      <c r="BK105" s="165">
        <f t="shared" si="29"/>
        <v>0</v>
      </c>
      <c r="BL105" s="11" t="s">
        <v>106</v>
      </c>
      <c r="BM105" s="11" t="s">
        <v>187</v>
      </c>
    </row>
    <row r="106" spans="2:65" s="1" customFormat="1" ht="16.5" customHeight="1">
      <c r="B106" s="28"/>
      <c r="C106" s="154" t="s">
        <v>116</v>
      </c>
      <c r="D106" s="154" t="s">
        <v>102</v>
      </c>
      <c r="E106" s="155" t="s">
        <v>188</v>
      </c>
      <c r="F106" s="156" t="s">
        <v>189</v>
      </c>
      <c r="G106" s="157" t="s">
        <v>171</v>
      </c>
      <c r="H106" s="158">
        <v>6</v>
      </c>
      <c r="I106" s="159"/>
      <c r="J106" s="160">
        <f t="shared" si="20"/>
        <v>0</v>
      </c>
      <c r="K106" s="156" t="s">
        <v>1</v>
      </c>
      <c r="L106" s="32"/>
      <c r="M106" s="161" t="s">
        <v>1</v>
      </c>
      <c r="N106" s="162" t="s">
        <v>40</v>
      </c>
      <c r="O106" s="54"/>
      <c r="P106" s="163">
        <f t="shared" si="21"/>
        <v>0</v>
      </c>
      <c r="Q106" s="163">
        <v>0</v>
      </c>
      <c r="R106" s="163">
        <f t="shared" si="22"/>
        <v>0</v>
      </c>
      <c r="S106" s="163">
        <v>0</v>
      </c>
      <c r="T106" s="164">
        <f t="shared" si="23"/>
        <v>0</v>
      </c>
      <c r="AR106" s="11" t="s">
        <v>106</v>
      </c>
      <c r="AT106" s="11" t="s">
        <v>102</v>
      </c>
      <c r="AU106" s="11" t="s">
        <v>72</v>
      </c>
      <c r="AY106" s="11" t="s">
        <v>101</v>
      </c>
      <c r="BE106" s="165">
        <f t="shared" si="24"/>
        <v>0</v>
      </c>
      <c r="BF106" s="165">
        <f t="shared" si="25"/>
        <v>0</v>
      </c>
      <c r="BG106" s="165">
        <f t="shared" si="26"/>
        <v>0</v>
      </c>
      <c r="BH106" s="165">
        <f t="shared" si="27"/>
        <v>0</v>
      </c>
      <c r="BI106" s="165">
        <f t="shared" si="28"/>
        <v>0</v>
      </c>
      <c r="BJ106" s="11" t="s">
        <v>106</v>
      </c>
      <c r="BK106" s="165">
        <f t="shared" si="29"/>
        <v>0</v>
      </c>
      <c r="BL106" s="11" t="s">
        <v>106</v>
      </c>
      <c r="BM106" s="11" t="s">
        <v>190</v>
      </c>
    </row>
    <row r="107" spans="2:65" s="1" customFormat="1" ht="16.5" customHeight="1">
      <c r="B107" s="28"/>
      <c r="C107" s="154" t="s">
        <v>152</v>
      </c>
      <c r="D107" s="154" t="s">
        <v>102</v>
      </c>
      <c r="E107" s="155" t="s">
        <v>191</v>
      </c>
      <c r="F107" s="156" t="s">
        <v>192</v>
      </c>
      <c r="G107" s="157" t="s">
        <v>171</v>
      </c>
      <c r="H107" s="158">
        <v>6</v>
      </c>
      <c r="I107" s="159"/>
      <c r="J107" s="160">
        <f t="shared" si="20"/>
        <v>0</v>
      </c>
      <c r="K107" s="156" t="s">
        <v>1</v>
      </c>
      <c r="L107" s="32"/>
      <c r="M107" s="161" t="s">
        <v>1</v>
      </c>
      <c r="N107" s="162" t="s">
        <v>40</v>
      </c>
      <c r="O107" s="54"/>
      <c r="P107" s="163">
        <f t="shared" si="21"/>
        <v>0</v>
      </c>
      <c r="Q107" s="163">
        <v>0</v>
      </c>
      <c r="R107" s="163">
        <f t="shared" si="22"/>
        <v>0</v>
      </c>
      <c r="S107" s="163">
        <v>0</v>
      </c>
      <c r="T107" s="164">
        <f t="shared" si="23"/>
        <v>0</v>
      </c>
      <c r="AR107" s="11" t="s">
        <v>106</v>
      </c>
      <c r="AT107" s="11" t="s">
        <v>102</v>
      </c>
      <c r="AU107" s="11" t="s">
        <v>72</v>
      </c>
      <c r="AY107" s="11" t="s">
        <v>101</v>
      </c>
      <c r="BE107" s="165">
        <f t="shared" si="24"/>
        <v>0</v>
      </c>
      <c r="BF107" s="165">
        <f t="shared" si="25"/>
        <v>0</v>
      </c>
      <c r="BG107" s="165">
        <f t="shared" si="26"/>
        <v>0</v>
      </c>
      <c r="BH107" s="165">
        <f t="shared" si="27"/>
        <v>0</v>
      </c>
      <c r="BI107" s="165">
        <f t="shared" si="28"/>
        <v>0</v>
      </c>
      <c r="BJ107" s="11" t="s">
        <v>106</v>
      </c>
      <c r="BK107" s="165">
        <f t="shared" si="29"/>
        <v>0</v>
      </c>
      <c r="BL107" s="11" t="s">
        <v>106</v>
      </c>
      <c r="BM107" s="11" t="s">
        <v>193</v>
      </c>
    </row>
    <row r="108" spans="2:65" s="1" customFormat="1" ht="16.5" customHeight="1">
      <c r="B108" s="28"/>
      <c r="C108" s="154" t="s">
        <v>120</v>
      </c>
      <c r="D108" s="154" t="s">
        <v>102</v>
      </c>
      <c r="E108" s="155" t="s">
        <v>194</v>
      </c>
      <c r="F108" s="156" t="s">
        <v>195</v>
      </c>
      <c r="G108" s="157" t="s">
        <v>147</v>
      </c>
      <c r="H108" s="158">
        <v>2</v>
      </c>
      <c r="I108" s="159"/>
      <c r="J108" s="160">
        <f t="shared" si="20"/>
        <v>0</v>
      </c>
      <c r="K108" s="156" t="s">
        <v>1</v>
      </c>
      <c r="L108" s="32"/>
      <c r="M108" s="161" t="s">
        <v>1</v>
      </c>
      <c r="N108" s="162" t="s">
        <v>38</v>
      </c>
      <c r="O108" s="54"/>
      <c r="P108" s="163">
        <f t="shared" si="21"/>
        <v>0</v>
      </c>
      <c r="Q108" s="163">
        <v>1.4999999999999999E-4</v>
      </c>
      <c r="R108" s="163">
        <f t="shared" si="22"/>
        <v>2.9999999999999997E-4</v>
      </c>
      <c r="S108" s="163">
        <v>0</v>
      </c>
      <c r="T108" s="164">
        <f t="shared" si="23"/>
        <v>0</v>
      </c>
      <c r="AR108" s="11" t="s">
        <v>106</v>
      </c>
      <c r="AT108" s="11" t="s">
        <v>102</v>
      </c>
      <c r="AU108" s="11" t="s">
        <v>72</v>
      </c>
      <c r="AY108" s="11" t="s">
        <v>101</v>
      </c>
      <c r="BE108" s="165">
        <f t="shared" si="24"/>
        <v>0</v>
      </c>
      <c r="BF108" s="165">
        <f t="shared" si="25"/>
        <v>0</v>
      </c>
      <c r="BG108" s="165">
        <f t="shared" si="26"/>
        <v>0</v>
      </c>
      <c r="BH108" s="165">
        <f t="shared" si="27"/>
        <v>0</v>
      </c>
      <c r="BI108" s="165">
        <f t="shared" si="28"/>
        <v>0</v>
      </c>
      <c r="BJ108" s="11" t="s">
        <v>72</v>
      </c>
      <c r="BK108" s="165">
        <f t="shared" si="29"/>
        <v>0</v>
      </c>
      <c r="BL108" s="11" t="s">
        <v>106</v>
      </c>
      <c r="BM108" s="11" t="s">
        <v>196</v>
      </c>
    </row>
    <row r="109" spans="2:65" s="1" customFormat="1" ht="16.5" customHeight="1">
      <c r="B109" s="28"/>
      <c r="C109" s="154" t="s">
        <v>159</v>
      </c>
      <c r="D109" s="154" t="s">
        <v>102</v>
      </c>
      <c r="E109" s="155" t="s">
        <v>197</v>
      </c>
      <c r="F109" s="156" t="s">
        <v>198</v>
      </c>
      <c r="G109" s="157" t="s">
        <v>171</v>
      </c>
      <c r="H109" s="158">
        <v>1</v>
      </c>
      <c r="I109" s="159"/>
      <c r="J109" s="160">
        <f t="shared" si="20"/>
        <v>0</v>
      </c>
      <c r="K109" s="156" t="s">
        <v>1</v>
      </c>
      <c r="L109" s="32"/>
      <c r="M109" s="161" t="s">
        <v>1</v>
      </c>
      <c r="N109" s="162" t="s">
        <v>40</v>
      </c>
      <c r="O109" s="54"/>
      <c r="P109" s="163">
        <f t="shared" si="21"/>
        <v>0</v>
      </c>
      <c r="Q109" s="163">
        <v>0</v>
      </c>
      <c r="R109" s="163">
        <f t="shared" si="22"/>
        <v>0</v>
      </c>
      <c r="S109" s="163">
        <v>0</v>
      </c>
      <c r="T109" s="164">
        <f t="shared" si="23"/>
        <v>0</v>
      </c>
      <c r="AR109" s="11" t="s">
        <v>106</v>
      </c>
      <c r="AT109" s="11" t="s">
        <v>102</v>
      </c>
      <c r="AU109" s="11" t="s">
        <v>72</v>
      </c>
      <c r="AY109" s="11" t="s">
        <v>101</v>
      </c>
      <c r="BE109" s="165">
        <f t="shared" si="24"/>
        <v>0</v>
      </c>
      <c r="BF109" s="165">
        <f t="shared" si="25"/>
        <v>0</v>
      </c>
      <c r="BG109" s="165">
        <f t="shared" si="26"/>
        <v>0</v>
      </c>
      <c r="BH109" s="165">
        <f t="shared" si="27"/>
        <v>0</v>
      </c>
      <c r="BI109" s="165">
        <f t="shared" si="28"/>
        <v>0</v>
      </c>
      <c r="BJ109" s="11" t="s">
        <v>106</v>
      </c>
      <c r="BK109" s="165">
        <f t="shared" si="29"/>
        <v>0</v>
      </c>
      <c r="BL109" s="11" t="s">
        <v>106</v>
      </c>
      <c r="BM109" s="11" t="s">
        <v>199</v>
      </c>
    </row>
    <row r="110" spans="2:65" s="1" customFormat="1" ht="16.5" customHeight="1">
      <c r="B110" s="28"/>
      <c r="C110" s="154" t="s">
        <v>123</v>
      </c>
      <c r="D110" s="154" t="s">
        <v>102</v>
      </c>
      <c r="E110" s="155" t="s">
        <v>200</v>
      </c>
      <c r="F110" s="156" t="s">
        <v>201</v>
      </c>
      <c r="G110" s="157" t="s">
        <v>171</v>
      </c>
      <c r="H110" s="158">
        <v>1</v>
      </c>
      <c r="I110" s="159"/>
      <c r="J110" s="160">
        <f t="shared" si="20"/>
        <v>0</v>
      </c>
      <c r="K110" s="156" t="s">
        <v>1</v>
      </c>
      <c r="L110" s="32"/>
      <c r="M110" s="161" t="s">
        <v>1</v>
      </c>
      <c r="N110" s="162" t="s">
        <v>40</v>
      </c>
      <c r="O110" s="54"/>
      <c r="P110" s="163">
        <f t="shared" si="21"/>
        <v>0</v>
      </c>
      <c r="Q110" s="163">
        <v>0</v>
      </c>
      <c r="R110" s="163">
        <f t="shared" si="22"/>
        <v>0</v>
      </c>
      <c r="S110" s="163">
        <v>0</v>
      </c>
      <c r="T110" s="164">
        <f t="shared" si="23"/>
        <v>0</v>
      </c>
      <c r="AR110" s="11" t="s">
        <v>106</v>
      </c>
      <c r="AT110" s="11" t="s">
        <v>102</v>
      </c>
      <c r="AU110" s="11" t="s">
        <v>72</v>
      </c>
      <c r="AY110" s="11" t="s">
        <v>101</v>
      </c>
      <c r="BE110" s="165">
        <f t="shared" si="24"/>
        <v>0</v>
      </c>
      <c r="BF110" s="165">
        <f t="shared" si="25"/>
        <v>0</v>
      </c>
      <c r="BG110" s="165">
        <f t="shared" si="26"/>
        <v>0</v>
      </c>
      <c r="BH110" s="165">
        <f t="shared" si="27"/>
        <v>0</v>
      </c>
      <c r="BI110" s="165">
        <f t="shared" si="28"/>
        <v>0</v>
      </c>
      <c r="BJ110" s="11" t="s">
        <v>106</v>
      </c>
      <c r="BK110" s="165">
        <f t="shared" si="29"/>
        <v>0</v>
      </c>
      <c r="BL110" s="11" t="s">
        <v>106</v>
      </c>
      <c r="BM110" s="11" t="s">
        <v>202</v>
      </c>
    </row>
    <row r="111" spans="2:65" s="1" customFormat="1" ht="16.5" customHeight="1">
      <c r="B111" s="28"/>
      <c r="C111" s="154" t="s">
        <v>203</v>
      </c>
      <c r="D111" s="154" t="s">
        <v>102</v>
      </c>
      <c r="E111" s="155" t="s">
        <v>204</v>
      </c>
      <c r="F111" s="156" t="s">
        <v>205</v>
      </c>
      <c r="G111" s="157" t="s">
        <v>147</v>
      </c>
      <c r="H111" s="158">
        <v>48</v>
      </c>
      <c r="I111" s="159"/>
      <c r="J111" s="160">
        <f t="shared" si="20"/>
        <v>0</v>
      </c>
      <c r="K111" s="156" t="s">
        <v>1</v>
      </c>
      <c r="L111" s="32"/>
      <c r="M111" s="161" t="s">
        <v>1</v>
      </c>
      <c r="N111" s="162" t="s">
        <v>38</v>
      </c>
      <c r="O111" s="54"/>
      <c r="P111" s="163">
        <f t="shared" si="21"/>
        <v>0</v>
      </c>
      <c r="Q111" s="163">
        <v>0</v>
      </c>
      <c r="R111" s="163">
        <f t="shared" si="22"/>
        <v>0</v>
      </c>
      <c r="S111" s="163">
        <v>0</v>
      </c>
      <c r="T111" s="164">
        <f t="shared" si="23"/>
        <v>0</v>
      </c>
      <c r="AR111" s="11" t="s">
        <v>106</v>
      </c>
      <c r="AT111" s="11" t="s">
        <v>102</v>
      </c>
      <c r="AU111" s="11" t="s">
        <v>72</v>
      </c>
      <c r="AY111" s="11" t="s">
        <v>101</v>
      </c>
      <c r="BE111" s="165">
        <f t="shared" si="24"/>
        <v>0</v>
      </c>
      <c r="BF111" s="165">
        <f t="shared" si="25"/>
        <v>0</v>
      </c>
      <c r="BG111" s="165">
        <f t="shared" si="26"/>
        <v>0</v>
      </c>
      <c r="BH111" s="165">
        <f t="shared" si="27"/>
        <v>0</v>
      </c>
      <c r="BI111" s="165">
        <f t="shared" si="28"/>
        <v>0</v>
      </c>
      <c r="BJ111" s="11" t="s">
        <v>72</v>
      </c>
      <c r="BK111" s="165">
        <f t="shared" si="29"/>
        <v>0</v>
      </c>
      <c r="BL111" s="11" t="s">
        <v>106</v>
      </c>
      <c r="BM111" s="11" t="s">
        <v>206</v>
      </c>
    </row>
    <row r="112" spans="2:65" s="1" customFormat="1" ht="16.5" customHeight="1">
      <c r="B112" s="28"/>
      <c r="C112" s="154" t="s">
        <v>128</v>
      </c>
      <c r="D112" s="154" t="s">
        <v>102</v>
      </c>
      <c r="E112" s="155" t="s">
        <v>207</v>
      </c>
      <c r="F112" s="156" t="s">
        <v>208</v>
      </c>
      <c r="G112" s="157" t="s">
        <v>171</v>
      </c>
      <c r="H112" s="158">
        <v>1</v>
      </c>
      <c r="I112" s="159"/>
      <c r="J112" s="160">
        <f t="shared" si="20"/>
        <v>0</v>
      </c>
      <c r="K112" s="156" t="s">
        <v>1</v>
      </c>
      <c r="L112" s="32"/>
      <c r="M112" s="161" t="s">
        <v>1</v>
      </c>
      <c r="N112" s="162" t="s">
        <v>40</v>
      </c>
      <c r="O112" s="54"/>
      <c r="P112" s="163">
        <f t="shared" si="21"/>
        <v>0</v>
      </c>
      <c r="Q112" s="163">
        <v>0</v>
      </c>
      <c r="R112" s="163">
        <f t="shared" si="22"/>
        <v>0</v>
      </c>
      <c r="S112" s="163">
        <v>0</v>
      </c>
      <c r="T112" s="164">
        <f t="shared" si="23"/>
        <v>0</v>
      </c>
      <c r="AR112" s="11" t="s">
        <v>106</v>
      </c>
      <c r="AT112" s="11" t="s">
        <v>102</v>
      </c>
      <c r="AU112" s="11" t="s">
        <v>72</v>
      </c>
      <c r="AY112" s="11" t="s">
        <v>101</v>
      </c>
      <c r="BE112" s="165">
        <f t="shared" si="24"/>
        <v>0</v>
      </c>
      <c r="BF112" s="165">
        <f t="shared" si="25"/>
        <v>0</v>
      </c>
      <c r="BG112" s="165">
        <f t="shared" si="26"/>
        <v>0</v>
      </c>
      <c r="BH112" s="165">
        <f t="shared" si="27"/>
        <v>0</v>
      </c>
      <c r="BI112" s="165">
        <f t="shared" si="28"/>
        <v>0</v>
      </c>
      <c r="BJ112" s="11" t="s">
        <v>106</v>
      </c>
      <c r="BK112" s="165">
        <f t="shared" si="29"/>
        <v>0</v>
      </c>
      <c r="BL112" s="11" t="s">
        <v>106</v>
      </c>
      <c r="BM112" s="11" t="s">
        <v>209</v>
      </c>
    </row>
    <row r="113" spans="2:65" s="1" customFormat="1" ht="16.5" customHeight="1">
      <c r="B113" s="28"/>
      <c r="C113" s="154" t="s">
        <v>8</v>
      </c>
      <c r="D113" s="154" t="s">
        <v>102</v>
      </c>
      <c r="E113" s="155" t="s">
        <v>210</v>
      </c>
      <c r="F113" s="156" t="s">
        <v>211</v>
      </c>
      <c r="G113" s="157" t="s">
        <v>171</v>
      </c>
      <c r="H113" s="158">
        <v>6</v>
      </c>
      <c r="I113" s="159"/>
      <c r="J113" s="160">
        <f t="shared" si="20"/>
        <v>0</v>
      </c>
      <c r="K113" s="156" t="s">
        <v>1</v>
      </c>
      <c r="L113" s="32"/>
      <c r="M113" s="161" t="s">
        <v>1</v>
      </c>
      <c r="N113" s="162" t="s">
        <v>40</v>
      </c>
      <c r="O113" s="54"/>
      <c r="P113" s="163">
        <f t="shared" si="21"/>
        <v>0</v>
      </c>
      <c r="Q113" s="163">
        <v>0</v>
      </c>
      <c r="R113" s="163">
        <f t="shared" si="22"/>
        <v>0</v>
      </c>
      <c r="S113" s="163">
        <v>0</v>
      </c>
      <c r="T113" s="164">
        <f t="shared" si="23"/>
        <v>0</v>
      </c>
      <c r="AR113" s="11" t="s">
        <v>106</v>
      </c>
      <c r="AT113" s="11" t="s">
        <v>102</v>
      </c>
      <c r="AU113" s="11" t="s">
        <v>72</v>
      </c>
      <c r="AY113" s="11" t="s">
        <v>101</v>
      </c>
      <c r="BE113" s="165">
        <f t="shared" si="24"/>
        <v>0</v>
      </c>
      <c r="BF113" s="165">
        <f t="shared" si="25"/>
        <v>0</v>
      </c>
      <c r="BG113" s="165">
        <f t="shared" si="26"/>
        <v>0</v>
      </c>
      <c r="BH113" s="165">
        <f t="shared" si="27"/>
        <v>0</v>
      </c>
      <c r="BI113" s="165">
        <f t="shared" si="28"/>
        <v>0</v>
      </c>
      <c r="BJ113" s="11" t="s">
        <v>106</v>
      </c>
      <c r="BK113" s="165">
        <f t="shared" si="29"/>
        <v>0</v>
      </c>
      <c r="BL113" s="11" t="s">
        <v>106</v>
      </c>
      <c r="BM113" s="11" t="s">
        <v>212</v>
      </c>
    </row>
    <row r="114" spans="2:65" s="1" customFormat="1" ht="16.5" customHeight="1">
      <c r="B114" s="28"/>
      <c r="C114" s="154" t="s">
        <v>131</v>
      </c>
      <c r="D114" s="154" t="s">
        <v>102</v>
      </c>
      <c r="E114" s="155" t="s">
        <v>213</v>
      </c>
      <c r="F114" s="156" t="s">
        <v>214</v>
      </c>
      <c r="G114" s="157" t="s">
        <v>171</v>
      </c>
      <c r="H114" s="158">
        <v>3</v>
      </c>
      <c r="I114" s="159"/>
      <c r="J114" s="160">
        <f t="shared" si="20"/>
        <v>0</v>
      </c>
      <c r="K114" s="156" t="s">
        <v>1</v>
      </c>
      <c r="L114" s="32"/>
      <c r="M114" s="161" t="s">
        <v>1</v>
      </c>
      <c r="N114" s="162" t="s">
        <v>40</v>
      </c>
      <c r="O114" s="54"/>
      <c r="P114" s="163">
        <f t="shared" si="21"/>
        <v>0</v>
      </c>
      <c r="Q114" s="163">
        <v>0</v>
      </c>
      <c r="R114" s="163">
        <f t="shared" si="22"/>
        <v>0</v>
      </c>
      <c r="S114" s="163">
        <v>0</v>
      </c>
      <c r="T114" s="164">
        <f t="shared" si="23"/>
        <v>0</v>
      </c>
      <c r="AR114" s="11" t="s">
        <v>106</v>
      </c>
      <c r="AT114" s="11" t="s">
        <v>102</v>
      </c>
      <c r="AU114" s="11" t="s">
        <v>72</v>
      </c>
      <c r="AY114" s="11" t="s">
        <v>101</v>
      </c>
      <c r="BE114" s="165">
        <f t="shared" si="24"/>
        <v>0</v>
      </c>
      <c r="BF114" s="165">
        <f t="shared" si="25"/>
        <v>0</v>
      </c>
      <c r="BG114" s="165">
        <f t="shared" si="26"/>
        <v>0</v>
      </c>
      <c r="BH114" s="165">
        <f t="shared" si="27"/>
        <v>0</v>
      </c>
      <c r="BI114" s="165">
        <f t="shared" si="28"/>
        <v>0</v>
      </c>
      <c r="BJ114" s="11" t="s">
        <v>106</v>
      </c>
      <c r="BK114" s="165">
        <f t="shared" si="29"/>
        <v>0</v>
      </c>
      <c r="BL114" s="11" t="s">
        <v>106</v>
      </c>
      <c r="BM114" s="11" t="s">
        <v>215</v>
      </c>
    </row>
    <row r="115" spans="2:65" s="1" customFormat="1" ht="16.5" customHeight="1">
      <c r="B115" s="28"/>
      <c r="C115" s="154" t="s">
        <v>14</v>
      </c>
      <c r="D115" s="154" t="s">
        <v>102</v>
      </c>
      <c r="E115" s="155" t="s">
        <v>216</v>
      </c>
      <c r="F115" s="156" t="s">
        <v>217</v>
      </c>
      <c r="G115" s="157" t="s">
        <v>171</v>
      </c>
      <c r="H115" s="158">
        <v>12</v>
      </c>
      <c r="I115" s="159"/>
      <c r="J115" s="160">
        <f t="shared" si="20"/>
        <v>0</v>
      </c>
      <c r="K115" s="156" t="s">
        <v>1</v>
      </c>
      <c r="L115" s="32"/>
      <c r="M115" s="161" t="s">
        <v>1</v>
      </c>
      <c r="N115" s="162" t="s">
        <v>40</v>
      </c>
      <c r="O115" s="54"/>
      <c r="P115" s="163">
        <f t="shared" si="21"/>
        <v>0</v>
      </c>
      <c r="Q115" s="163">
        <v>0</v>
      </c>
      <c r="R115" s="163">
        <f t="shared" si="22"/>
        <v>0</v>
      </c>
      <c r="S115" s="163">
        <v>0</v>
      </c>
      <c r="T115" s="164">
        <f t="shared" si="23"/>
        <v>0</v>
      </c>
      <c r="AR115" s="11" t="s">
        <v>106</v>
      </c>
      <c r="AT115" s="11" t="s">
        <v>102</v>
      </c>
      <c r="AU115" s="11" t="s">
        <v>72</v>
      </c>
      <c r="AY115" s="11" t="s">
        <v>101</v>
      </c>
      <c r="BE115" s="165">
        <f t="shared" si="24"/>
        <v>0</v>
      </c>
      <c r="BF115" s="165">
        <f t="shared" si="25"/>
        <v>0</v>
      </c>
      <c r="BG115" s="165">
        <f t="shared" si="26"/>
        <v>0</v>
      </c>
      <c r="BH115" s="165">
        <f t="shared" si="27"/>
        <v>0</v>
      </c>
      <c r="BI115" s="165">
        <f t="shared" si="28"/>
        <v>0</v>
      </c>
      <c r="BJ115" s="11" t="s">
        <v>106</v>
      </c>
      <c r="BK115" s="165">
        <f t="shared" si="29"/>
        <v>0</v>
      </c>
      <c r="BL115" s="11" t="s">
        <v>106</v>
      </c>
      <c r="BM115" s="11" t="s">
        <v>218</v>
      </c>
    </row>
    <row r="116" spans="2:65" s="9" customFormat="1" ht="25.95" customHeight="1">
      <c r="B116" s="140"/>
      <c r="C116" s="141"/>
      <c r="D116" s="142" t="s">
        <v>66</v>
      </c>
      <c r="E116" s="143" t="s">
        <v>219</v>
      </c>
      <c r="F116" s="143" t="s">
        <v>220</v>
      </c>
      <c r="G116" s="141"/>
      <c r="H116" s="141"/>
      <c r="I116" s="144"/>
      <c r="J116" s="145">
        <f>BK116</f>
        <v>0</v>
      </c>
      <c r="K116" s="141"/>
      <c r="L116" s="146"/>
      <c r="M116" s="147"/>
      <c r="N116" s="148"/>
      <c r="O116" s="148"/>
      <c r="P116" s="149">
        <f>SUM(P117:P146)</f>
        <v>0</v>
      </c>
      <c r="Q116" s="148"/>
      <c r="R116" s="149">
        <f>SUM(R117:R146)</f>
        <v>0.75100000000000011</v>
      </c>
      <c r="S116" s="148"/>
      <c r="T116" s="150">
        <f>SUM(T117:T146)</f>
        <v>0</v>
      </c>
      <c r="AR116" s="151" t="s">
        <v>72</v>
      </c>
      <c r="AT116" s="152" t="s">
        <v>66</v>
      </c>
      <c r="AU116" s="152" t="s">
        <v>67</v>
      </c>
      <c r="AY116" s="151" t="s">
        <v>101</v>
      </c>
      <c r="BK116" s="153">
        <f>SUM(BK117:BK146)</f>
        <v>0</v>
      </c>
    </row>
    <row r="117" spans="2:65" s="1" customFormat="1" ht="16.5" customHeight="1">
      <c r="B117" s="28"/>
      <c r="C117" s="154" t="s">
        <v>72</v>
      </c>
      <c r="D117" s="154" t="s">
        <v>102</v>
      </c>
      <c r="E117" s="155" t="s">
        <v>221</v>
      </c>
      <c r="F117" s="156" t="s">
        <v>222</v>
      </c>
      <c r="G117" s="157" t="s">
        <v>147</v>
      </c>
      <c r="H117" s="158">
        <v>48</v>
      </c>
      <c r="I117" s="159"/>
      <c r="J117" s="160">
        <f t="shared" ref="J117:J146" si="30">ROUND(I117*H117,2)</f>
        <v>0</v>
      </c>
      <c r="K117" s="156" t="s">
        <v>1</v>
      </c>
      <c r="L117" s="32"/>
      <c r="M117" s="161" t="s">
        <v>1</v>
      </c>
      <c r="N117" s="162" t="s">
        <v>38</v>
      </c>
      <c r="O117" s="54"/>
      <c r="P117" s="163">
        <f t="shared" ref="P117:P146" si="31">O117*H117</f>
        <v>0</v>
      </c>
      <c r="Q117" s="163">
        <v>0</v>
      </c>
      <c r="R117" s="163">
        <f t="shared" ref="R117:R146" si="32">Q117*H117</f>
        <v>0</v>
      </c>
      <c r="S117" s="163">
        <v>0</v>
      </c>
      <c r="T117" s="164">
        <f t="shared" ref="T117:T146" si="33">S117*H117</f>
        <v>0</v>
      </c>
      <c r="AR117" s="11" t="s">
        <v>106</v>
      </c>
      <c r="AT117" s="11" t="s">
        <v>102</v>
      </c>
      <c r="AU117" s="11" t="s">
        <v>72</v>
      </c>
      <c r="AY117" s="11" t="s">
        <v>101</v>
      </c>
      <c r="BE117" s="165">
        <f t="shared" ref="BE117:BE146" si="34">IF(N117="základní",J117,0)</f>
        <v>0</v>
      </c>
      <c r="BF117" s="165">
        <f t="shared" ref="BF117:BF146" si="35">IF(N117="snížená",J117,0)</f>
        <v>0</v>
      </c>
      <c r="BG117" s="165">
        <f t="shared" ref="BG117:BG146" si="36">IF(N117="zákl. přenesená",J117,0)</f>
        <v>0</v>
      </c>
      <c r="BH117" s="165">
        <f t="shared" ref="BH117:BH146" si="37">IF(N117="sníž. přenesená",J117,0)</f>
        <v>0</v>
      </c>
      <c r="BI117" s="165">
        <f t="shared" ref="BI117:BI146" si="38">IF(N117="nulová",J117,0)</f>
        <v>0</v>
      </c>
      <c r="BJ117" s="11" t="s">
        <v>72</v>
      </c>
      <c r="BK117" s="165">
        <f t="shared" ref="BK117:BK146" si="39">ROUND(I117*H117,2)</f>
        <v>0</v>
      </c>
      <c r="BL117" s="11" t="s">
        <v>106</v>
      </c>
      <c r="BM117" s="11" t="s">
        <v>223</v>
      </c>
    </row>
    <row r="118" spans="2:65" s="1" customFormat="1" ht="16.5" customHeight="1">
      <c r="B118" s="28"/>
      <c r="C118" s="154" t="s">
        <v>74</v>
      </c>
      <c r="D118" s="154" t="s">
        <v>102</v>
      </c>
      <c r="E118" s="155" t="s">
        <v>224</v>
      </c>
      <c r="F118" s="156" t="s">
        <v>225</v>
      </c>
      <c r="G118" s="157" t="s">
        <v>147</v>
      </c>
      <c r="H118" s="158">
        <v>33</v>
      </c>
      <c r="I118" s="159"/>
      <c r="J118" s="160">
        <f t="shared" si="30"/>
        <v>0</v>
      </c>
      <c r="K118" s="156" t="s">
        <v>1</v>
      </c>
      <c r="L118" s="32"/>
      <c r="M118" s="161" t="s">
        <v>1</v>
      </c>
      <c r="N118" s="162" t="s">
        <v>38</v>
      </c>
      <c r="O118" s="54"/>
      <c r="P118" s="163">
        <f t="shared" si="31"/>
        <v>0</v>
      </c>
      <c r="Q118" s="163">
        <v>0</v>
      </c>
      <c r="R118" s="163">
        <f t="shared" si="32"/>
        <v>0</v>
      </c>
      <c r="S118" s="163">
        <v>0</v>
      </c>
      <c r="T118" s="164">
        <f t="shared" si="33"/>
        <v>0</v>
      </c>
      <c r="AR118" s="11" t="s">
        <v>106</v>
      </c>
      <c r="AT118" s="11" t="s">
        <v>102</v>
      </c>
      <c r="AU118" s="11" t="s">
        <v>72</v>
      </c>
      <c r="AY118" s="11" t="s">
        <v>101</v>
      </c>
      <c r="BE118" s="165">
        <f t="shared" si="34"/>
        <v>0</v>
      </c>
      <c r="BF118" s="165">
        <f t="shared" si="35"/>
        <v>0</v>
      </c>
      <c r="BG118" s="165">
        <f t="shared" si="36"/>
        <v>0</v>
      </c>
      <c r="BH118" s="165">
        <f t="shared" si="37"/>
        <v>0</v>
      </c>
      <c r="BI118" s="165">
        <f t="shared" si="38"/>
        <v>0</v>
      </c>
      <c r="BJ118" s="11" t="s">
        <v>72</v>
      </c>
      <c r="BK118" s="165">
        <f t="shared" si="39"/>
        <v>0</v>
      </c>
      <c r="BL118" s="11" t="s">
        <v>106</v>
      </c>
      <c r="BM118" s="11" t="s">
        <v>226</v>
      </c>
    </row>
    <row r="119" spans="2:65" s="1" customFormat="1" ht="16.5" customHeight="1">
      <c r="B119" s="28"/>
      <c r="C119" s="154" t="s">
        <v>110</v>
      </c>
      <c r="D119" s="154" t="s">
        <v>102</v>
      </c>
      <c r="E119" s="155" t="s">
        <v>227</v>
      </c>
      <c r="F119" s="156" t="s">
        <v>228</v>
      </c>
      <c r="G119" s="157" t="s">
        <v>229</v>
      </c>
      <c r="H119" s="158">
        <v>2</v>
      </c>
      <c r="I119" s="159"/>
      <c r="J119" s="160">
        <f t="shared" si="30"/>
        <v>0</v>
      </c>
      <c r="K119" s="156" t="s">
        <v>1</v>
      </c>
      <c r="L119" s="32"/>
      <c r="M119" s="161" t="s">
        <v>1</v>
      </c>
      <c r="N119" s="162" t="s">
        <v>40</v>
      </c>
      <c r="O119" s="54"/>
      <c r="P119" s="163">
        <f t="shared" si="31"/>
        <v>0</v>
      </c>
      <c r="Q119" s="163">
        <v>6.0000000000000001E-3</v>
      </c>
      <c r="R119" s="163">
        <f t="shared" si="32"/>
        <v>1.2E-2</v>
      </c>
      <c r="S119" s="163">
        <v>0</v>
      </c>
      <c r="T119" s="164">
        <f t="shared" si="33"/>
        <v>0</v>
      </c>
      <c r="AR119" s="11" t="s">
        <v>106</v>
      </c>
      <c r="AT119" s="11" t="s">
        <v>102</v>
      </c>
      <c r="AU119" s="11" t="s">
        <v>72</v>
      </c>
      <c r="AY119" s="11" t="s">
        <v>101</v>
      </c>
      <c r="BE119" s="165">
        <f t="shared" si="34"/>
        <v>0</v>
      </c>
      <c r="BF119" s="165">
        <f t="shared" si="35"/>
        <v>0</v>
      </c>
      <c r="BG119" s="165">
        <f t="shared" si="36"/>
        <v>0</v>
      </c>
      <c r="BH119" s="165">
        <f t="shared" si="37"/>
        <v>0</v>
      </c>
      <c r="BI119" s="165">
        <f t="shared" si="38"/>
        <v>0</v>
      </c>
      <c r="BJ119" s="11" t="s">
        <v>106</v>
      </c>
      <c r="BK119" s="165">
        <f t="shared" si="39"/>
        <v>0</v>
      </c>
      <c r="BL119" s="11" t="s">
        <v>106</v>
      </c>
      <c r="BM119" s="11" t="s">
        <v>230</v>
      </c>
    </row>
    <row r="120" spans="2:65" s="1" customFormat="1" ht="16.5" customHeight="1">
      <c r="B120" s="28"/>
      <c r="C120" s="154" t="s">
        <v>106</v>
      </c>
      <c r="D120" s="154" t="s">
        <v>102</v>
      </c>
      <c r="E120" s="155" t="s">
        <v>231</v>
      </c>
      <c r="F120" s="156" t="s">
        <v>232</v>
      </c>
      <c r="G120" s="157" t="s">
        <v>229</v>
      </c>
      <c r="H120" s="158">
        <v>1</v>
      </c>
      <c r="I120" s="159"/>
      <c r="J120" s="160">
        <f t="shared" si="30"/>
        <v>0</v>
      </c>
      <c r="K120" s="156" t="s">
        <v>1</v>
      </c>
      <c r="L120" s="32"/>
      <c r="M120" s="161" t="s">
        <v>1</v>
      </c>
      <c r="N120" s="162" t="s">
        <v>40</v>
      </c>
      <c r="O120" s="54"/>
      <c r="P120" s="163">
        <f t="shared" si="31"/>
        <v>0</v>
      </c>
      <c r="Q120" s="163">
        <v>8.0000000000000002E-3</v>
      </c>
      <c r="R120" s="163">
        <f t="shared" si="32"/>
        <v>8.0000000000000002E-3</v>
      </c>
      <c r="S120" s="163">
        <v>0</v>
      </c>
      <c r="T120" s="164">
        <f t="shared" si="33"/>
        <v>0</v>
      </c>
      <c r="AR120" s="11" t="s">
        <v>106</v>
      </c>
      <c r="AT120" s="11" t="s">
        <v>102</v>
      </c>
      <c r="AU120" s="11" t="s">
        <v>72</v>
      </c>
      <c r="AY120" s="11" t="s">
        <v>101</v>
      </c>
      <c r="BE120" s="165">
        <f t="shared" si="34"/>
        <v>0</v>
      </c>
      <c r="BF120" s="165">
        <f t="shared" si="35"/>
        <v>0</v>
      </c>
      <c r="BG120" s="165">
        <f t="shared" si="36"/>
        <v>0</v>
      </c>
      <c r="BH120" s="165">
        <f t="shared" si="37"/>
        <v>0</v>
      </c>
      <c r="BI120" s="165">
        <f t="shared" si="38"/>
        <v>0</v>
      </c>
      <c r="BJ120" s="11" t="s">
        <v>106</v>
      </c>
      <c r="BK120" s="165">
        <f t="shared" si="39"/>
        <v>0</v>
      </c>
      <c r="BL120" s="11" t="s">
        <v>106</v>
      </c>
      <c r="BM120" s="11" t="s">
        <v>233</v>
      </c>
    </row>
    <row r="121" spans="2:65" s="1" customFormat="1" ht="16.5" customHeight="1">
      <c r="B121" s="28"/>
      <c r="C121" s="154" t="s">
        <v>117</v>
      </c>
      <c r="D121" s="154" t="s">
        <v>102</v>
      </c>
      <c r="E121" s="155" t="s">
        <v>234</v>
      </c>
      <c r="F121" s="156" t="s">
        <v>235</v>
      </c>
      <c r="G121" s="157" t="s">
        <v>229</v>
      </c>
      <c r="H121" s="158">
        <v>2</v>
      </c>
      <c r="I121" s="159"/>
      <c r="J121" s="160">
        <f t="shared" si="30"/>
        <v>0</v>
      </c>
      <c r="K121" s="156" t="s">
        <v>1</v>
      </c>
      <c r="L121" s="32"/>
      <c r="M121" s="161" t="s">
        <v>1</v>
      </c>
      <c r="N121" s="162" t="s">
        <v>40</v>
      </c>
      <c r="O121" s="54"/>
      <c r="P121" s="163">
        <f t="shared" si="31"/>
        <v>0</v>
      </c>
      <c r="Q121" s="163">
        <v>8.9999999999999993E-3</v>
      </c>
      <c r="R121" s="163">
        <f t="shared" si="32"/>
        <v>1.7999999999999999E-2</v>
      </c>
      <c r="S121" s="163">
        <v>0</v>
      </c>
      <c r="T121" s="164">
        <f t="shared" si="33"/>
        <v>0</v>
      </c>
      <c r="AR121" s="11" t="s">
        <v>106</v>
      </c>
      <c r="AT121" s="11" t="s">
        <v>102</v>
      </c>
      <c r="AU121" s="11" t="s">
        <v>72</v>
      </c>
      <c r="AY121" s="11" t="s">
        <v>101</v>
      </c>
      <c r="BE121" s="165">
        <f t="shared" si="34"/>
        <v>0</v>
      </c>
      <c r="BF121" s="165">
        <f t="shared" si="35"/>
        <v>0</v>
      </c>
      <c r="BG121" s="165">
        <f t="shared" si="36"/>
        <v>0</v>
      </c>
      <c r="BH121" s="165">
        <f t="shared" si="37"/>
        <v>0</v>
      </c>
      <c r="BI121" s="165">
        <f t="shared" si="38"/>
        <v>0</v>
      </c>
      <c r="BJ121" s="11" t="s">
        <v>106</v>
      </c>
      <c r="BK121" s="165">
        <f t="shared" si="39"/>
        <v>0</v>
      </c>
      <c r="BL121" s="11" t="s">
        <v>106</v>
      </c>
      <c r="BM121" s="11" t="s">
        <v>236</v>
      </c>
    </row>
    <row r="122" spans="2:65" s="1" customFormat="1" ht="16.5" customHeight="1">
      <c r="B122" s="28"/>
      <c r="C122" s="154" t="s">
        <v>113</v>
      </c>
      <c r="D122" s="154" t="s">
        <v>102</v>
      </c>
      <c r="E122" s="155" t="s">
        <v>237</v>
      </c>
      <c r="F122" s="156" t="s">
        <v>238</v>
      </c>
      <c r="G122" s="157" t="s">
        <v>229</v>
      </c>
      <c r="H122" s="158">
        <v>1</v>
      </c>
      <c r="I122" s="159"/>
      <c r="J122" s="160">
        <f t="shared" si="30"/>
        <v>0</v>
      </c>
      <c r="K122" s="156" t="s">
        <v>1</v>
      </c>
      <c r="L122" s="32"/>
      <c r="M122" s="161" t="s">
        <v>1</v>
      </c>
      <c r="N122" s="162" t="s">
        <v>40</v>
      </c>
      <c r="O122" s="54"/>
      <c r="P122" s="163">
        <f t="shared" si="31"/>
        <v>0</v>
      </c>
      <c r="Q122" s="163">
        <v>1.2999999999999999E-2</v>
      </c>
      <c r="R122" s="163">
        <f t="shared" si="32"/>
        <v>1.2999999999999999E-2</v>
      </c>
      <c r="S122" s="163">
        <v>0</v>
      </c>
      <c r="T122" s="164">
        <f t="shared" si="33"/>
        <v>0</v>
      </c>
      <c r="AR122" s="11" t="s">
        <v>106</v>
      </c>
      <c r="AT122" s="11" t="s">
        <v>102</v>
      </c>
      <c r="AU122" s="11" t="s">
        <v>72</v>
      </c>
      <c r="AY122" s="11" t="s">
        <v>101</v>
      </c>
      <c r="BE122" s="165">
        <f t="shared" si="34"/>
        <v>0</v>
      </c>
      <c r="BF122" s="165">
        <f t="shared" si="35"/>
        <v>0</v>
      </c>
      <c r="BG122" s="165">
        <f t="shared" si="36"/>
        <v>0</v>
      </c>
      <c r="BH122" s="165">
        <f t="shared" si="37"/>
        <v>0</v>
      </c>
      <c r="BI122" s="165">
        <f t="shared" si="38"/>
        <v>0</v>
      </c>
      <c r="BJ122" s="11" t="s">
        <v>106</v>
      </c>
      <c r="BK122" s="165">
        <f t="shared" si="39"/>
        <v>0</v>
      </c>
      <c r="BL122" s="11" t="s">
        <v>106</v>
      </c>
      <c r="BM122" s="11" t="s">
        <v>239</v>
      </c>
    </row>
    <row r="123" spans="2:65" s="1" customFormat="1" ht="16.5" customHeight="1">
      <c r="B123" s="28"/>
      <c r="C123" s="154" t="s">
        <v>144</v>
      </c>
      <c r="D123" s="154" t="s">
        <v>102</v>
      </c>
      <c r="E123" s="155" t="s">
        <v>240</v>
      </c>
      <c r="F123" s="156" t="s">
        <v>241</v>
      </c>
      <c r="G123" s="157" t="s">
        <v>229</v>
      </c>
      <c r="H123" s="158">
        <v>3</v>
      </c>
      <c r="I123" s="159"/>
      <c r="J123" s="160">
        <f t="shared" si="30"/>
        <v>0</v>
      </c>
      <c r="K123" s="156" t="s">
        <v>1</v>
      </c>
      <c r="L123" s="32"/>
      <c r="M123" s="161" t="s">
        <v>1</v>
      </c>
      <c r="N123" s="162" t="s">
        <v>40</v>
      </c>
      <c r="O123" s="54"/>
      <c r="P123" s="163">
        <f t="shared" si="31"/>
        <v>0</v>
      </c>
      <c r="Q123" s="163">
        <v>1.4E-2</v>
      </c>
      <c r="R123" s="163">
        <f t="shared" si="32"/>
        <v>4.2000000000000003E-2</v>
      </c>
      <c r="S123" s="163">
        <v>0</v>
      </c>
      <c r="T123" s="164">
        <f t="shared" si="33"/>
        <v>0</v>
      </c>
      <c r="AR123" s="11" t="s">
        <v>106</v>
      </c>
      <c r="AT123" s="11" t="s">
        <v>102</v>
      </c>
      <c r="AU123" s="11" t="s">
        <v>72</v>
      </c>
      <c r="AY123" s="11" t="s">
        <v>101</v>
      </c>
      <c r="BE123" s="165">
        <f t="shared" si="34"/>
        <v>0</v>
      </c>
      <c r="BF123" s="165">
        <f t="shared" si="35"/>
        <v>0</v>
      </c>
      <c r="BG123" s="165">
        <f t="shared" si="36"/>
        <v>0</v>
      </c>
      <c r="BH123" s="165">
        <f t="shared" si="37"/>
        <v>0</v>
      </c>
      <c r="BI123" s="165">
        <f t="shared" si="38"/>
        <v>0</v>
      </c>
      <c r="BJ123" s="11" t="s">
        <v>106</v>
      </c>
      <c r="BK123" s="165">
        <f t="shared" si="39"/>
        <v>0</v>
      </c>
      <c r="BL123" s="11" t="s">
        <v>106</v>
      </c>
      <c r="BM123" s="11" t="s">
        <v>242</v>
      </c>
    </row>
    <row r="124" spans="2:65" s="1" customFormat="1" ht="16.5" customHeight="1">
      <c r="B124" s="28"/>
      <c r="C124" s="154" t="s">
        <v>116</v>
      </c>
      <c r="D124" s="154" t="s">
        <v>102</v>
      </c>
      <c r="E124" s="155" t="s">
        <v>243</v>
      </c>
      <c r="F124" s="156" t="s">
        <v>244</v>
      </c>
      <c r="G124" s="157" t="s">
        <v>229</v>
      </c>
      <c r="H124" s="158">
        <v>5</v>
      </c>
      <c r="I124" s="159"/>
      <c r="J124" s="160">
        <f t="shared" si="30"/>
        <v>0</v>
      </c>
      <c r="K124" s="156" t="s">
        <v>1</v>
      </c>
      <c r="L124" s="32"/>
      <c r="M124" s="161" t="s">
        <v>1</v>
      </c>
      <c r="N124" s="162" t="s">
        <v>40</v>
      </c>
      <c r="O124" s="54"/>
      <c r="P124" s="163">
        <f t="shared" si="31"/>
        <v>0</v>
      </c>
      <c r="Q124" s="163">
        <v>1.4999999999999999E-2</v>
      </c>
      <c r="R124" s="163">
        <f t="shared" si="32"/>
        <v>7.4999999999999997E-2</v>
      </c>
      <c r="S124" s="163">
        <v>0</v>
      </c>
      <c r="T124" s="164">
        <f t="shared" si="33"/>
        <v>0</v>
      </c>
      <c r="AR124" s="11" t="s">
        <v>106</v>
      </c>
      <c r="AT124" s="11" t="s">
        <v>102</v>
      </c>
      <c r="AU124" s="11" t="s">
        <v>72</v>
      </c>
      <c r="AY124" s="11" t="s">
        <v>101</v>
      </c>
      <c r="BE124" s="165">
        <f t="shared" si="34"/>
        <v>0</v>
      </c>
      <c r="BF124" s="165">
        <f t="shared" si="35"/>
        <v>0</v>
      </c>
      <c r="BG124" s="165">
        <f t="shared" si="36"/>
        <v>0</v>
      </c>
      <c r="BH124" s="165">
        <f t="shared" si="37"/>
        <v>0</v>
      </c>
      <c r="BI124" s="165">
        <f t="shared" si="38"/>
        <v>0</v>
      </c>
      <c r="BJ124" s="11" t="s">
        <v>106</v>
      </c>
      <c r="BK124" s="165">
        <f t="shared" si="39"/>
        <v>0</v>
      </c>
      <c r="BL124" s="11" t="s">
        <v>106</v>
      </c>
      <c r="BM124" s="11" t="s">
        <v>245</v>
      </c>
    </row>
    <row r="125" spans="2:65" s="1" customFormat="1" ht="16.5" customHeight="1">
      <c r="B125" s="28"/>
      <c r="C125" s="154" t="s">
        <v>152</v>
      </c>
      <c r="D125" s="154" t="s">
        <v>102</v>
      </c>
      <c r="E125" s="155" t="s">
        <v>246</v>
      </c>
      <c r="F125" s="156" t="s">
        <v>247</v>
      </c>
      <c r="G125" s="157" t="s">
        <v>229</v>
      </c>
      <c r="H125" s="158">
        <v>4</v>
      </c>
      <c r="I125" s="159"/>
      <c r="J125" s="160">
        <f t="shared" si="30"/>
        <v>0</v>
      </c>
      <c r="K125" s="156" t="s">
        <v>1</v>
      </c>
      <c r="L125" s="32"/>
      <c r="M125" s="161" t="s">
        <v>1</v>
      </c>
      <c r="N125" s="162" t="s">
        <v>40</v>
      </c>
      <c r="O125" s="54"/>
      <c r="P125" s="163">
        <f t="shared" si="31"/>
        <v>0</v>
      </c>
      <c r="Q125" s="163">
        <v>1.7999999999999999E-2</v>
      </c>
      <c r="R125" s="163">
        <f t="shared" si="32"/>
        <v>7.1999999999999995E-2</v>
      </c>
      <c r="S125" s="163">
        <v>0</v>
      </c>
      <c r="T125" s="164">
        <f t="shared" si="33"/>
        <v>0</v>
      </c>
      <c r="AR125" s="11" t="s">
        <v>106</v>
      </c>
      <c r="AT125" s="11" t="s">
        <v>102</v>
      </c>
      <c r="AU125" s="11" t="s">
        <v>72</v>
      </c>
      <c r="AY125" s="11" t="s">
        <v>101</v>
      </c>
      <c r="BE125" s="165">
        <f t="shared" si="34"/>
        <v>0</v>
      </c>
      <c r="BF125" s="165">
        <f t="shared" si="35"/>
        <v>0</v>
      </c>
      <c r="BG125" s="165">
        <f t="shared" si="36"/>
        <v>0</v>
      </c>
      <c r="BH125" s="165">
        <f t="shared" si="37"/>
        <v>0</v>
      </c>
      <c r="BI125" s="165">
        <f t="shared" si="38"/>
        <v>0</v>
      </c>
      <c r="BJ125" s="11" t="s">
        <v>106</v>
      </c>
      <c r="BK125" s="165">
        <f t="shared" si="39"/>
        <v>0</v>
      </c>
      <c r="BL125" s="11" t="s">
        <v>106</v>
      </c>
      <c r="BM125" s="11" t="s">
        <v>248</v>
      </c>
    </row>
    <row r="126" spans="2:65" s="1" customFormat="1" ht="16.5" customHeight="1">
      <c r="B126" s="28"/>
      <c r="C126" s="154" t="s">
        <v>120</v>
      </c>
      <c r="D126" s="154" t="s">
        <v>102</v>
      </c>
      <c r="E126" s="155" t="s">
        <v>249</v>
      </c>
      <c r="F126" s="156" t="s">
        <v>250</v>
      </c>
      <c r="G126" s="157" t="s">
        <v>229</v>
      </c>
      <c r="H126" s="158">
        <v>2</v>
      </c>
      <c r="I126" s="159"/>
      <c r="J126" s="160">
        <f t="shared" si="30"/>
        <v>0</v>
      </c>
      <c r="K126" s="156" t="s">
        <v>1</v>
      </c>
      <c r="L126" s="32"/>
      <c r="M126" s="161" t="s">
        <v>1</v>
      </c>
      <c r="N126" s="162" t="s">
        <v>40</v>
      </c>
      <c r="O126" s="54"/>
      <c r="P126" s="163">
        <f t="shared" si="31"/>
        <v>0</v>
      </c>
      <c r="Q126" s="163">
        <v>7.0000000000000001E-3</v>
      </c>
      <c r="R126" s="163">
        <f t="shared" si="32"/>
        <v>1.4E-2</v>
      </c>
      <c r="S126" s="163">
        <v>0</v>
      </c>
      <c r="T126" s="164">
        <f t="shared" si="33"/>
        <v>0</v>
      </c>
      <c r="AR126" s="11" t="s">
        <v>106</v>
      </c>
      <c r="AT126" s="11" t="s">
        <v>102</v>
      </c>
      <c r="AU126" s="11" t="s">
        <v>72</v>
      </c>
      <c r="AY126" s="11" t="s">
        <v>101</v>
      </c>
      <c r="BE126" s="165">
        <f t="shared" si="34"/>
        <v>0</v>
      </c>
      <c r="BF126" s="165">
        <f t="shared" si="35"/>
        <v>0</v>
      </c>
      <c r="BG126" s="165">
        <f t="shared" si="36"/>
        <v>0</v>
      </c>
      <c r="BH126" s="165">
        <f t="shared" si="37"/>
        <v>0</v>
      </c>
      <c r="BI126" s="165">
        <f t="shared" si="38"/>
        <v>0</v>
      </c>
      <c r="BJ126" s="11" t="s">
        <v>106</v>
      </c>
      <c r="BK126" s="165">
        <f t="shared" si="39"/>
        <v>0</v>
      </c>
      <c r="BL126" s="11" t="s">
        <v>106</v>
      </c>
      <c r="BM126" s="11" t="s">
        <v>251</v>
      </c>
    </row>
    <row r="127" spans="2:65" s="1" customFormat="1" ht="16.5" customHeight="1">
      <c r="B127" s="28"/>
      <c r="C127" s="154" t="s">
        <v>159</v>
      </c>
      <c r="D127" s="154" t="s">
        <v>102</v>
      </c>
      <c r="E127" s="155" t="s">
        <v>252</v>
      </c>
      <c r="F127" s="156" t="s">
        <v>253</v>
      </c>
      <c r="G127" s="157" t="s">
        <v>229</v>
      </c>
      <c r="H127" s="158">
        <v>5</v>
      </c>
      <c r="I127" s="159"/>
      <c r="J127" s="160">
        <f t="shared" si="30"/>
        <v>0</v>
      </c>
      <c r="K127" s="156" t="s">
        <v>1</v>
      </c>
      <c r="L127" s="32"/>
      <c r="M127" s="161" t="s">
        <v>1</v>
      </c>
      <c r="N127" s="162" t="s">
        <v>40</v>
      </c>
      <c r="O127" s="54"/>
      <c r="P127" s="163">
        <f t="shared" si="31"/>
        <v>0</v>
      </c>
      <c r="Q127" s="163">
        <v>1.0999999999999999E-2</v>
      </c>
      <c r="R127" s="163">
        <f t="shared" si="32"/>
        <v>5.4999999999999993E-2</v>
      </c>
      <c r="S127" s="163">
        <v>0</v>
      </c>
      <c r="T127" s="164">
        <f t="shared" si="33"/>
        <v>0</v>
      </c>
      <c r="AR127" s="11" t="s">
        <v>106</v>
      </c>
      <c r="AT127" s="11" t="s">
        <v>102</v>
      </c>
      <c r="AU127" s="11" t="s">
        <v>72</v>
      </c>
      <c r="AY127" s="11" t="s">
        <v>101</v>
      </c>
      <c r="BE127" s="165">
        <f t="shared" si="34"/>
        <v>0</v>
      </c>
      <c r="BF127" s="165">
        <f t="shared" si="35"/>
        <v>0</v>
      </c>
      <c r="BG127" s="165">
        <f t="shared" si="36"/>
        <v>0</v>
      </c>
      <c r="BH127" s="165">
        <f t="shared" si="37"/>
        <v>0</v>
      </c>
      <c r="BI127" s="165">
        <f t="shared" si="38"/>
        <v>0</v>
      </c>
      <c r="BJ127" s="11" t="s">
        <v>106</v>
      </c>
      <c r="BK127" s="165">
        <f t="shared" si="39"/>
        <v>0</v>
      </c>
      <c r="BL127" s="11" t="s">
        <v>106</v>
      </c>
      <c r="BM127" s="11" t="s">
        <v>254</v>
      </c>
    </row>
    <row r="128" spans="2:65" s="1" customFormat="1" ht="16.5" customHeight="1">
      <c r="B128" s="28"/>
      <c r="C128" s="154" t="s">
        <v>123</v>
      </c>
      <c r="D128" s="154" t="s">
        <v>102</v>
      </c>
      <c r="E128" s="155" t="s">
        <v>255</v>
      </c>
      <c r="F128" s="156" t="s">
        <v>256</v>
      </c>
      <c r="G128" s="157" t="s">
        <v>229</v>
      </c>
      <c r="H128" s="158">
        <v>1</v>
      </c>
      <c r="I128" s="159"/>
      <c r="J128" s="160">
        <f t="shared" si="30"/>
        <v>0</v>
      </c>
      <c r="K128" s="156" t="s">
        <v>1</v>
      </c>
      <c r="L128" s="32"/>
      <c r="M128" s="161" t="s">
        <v>1</v>
      </c>
      <c r="N128" s="162" t="s">
        <v>40</v>
      </c>
      <c r="O128" s="54"/>
      <c r="P128" s="163">
        <f t="shared" si="31"/>
        <v>0</v>
      </c>
      <c r="Q128" s="163">
        <v>1.4E-2</v>
      </c>
      <c r="R128" s="163">
        <f t="shared" si="32"/>
        <v>1.4E-2</v>
      </c>
      <c r="S128" s="163">
        <v>0</v>
      </c>
      <c r="T128" s="164">
        <f t="shared" si="33"/>
        <v>0</v>
      </c>
      <c r="AR128" s="11" t="s">
        <v>106</v>
      </c>
      <c r="AT128" s="11" t="s">
        <v>102</v>
      </c>
      <c r="AU128" s="11" t="s">
        <v>72</v>
      </c>
      <c r="AY128" s="11" t="s">
        <v>101</v>
      </c>
      <c r="BE128" s="165">
        <f t="shared" si="34"/>
        <v>0</v>
      </c>
      <c r="BF128" s="165">
        <f t="shared" si="35"/>
        <v>0</v>
      </c>
      <c r="BG128" s="165">
        <f t="shared" si="36"/>
        <v>0</v>
      </c>
      <c r="BH128" s="165">
        <f t="shared" si="37"/>
        <v>0</v>
      </c>
      <c r="BI128" s="165">
        <f t="shared" si="38"/>
        <v>0</v>
      </c>
      <c r="BJ128" s="11" t="s">
        <v>106</v>
      </c>
      <c r="BK128" s="165">
        <f t="shared" si="39"/>
        <v>0</v>
      </c>
      <c r="BL128" s="11" t="s">
        <v>106</v>
      </c>
      <c r="BM128" s="11" t="s">
        <v>257</v>
      </c>
    </row>
    <row r="129" spans="2:65" s="1" customFormat="1" ht="16.5" customHeight="1">
      <c r="B129" s="28"/>
      <c r="C129" s="154" t="s">
        <v>203</v>
      </c>
      <c r="D129" s="154" t="s">
        <v>102</v>
      </c>
      <c r="E129" s="155" t="s">
        <v>258</v>
      </c>
      <c r="F129" s="156" t="s">
        <v>259</v>
      </c>
      <c r="G129" s="157" t="s">
        <v>229</v>
      </c>
      <c r="H129" s="158">
        <v>1</v>
      </c>
      <c r="I129" s="159"/>
      <c r="J129" s="160">
        <f t="shared" si="30"/>
        <v>0</v>
      </c>
      <c r="K129" s="156" t="s">
        <v>1</v>
      </c>
      <c r="L129" s="32"/>
      <c r="M129" s="161" t="s">
        <v>1</v>
      </c>
      <c r="N129" s="162" t="s">
        <v>40</v>
      </c>
      <c r="O129" s="54"/>
      <c r="P129" s="163">
        <f t="shared" si="31"/>
        <v>0</v>
      </c>
      <c r="Q129" s="163">
        <v>1.6E-2</v>
      </c>
      <c r="R129" s="163">
        <f t="shared" si="32"/>
        <v>1.6E-2</v>
      </c>
      <c r="S129" s="163">
        <v>0</v>
      </c>
      <c r="T129" s="164">
        <f t="shared" si="33"/>
        <v>0</v>
      </c>
      <c r="AR129" s="11" t="s">
        <v>106</v>
      </c>
      <c r="AT129" s="11" t="s">
        <v>102</v>
      </c>
      <c r="AU129" s="11" t="s">
        <v>72</v>
      </c>
      <c r="AY129" s="11" t="s">
        <v>101</v>
      </c>
      <c r="BE129" s="165">
        <f t="shared" si="34"/>
        <v>0</v>
      </c>
      <c r="BF129" s="165">
        <f t="shared" si="35"/>
        <v>0</v>
      </c>
      <c r="BG129" s="165">
        <f t="shared" si="36"/>
        <v>0</v>
      </c>
      <c r="BH129" s="165">
        <f t="shared" si="37"/>
        <v>0</v>
      </c>
      <c r="BI129" s="165">
        <f t="shared" si="38"/>
        <v>0</v>
      </c>
      <c r="BJ129" s="11" t="s">
        <v>106</v>
      </c>
      <c r="BK129" s="165">
        <f t="shared" si="39"/>
        <v>0</v>
      </c>
      <c r="BL129" s="11" t="s">
        <v>106</v>
      </c>
      <c r="BM129" s="11" t="s">
        <v>260</v>
      </c>
    </row>
    <row r="130" spans="2:65" s="1" customFormat="1" ht="16.5" customHeight="1">
      <c r="B130" s="28"/>
      <c r="C130" s="154" t="s">
        <v>128</v>
      </c>
      <c r="D130" s="154" t="s">
        <v>102</v>
      </c>
      <c r="E130" s="155" t="s">
        <v>261</v>
      </c>
      <c r="F130" s="156" t="s">
        <v>262</v>
      </c>
      <c r="G130" s="157" t="s">
        <v>229</v>
      </c>
      <c r="H130" s="158">
        <v>1</v>
      </c>
      <c r="I130" s="159"/>
      <c r="J130" s="160">
        <f t="shared" si="30"/>
        <v>0</v>
      </c>
      <c r="K130" s="156" t="s">
        <v>1</v>
      </c>
      <c r="L130" s="32"/>
      <c r="M130" s="161" t="s">
        <v>1</v>
      </c>
      <c r="N130" s="162" t="s">
        <v>40</v>
      </c>
      <c r="O130" s="54"/>
      <c r="P130" s="163">
        <f t="shared" si="31"/>
        <v>0</v>
      </c>
      <c r="Q130" s="163">
        <v>1.7999999999999999E-2</v>
      </c>
      <c r="R130" s="163">
        <f t="shared" si="32"/>
        <v>1.7999999999999999E-2</v>
      </c>
      <c r="S130" s="163">
        <v>0</v>
      </c>
      <c r="T130" s="164">
        <f t="shared" si="33"/>
        <v>0</v>
      </c>
      <c r="AR130" s="11" t="s">
        <v>106</v>
      </c>
      <c r="AT130" s="11" t="s">
        <v>102</v>
      </c>
      <c r="AU130" s="11" t="s">
        <v>72</v>
      </c>
      <c r="AY130" s="11" t="s">
        <v>101</v>
      </c>
      <c r="BE130" s="165">
        <f t="shared" si="34"/>
        <v>0</v>
      </c>
      <c r="BF130" s="165">
        <f t="shared" si="35"/>
        <v>0</v>
      </c>
      <c r="BG130" s="165">
        <f t="shared" si="36"/>
        <v>0</v>
      </c>
      <c r="BH130" s="165">
        <f t="shared" si="37"/>
        <v>0</v>
      </c>
      <c r="BI130" s="165">
        <f t="shared" si="38"/>
        <v>0</v>
      </c>
      <c r="BJ130" s="11" t="s">
        <v>106</v>
      </c>
      <c r="BK130" s="165">
        <f t="shared" si="39"/>
        <v>0</v>
      </c>
      <c r="BL130" s="11" t="s">
        <v>106</v>
      </c>
      <c r="BM130" s="11" t="s">
        <v>263</v>
      </c>
    </row>
    <row r="131" spans="2:65" s="1" customFormat="1" ht="16.5" customHeight="1">
      <c r="B131" s="28"/>
      <c r="C131" s="154" t="s">
        <v>8</v>
      </c>
      <c r="D131" s="154" t="s">
        <v>102</v>
      </c>
      <c r="E131" s="155" t="s">
        <v>264</v>
      </c>
      <c r="F131" s="156" t="s">
        <v>265</v>
      </c>
      <c r="G131" s="157" t="s">
        <v>229</v>
      </c>
      <c r="H131" s="158">
        <v>2</v>
      </c>
      <c r="I131" s="159"/>
      <c r="J131" s="160">
        <f t="shared" si="30"/>
        <v>0</v>
      </c>
      <c r="K131" s="156" t="s">
        <v>1</v>
      </c>
      <c r="L131" s="32"/>
      <c r="M131" s="161" t="s">
        <v>1</v>
      </c>
      <c r="N131" s="162" t="s">
        <v>40</v>
      </c>
      <c r="O131" s="54"/>
      <c r="P131" s="163">
        <f t="shared" si="31"/>
        <v>0</v>
      </c>
      <c r="Q131" s="163">
        <v>1.9E-2</v>
      </c>
      <c r="R131" s="163">
        <f t="shared" si="32"/>
        <v>3.7999999999999999E-2</v>
      </c>
      <c r="S131" s="163">
        <v>0</v>
      </c>
      <c r="T131" s="164">
        <f t="shared" si="33"/>
        <v>0</v>
      </c>
      <c r="AR131" s="11" t="s">
        <v>106</v>
      </c>
      <c r="AT131" s="11" t="s">
        <v>102</v>
      </c>
      <c r="AU131" s="11" t="s">
        <v>72</v>
      </c>
      <c r="AY131" s="11" t="s">
        <v>101</v>
      </c>
      <c r="BE131" s="165">
        <f t="shared" si="34"/>
        <v>0</v>
      </c>
      <c r="BF131" s="165">
        <f t="shared" si="35"/>
        <v>0</v>
      </c>
      <c r="BG131" s="165">
        <f t="shared" si="36"/>
        <v>0</v>
      </c>
      <c r="BH131" s="165">
        <f t="shared" si="37"/>
        <v>0</v>
      </c>
      <c r="BI131" s="165">
        <f t="shared" si="38"/>
        <v>0</v>
      </c>
      <c r="BJ131" s="11" t="s">
        <v>106</v>
      </c>
      <c r="BK131" s="165">
        <f t="shared" si="39"/>
        <v>0</v>
      </c>
      <c r="BL131" s="11" t="s">
        <v>106</v>
      </c>
      <c r="BM131" s="11" t="s">
        <v>266</v>
      </c>
    </row>
    <row r="132" spans="2:65" s="1" customFormat="1" ht="16.5" customHeight="1">
      <c r="B132" s="28"/>
      <c r="C132" s="154" t="s">
        <v>131</v>
      </c>
      <c r="D132" s="154" t="s">
        <v>102</v>
      </c>
      <c r="E132" s="155" t="s">
        <v>267</v>
      </c>
      <c r="F132" s="156" t="s">
        <v>268</v>
      </c>
      <c r="G132" s="157" t="s">
        <v>269</v>
      </c>
      <c r="H132" s="158">
        <v>1</v>
      </c>
      <c r="I132" s="159"/>
      <c r="J132" s="160">
        <f t="shared" si="30"/>
        <v>0</v>
      </c>
      <c r="K132" s="156" t="s">
        <v>1</v>
      </c>
      <c r="L132" s="32"/>
      <c r="M132" s="161" t="s">
        <v>1</v>
      </c>
      <c r="N132" s="162" t="s">
        <v>40</v>
      </c>
      <c r="O132" s="54"/>
      <c r="P132" s="163">
        <f t="shared" si="31"/>
        <v>0</v>
      </c>
      <c r="Q132" s="163">
        <v>7.0000000000000001E-3</v>
      </c>
      <c r="R132" s="163">
        <f t="shared" si="32"/>
        <v>7.0000000000000001E-3</v>
      </c>
      <c r="S132" s="163">
        <v>0</v>
      </c>
      <c r="T132" s="164">
        <f t="shared" si="33"/>
        <v>0</v>
      </c>
      <c r="AR132" s="11" t="s">
        <v>106</v>
      </c>
      <c r="AT132" s="11" t="s">
        <v>102</v>
      </c>
      <c r="AU132" s="11" t="s">
        <v>72</v>
      </c>
      <c r="AY132" s="11" t="s">
        <v>101</v>
      </c>
      <c r="BE132" s="165">
        <f t="shared" si="34"/>
        <v>0</v>
      </c>
      <c r="BF132" s="165">
        <f t="shared" si="35"/>
        <v>0</v>
      </c>
      <c r="BG132" s="165">
        <f t="shared" si="36"/>
        <v>0</v>
      </c>
      <c r="BH132" s="165">
        <f t="shared" si="37"/>
        <v>0</v>
      </c>
      <c r="BI132" s="165">
        <f t="shared" si="38"/>
        <v>0</v>
      </c>
      <c r="BJ132" s="11" t="s">
        <v>106</v>
      </c>
      <c r="BK132" s="165">
        <f t="shared" si="39"/>
        <v>0</v>
      </c>
      <c r="BL132" s="11" t="s">
        <v>106</v>
      </c>
      <c r="BM132" s="11" t="s">
        <v>270</v>
      </c>
    </row>
    <row r="133" spans="2:65" s="1" customFormat="1" ht="16.5" customHeight="1">
      <c r="B133" s="28"/>
      <c r="C133" s="154" t="s">
        <v>14</v>
      </c>
      <c r="D133" s="154" t="s">
        <v>102</v>
      </c>
      <c r="E133" s="155" t="s">
        <v>271</v>
      </c>
      <c r="F133" s="156" t="s">
        <v>272</v>
      </c>
      <c r="G133" s="157" t="s">
        <v>269</v>
      </c>
      <c r="H133" s="158">
        <v>1</v>
      </c>
      <c r="I133" s="159"/>
      <c r="J133" s="160">
        <f t="shared" si="30"/>
        <v>0</v>
      </c>
      <c r="K133" s="156" t="s">
        <v>1</v>
      </c>
      <c r="L133" s="32"/>
      <c r="M133" s="161" t="s">
        <v>1</v>
      </c>
      <c r="N133" s="162" t="s">
        <v>40</v>
      </c>
      <c r="O133" s="54"/>
      <c r="P133" s="163">
        <f t="shared" si="31"/>
        <v>0</v>
      </c>
      <c r="Q133" s="163">
        <v>0.01</v>
      </c>
      <c r="R133" s="163">
        <f t="shared" si="32"/>
        <v>0.01</v>
      </c>
      <c r="S133" s="163">
        <v>0</v>
      </c>
      <c r="T133" s="164">
        <f t="shared" si="33"/>
        <v>0</v>
      </c>
      <c r="AR133" s="11" t="s">
        <v>106</v>
      </c>
      <c r="AT133" s="11" t="s">
        <v>102</v>
      </c>
      <c r="AU133" s="11" t="s">
        <v>72</v>
      </c>
      <c r="AY133" s="11" t="s">
        <v>101</v>
      </c>
      <c r="BE133" s="165">
        <f t="shared" si="34"/>
        <v>0</v>
      </c>
      <c r="BF133" s="165">
        <f t="shared" si="35"/>
        <v>0</v>
      </c>
      <c r="BG133" s="165">
        <f t="shared" si="36"/>
        <v>0</v>
      </c>
      <c r="BH133" s="165">
        <f t="shared" si="37"/>
        <v>0</v>
      </c>
      <c r="BI133" s="165">
        <f t="shared" si="38"/>
        <v>0</v>
      </c>
      <c r="BJ133" s="11" t="s">
        <v>106</v>
      </c>
      <c r="BK133" s="165">
        <f t="shared" si="39"/>
        <v>0</v>
      </c>
      <c r="BL133" s="11" t="s">
        <v>106</v>
      </c>
      <c r="BM133" s="11" t="s">
        <v>273</v>
      </c>
    </row>
    <row r="134" spans="2:65" s="1" customFormat="1" ht="16.5" customHeight="1">
      <c r="B134" s="28"/>
      <c r="C134" s="154" t="s">
        <v>134</v>
      </c>
      <c r="D134" s="154" t="s">
        <v>102</v>
      </c>
      <c r="E134" s="155" t="s">
        <v>274</v>
      </c>
      <c r="F134" s="156" t="s">
        <v>275</v>
      </c>
      <c r="G134" s="157" t="s">
        <v>229</v>
      </c>
      <c r="H134" s="158">
        <v>1</v>
      </c>
      <c r="I134" s="159"/>
      <c r="J134" s="160">
        <f t="shared" si="30"/>
        <v>0</v>
      </c>
      <c r="K134" s="156" t="s">
        <v>1</v>
      </c>
      <c r="L134" s="32"/>
      <c r="M134" s="161" t="s">
        <v>1</v>
      </c>
      <c r="N134" s="162" t="s">
        <v>40</v>
      </c>
      <c r="O134" s="54"/>
      <c r="P134" s="163">
        <f t="shared" si="31"/>
        <v>0</v>
      </c>
      <c r="Q134" s="163">
        <v>8.0000000000000002E-3</v>
      </c>
      <c r="R134" s="163">
        <f t="shared" si="32"/>
        <v>8.0000000000000002E-3</v>
      </c>
      <c r="S134" s="163">
        <v>0</v>
      </c>
      <c r="T134" s="164">
        <f t="shared" si="33"/>
        <v>0</v>
      </c>
      <c r="AR134" s="11" t="s">
        <v>106</v>
      </c>
      <c r="AT134" s="11" t="s">
        <v>102</v>
      </c>
      <c r="AU134" s="11" t="s">
        <v>72</v>
      </c>
      <c r="AY134" s="11" t="s">
        <v>101</v>
      </c>
      <c r="BE134" s="165">
        <f t="shared" si="34"/>
        <v>0</v>
      </c>
      <c r="BF134" s="165">
        <f t="shared" si="35"/>
        <v>0</v>
      </c>
      <c r="BG134" s="165">
        <f t="shared" si="36"/>
        <v>0</v>
      </c>
      <c r="BH134" s="165">
        <f t="shared" si="37"/>
        <v>0</v>
      </c>
      <c r="BI134" s="165">
        <f t="shared" si="38"/>
        <v>0</v>
      </c>
      <c r="BJ134" s="11" t="s">
        <v>106</v>
      </c>
      <c r="BK134" s="165">
        <f t="shared" si="39"/>
        <v>0</v>
      </c>
      <c r="BL134" s="11" t="s">
        <v>106</v>
      </c>
      <c r="BM134" s="11" t="s">
        <v>276</v>
      </c>
    </row>
    <row r="135" spans="2:65" s="1" customFormat="1" ht="16.5" customHeight="1">
      <c r="B135" s="28"/>
      <c r="C135" s="154" t="s">
        <v>277</v>
      </c>
      <c r="D135" s="154" t="s">
        <v>102</v>
      </c>
      <c r="E135" s="155" t="s">
        <v>278</v>
      </c>
      <c r="F135" s="156" t="s">
        <v>279</v>
      </c>
      <c r="G135" s="157" t="s">
        <v>147</v>
      </c>
      <c r="H135" s="158">
        <v>6</v>
      </c>
      <c r="I135" s="159"/>
      <c r="J135" s="160">
        <f t="shared" si="30"/>
        <v>0</v>
      </c>
      <c r="K135" s="156" t="s">
        <v>1</v>
      </c>
      <c r="L135" s="32"/>
      <c r="M135" s="161" t="s">
        <v>1</v>
      </c>
      <c r="N135" s="162" t="s">
        <v>38</v>
      </c>
      <c r="O135" s="54"/>
      <c r="P135" s="163">
        <f t="shared" si="31"/>
        <v>0</v>
      </c>
      <c r="Q135" s="163">
        <v>0</v>
      </c>
      <c r="R135" s="163">
        <f t="shared" si="32"/>
        <v>0</v>
      </c>
      <c r="S135" s="163">
        <v>0</v>
      </c>
      <c r="T135" s="164">
        <f t="shared" si="33"/>
        <v>0</v>
      </c>
      <c r="AR135" s="11" t="s">
        <v>106</v>
      </c>
      <c r="AT135" s="11" t="s">
        <v>102</v>
      </c>
      <c r="AU135" s="11" t="s">
        <v>72</v>
      </c>
      <c r="AY135" s="11" t="s">
        <v>101</v>
      </c>
      <c r="BE135" s="165">
        <f t="shared" si="34"/>
        <v>0</v>
      </c>
      <c r="BF135" s="165">
        <f t="shared" si="35"/>
        <v>0</v>
      </c>
      <c r="BG135" s="165">
        <f t="shared" si="36"/>
        <v>0</v>
      </c>
      <c r="BH135" s="165">
        <f t="shared" si="37"/>
        <v>0</v>
      </c>
      <c r="BI135" s="165">
        <f t="shared" si="38"/>
        <v>0</v>
      </c>
      <c r="BJ135" s="11" t="s">
        <v>72</v>
      </c>
      <c r="BK135" s="165">
        <f t="shared" si="39"/>
        <v>0</v>
      </c>
      <c r="BL135" s="11" t="s">
        <v>106</v>
      </c>
      <c r="BM135" s="11" t="s">
        <v>280</v>
      </c>
    </row>
    <row r="136" spans="2:65" s="1" customFormat="1" ht="16.5" customHeight="1">
      <c r="B136" s="28"/>
      <c r="C136" s="154" t="s">
        <v>137</v>
      </c>
      <c r="D136" s="154" t="s">
        <v>102</v>
      </c>
      <c r="E136" s="155" t="s">
        <v>281</v>
      </c>
      <c r="F136" s="156" t="s">
        <v>282</v>
      </c>
      <c r="G136" s="157" t="s">
        <v>229</v>
      </c>
      <c r="H136" s="158">
        <v>6</v>
      </c>
      <c r="I136" s="159"/>
      <c r="J136" s="160">
        <f t="shared" si="30"/>
        <v>0</v>
      </c>
      <c r="K136" s="156" t="s">
        <v>1</v>
      </c>
      <c r="L136" s="32"/>
      <c r="M136" s="161" t="s">
        <v>1</v>
      </c>
      <c r="N136" s="162" t="s">
        <v>40</v>
      </c>
      <c r="O136" s="54"/>
      <c r="P136" s="163">
        <f t="shared" si="31"/>
        <v>0</v>
      </c>
      <c r="Q136" s="163">
        <v>0.02</v>
      </c>
      <c r="R136" s="163">
        <f t="shared" si="32"/>
        <v>0.12</v>
      </c>
      <c r="S136" s="163">
        <v>0</v>
      </c>
      <c r="T136" s="164">
        <f t="shared" si="33"/>
        <v>0</v>
      </c>
      <c r="AR136" s="11" t="s">
        <v>106</v>
      </c>
      <c r="AT136" s="11" t="s">
        <v>102</v>
      </c>
      <c r="AU136" s="11" t="s">
        <v>72</v>
      </c>
      <c r="AY136" s="11" t="s">
        <v>101</v>
      </c>
      <c r="BE136" s="165">
        <f t="shared" si="34"/>
        <v>0</v>
      </c>
      <c r="BF136" s="165">
        <f t="shared" si="35"/>
        <v>0</v>
      </c>
      <c r="BG136" s="165">
        <f t="shared" si="36"/>
        <v>0</v>
      </c>
      <c r="BH136" s="165">
        <f t="shared" si="37"/>
        <v>0</v>
      </c>
      <c r="BI136" s="165">
        <f t="shared" si="38"/>
        <v>0</v>
      </c>
      <c r="BJ136" s="11" t="s">
        <v>106</v>
      </c>
      <c r="BK136" s="165">
        <f t="shared" si="39"/>
        <v>0</v>
      </c>
      <c r="BL136" s="11" t="s">
        <v>106</v>
      </c>
      <c r="BM136" s="11" t="s">
        <v>283</v>
      </c>
    </row>
    <row r="137" spans="2:65" s="1" customFormat="1" ht="16.5" customHeight="1">
      <c r="B137" s="28"/>
      <c r="C137" s="154" t="s">
        <v>7</v>
      </c>
      <c r="D137" s="154" t="s">
        <v>102</v>
      </c>
      <c r="E137" s="155" t="s">
        <v>284</v>
      </c>
      <c r="F137" s="156" t="s">
        <v>285</v>
      </c>
      <c r="G137" s="157" t="s">
        <v>147</v>
      </c>
      <c r="H137" s="158">
        <v>5</v>
      </c>
      <c r="I137" s="159"/>
      <c r="J137" s="160">
        <f t="shared" si="30"/>
        <v>0</v>
      </c>
      <c r="K137" s="156" t="s">
        <v>1</v>
      </c>
      <c r="L137" s="32"/>
      <c r="M137" s="161" t="s">
        <v>1</v>
      </c>
      <c r="N137" s="162" t="s">
        <v>38</v>
      </c>
      <c r="O137" s="54"/>
      <c r="P137" s="163">
        <f t="shared" si="31"/>
        <v>0</v>
      </c>
      <c r="Q137" s="163">
        <v>0</v>
      </c>
      <c r="R137" s="163">
        <f t="shared" si="32"/>
        <v>0</v>
      </c>
      <c r="S137" s="163">
        <v>0</v>
      </c>
      <c r="T137" s="164">
        <f t="shared" si="33"/>
        <v>0</v>
      </c>
      <c r="AR137" s="11" t="s">
        <v>106</v>
      </c>
      <c r="AT137" s="11" t="s">
        <v>102</v>
      </c>
      <c r="AU137" s="11" t="s">
        <v>72</v>
      </c>
      <c r="AY137" s="11" t="s">
        <v>101</v>
      </c>
      <c r="BE137" s="165">
        <f t="shared" si="34"/>
        <v>0</v>
      </c>
      <c r="BF137" s="165">
        <f t="shared" si="35"/>
        <v>0</v>
      </c>
      <c r="BG137" s="165">
        <f t="shared" si="36"/>
        <v>0</v>
      </c>
      <c r="BH137" s="165">
        <f t="shared" si="37"/>
        <v>0</v>
      </c>
      <c r="BI137" s="165">
        <f t="shared" si="38"/>
        <v>0</v>
      </c>
      <c r="BJ137" s="11" t="s">
        <v>72</v>
      </c>
      <c r="BK137" s="165">
        <f t="shared" si="39"/>
        <v>0</v>
      </c>
      <c r="BL137" s="11" t="s">
        <v>106</v>
      </c>
      <c r="BM137" s="11" t="s">
        <v>286</v>
      </c>
    </row>
    <row r="138" spans="2:65" s="1" customFormat="1" ht="16.5" customHeight="1">
      <c r="B138" s="28"/>
      <c r="C138" s="154" t="s">
        <v>140</v>
      </c>
      <c r="D138" s="154" t="s">
        <v>102</v>
      </c>
      <c r="E138" s="155" t="s">
        <v>287</v>
      </c>
      <c r="F138" s="156" t="s">
        <v>288</v>
      </c>
      <c r="G138" s="157" t="s">
        <v>229</v>
      </c>
      <c r="H138" s="158">
        <v>1</v>
      </c>
      <c r="I138" s="159"/>
      <c r="J138" s="160">
        <f t="shared" si="30"/>
        <v>0</v>
      </c>
      <c r="K138" s="156" t="s">
        <v>1</v>
      </c>
      <c r="L138" s="32"/>
      <c r="M138" s="161" t="s">
        <v>1</v>
      </c>
      <c r="N138" s="162" t="s">
        <v>40</v>
      </c>
      <c r="O138" s="54"/>
      <c r="P138" s="163">
        <f t="shared" si="31"/>
        <v>0</v>
      </c>
      <c r="Q138" s="163">
        <v>2.3E-2</v>
      </c>
      <c r="R138" s="163">
        <f t="shared" si="32"/>
        <v>2.3E-2</v>
      </c>
      <c r="S138" s="163">
        <v>0</v>
      </c>
      <c r="T138" s="164">
        <f t="shared" si="33"/>
        <v>0</v>
      </c>
      <c r="AR138" s="11" t="s">
        <v>106</v>
      </c>
      <c r="AT138" s="11" t="s">
        <v>102</v>
      </c>
      <c r="AU138" s="11" t="s">
        <v>72</v>
      </c>
      <c r="AY138" s="11" t="s">
        <v>101</v>
      </c>
      <c r="BE138" s="165">
        <f t="shared" si="34"/>
        <v>0</v>
      </c>
      <c r="BF138" s="165">
        <f t="shared" si="35"/>
        <v>0</v>
      </c>
      <c r="BG138" s="165">
        <f t="shared" si="36"/>
        <v>0</v>
      </c>
      <c r="BH138" s="165">
        <f t="shared" si="37"/>
        <v>0</v>
      </c>
      <c r="BI138" s="165">
        <f t="shared" si="38"/>
        <v>0</v>
      </c>
      <c r="BJ138" s="11" t="s">
        <v>106</v>
      </c>
      <c r="BK138" s="165">
        <f t="shared" si="39"/>
        <v>0</v>
      </c>
      <c r="BL138" s="11" t="s">
        <v>106</v>
      </c>
      <c r="BM138" s="11" t="s">
        <v>289</v>
      </c>
    </row>
    <row r="139" spans="2:65" s="1" customFormat="1" ht="16.5" customHeight="1">
      <c r="B139" s="28"/>
      <c r="C139" s="154" t="s">
        <v>290</v>
      </c>
      <c r="D139" s="154" t="s">
        <v>102</v>
      </c>
      <c r="E139" s="155" t="s">
        <v>291</v>
      </c>
      <c r="F139" s="156" t="s">
        <v>292</v>
      </c>
      <c r="G139" s="157" t="s">
        <v>229</v>
      </c>
      <c r="H139" s="158">
        <v>1</v>
      </c>
      <c r="I139" s="159"/>
      <c r="J139" s="160">
        <f t="shared" si="30"/>
        <v>0</v>
      </c>
      <c r="K139" s="156" t="s">
        <v>1</v>
      </c>
      <c r="L139" s="32"/>
      <c r="M139" s="161" t="s">
        <v>1</v>
      </c>
      <c r="N139" s="162" t="s">
        <v>40</v>
      </c>
      <c r="O139" s="54"/>
      <c r="P139" s="163">
        <f t="shared" si="31"/>
        <v>0</v>
      </c>
      <c r="Q139" s="163">
        <v>1.4E-2</v>
      </c>
      <c r="R139" s="163">
        <f t="shared" si="32"/>
        <v>1.4E-2</v>
      </c>
      <c r="S139" s="163">
        <v>0</v>
      </c>
      <c r="T139" s="164">
        <f t="shared" si="33"/>
        <v>0</v>
      </c>
      <c r="AR139" s="11" t="s">
        <v>106</v>
      </c>
      <c r="AT139" s="11" t="s">
        <v>102</v>
      </c>
      <c r="AU139" s="11" t="s">
        <v>72</v>
      </c>
      <c r="AY139" s="11" t="s">
        <v>101</v>
      </c>
      <c r="BE139" s="165">
        <f t="shared" si="34"/>
        <v>0</v>
      </c>
      <c r="BF139" s="165">
        <f t="shared" si="35"/>
        <v>0</v>
      </c>
      <c r="BG139" s="165">
        <f t="shared" si="36"/>
        <v>0</v>
      </c>
      <c r="BH139" s="165">
        <f t="shared" si="37"/>
        <v>0</v>
      </c>
      <c r="BI139" s="165">
        <f t="shared" si="38"/>
        <v>0</v>
      </c>
      <c r="BJ139" s="11" t="s">
        <v>106</v>
      </c>
      <c r="BK139" s="165">
        <f t="shared" si="39"/>
        <v>0</v>
      </c>
      <c r="BL139" s="11" t="s">
        <v>106</v>
      </c>
      <c r="BM139" s="11" t="s">
        <v>293</v>
      </c>
    </row>
    <row r="140" spans="2:65" s="1" customFormat="1" ht="16.5" customHeight="1">
      <c r="B140" s="28"/>
      <c r="C140" s="154" t="s">
        <v>143</v>
      </c>
      <c r="D140" s="154" t="s">
        <v>102</v>
      </c>
      <c r="E140" s="155" t="s">
        <v>294</v>
      </c>
      <c r="F140" s="156" t="s">
        <v>295</v>
      </c>
      <c r="G140" s="157" t="s">
        <v>229</v>
      </c>
      <c r="H140" s="158">
        <v>1</v>
      </c>
      <c r="I140" s="159"/>
      <c r="J140" s="160">
        <f t="shared" si="30"/>
        <v>0</v>
      </c>
      <c r="K140" s="156" t="s">
        <v>1</v>
      </c>
      <c r="L140" s="32"/>
      <c r="M140" s="161" t="s">
        <v>1</v>
      </c>
      <c r="N140" s="162" t="s">
        <v>40</v>
      </c>
      <c r="O140" s="54"/>
      <c r="P140" s="163">
        <f t="shared" si="31"/>
        <v>0</v>
      </c>
      <c r="Q140" s="163">
        <v>0.02</v>
      </c>
      <c r="R140" s="163">
        <f t="shared" si="32"/>
        <v>0.02</v>
      </c>
      <c r="S140" s="163">
        <v>0</v>
      </c>
      <c r="T140" s="164">
        <f t="shared" si="33"/>
        <v>0</v>
      </c>
      <c r="AR140" s="11" t="s">
        <v>106</v>
      </c>
      <c r="AT140" s="11" t="s">
        <v>102</v>
      </c>
      <c r="AU140" s="11" t="s">
        <v>72</v>
      </c>
      <c r="AY140" s="11" t="s">
        <v>101</v>
      </c>
      <c r="BE140" s="165">
        <f t="shared" si="34"/>
        <v>0</v>
      </c>
      <c r="BF140" s="165">
        <f t="shared" si="35"/>
        <v>0</v>
      </c>
      <c r="BG140" s="165">
        <f t="shared" si="36"/>
        <v>0</v>
      </c>
      <c r="BH140" s="165">
        <f t="shared" si="37"/>
        <v>0</v>
      </c>
      <c r="BI140" s="165">
        <f t="shared" si="38"/>
        <v>0</v>
      </c>
      <c r="BJ140" s="11" t="s">
        <v>106</v>
      </c>
      <c r="BK140" s="165">
        <f t="shared" si="39"/>
        <v>0</v>
      </c>
      <c r="BL140" s="11" t="s">
        <v>106</v>
      </c>
      <c r="BM140" s="11" t="s">
        <v>296</v>
      </c>
    </row>
    <row r="141" spans="2:65" s="1" customFormat="1" ht="16.5" customHeight="1">
      <c r="B141" s="28"/>
      <c r="C141" s="154" t="s">
        <v>297</v>
      </c>
      <c r="D141" s="154" t="s">
        <v>102</v>
      </c>
      <c r="E141" s="155" t="s">
        <v>298</v>
      </c>
      <c r="F141" s="156" t="s">
        <v>299</v>
      </c>
      <c r="G141" s="157" t="s">
        <v>229</v>
      </c>
      <c r="H141" s="158">
        <v>2</v>
      </c>
      <c r="I141" s="159"/>
      <c r="J141" s="160">
        <f t="shared" si="30"/>
        <v>0</v>
      </c>
      <c r="K141" s="156" t="s">
        <v>1</v>
      </c>
      <c r="L141" s="32"/>
      <c r="M141" s="161" t="s">
        <v>1</v>
      </c>
      <c r="N141" s="162" t="s">
        <v>40</v>
      </c>
      <c r="O141" s="54"/>
      <c r="P141" s="163">
        <f t="shared" si="31"/>
        <v>0</v>
      </c>
      <c r="Q141" s="163">
        <v>2.5999999999999999E-2</v>
      </c>
      <c r="R141" s="163">
        <f t="shared" si="32"/>
        <v>5.1999999999999998E-2</v>
      </c>
      <c r="S141" s="163">
        <v>0</v>
      </c>
      <c r="T141" s="164">
        <f t="shared" si="33"/>
        <v>0</v>
      </c>
      <c r="AR141" s="11" t="s">
        <v>106</v>
      </c>
      <c r="AT141" s="11" t="s">
        <v>102</v>
      </c>
      <c r="AU141" s="11" t="s">
        <v>72</v>
      </c>
      <c r="AY141" s="11" t="s">
        <v>101</v>
      </c>
      <c r="BE141" s="165">
        <f t="shared" si="34"/>
        <v>0</v>
      </c>
      <c r="BF141" s="165">
        <f t="shared" si="35"/>
        <v>0</v>
      </c>
      <c r="BG141" s="165">
        <f t="shared" si="36"/>
        <v>0</v>
      </c>
      <c r="BH141" s="165">
        <f t="shared" si="37"/>
        <v>0</v>
      </c>
      <c r="BI141" s="165">
        <f t="shared" si="38"/>
        <v>0</v>
      </c>
      <c r="BJ141" s="11" t="s">
        <v>106</v>
      </c>
      <c r="BK141" s="165">
        <f t="shared" si="39"/>
        <v>0</v>
      </c>
      <c r="BL141" s="11" t="s">
        <v>106</v>
      </c>
      <c r="BM141" s="11" t="s">
        <v>300</v>
      </c>
    </row>
    <row r="142" spans="2:65" s="1" customFormat="1" ht="16.5" customHeight="1">
      <c r="B142" s="28"/>
      <c r="C142" s="154" t="s">
        <v>148</v>
      </c>
      <c r="D142" s="154" t="s">
        <v>102</v>
      </c>
      <c r="E142" s="155" t="s">
        <v>301</v>
      </c>
      <c r="F142" s="156" t="s">
        <v>302</v>
      </c>
      <c r="G142" s="157" t="s">
        <v>147</v>
      </c>
      <c r="H142" s="158">
        <v>3</v>
      </c>
      <c r="I142" s="159"/>
      <c r="J142" s="160">
        <f t="shared" si="30"/>
        <v>0</v>
      </c>
      <c r="K142" s="156" t="s">
        <v>1</v>
      </c>
      <c r="L142" s="32"/>
      <c r="M142" s="161" t="s">
        <v>1</v>
      </c>
      <c r="N142" s="162" t="s">
        <v>38</v>
      </c>
      <c r="O142" s="54"/>
      <c r="P142" s="163">
        <f t="shared" si="31"/>
        <v>0</v>
      </c>
      <c r="Q142" s="163">
        <v>0</v>
      </c>
      <c r="R142" s="163">
        <f t="shared" si="32"/>
        <v>0</v>
      </c>
      <c r="S142" s="163">
        <v>0</v>
      </c>
      <c r="T142" s="164">
        <f t="shared" si="33"/>
        <v>0</v>
      </c>
      <c r="AR142" s="11" t="s">
        <v>106</v>
      </c>
      <c r="AT142" s="11" t="s">
        <v>102</v>
      </c>
      <c r="AU142" s="11" t="s">
        <v>72</v>
      </c>
      <c r="AY142" s="11" t="s">
        <v>101</v>
      </c>
      <c r="BE142" s="165">
        <f t="shared" si="34"/>
        <v>0</v>
      </c>
      <c r="BF142" s="165">
        <f t="shared" si="35"/>
        <v>0</v>
      </c>
      <c r="BG142" s="165">
        <f t="shared" si="36"/>
        <v>0</v>
      </c>
      <c r="BH142" s="165">
        <f t="shared" si="37"/>
        <v>0</v>
      </c>
      <c r="BI142" s="165">
        <f t="shared" si="38"/>
        <v>0</v>
      </c>
      <c r="BJ142" s="11" t="s">
        <v>72</v>
      </c>
      <c r="BK142" s="165">
        <f t="shared" si="39"/>
        <v>0</v>
      </c>
      <c r="BL142" s="11" t="s">
        <v>106</v>
      </c>
      <c r="BM142" s="11" t="s">
        <v>303</v>
      </c>
    </row>
    <row r="143" spans="2:65" s="1" customFormat="1" ht="16.5" customHeight="1">
      <c r="B143" s="28"/>
      <c r="C143" s="154" t="s">
        <v>304</v>
      </c>
      <c r="D143" s="154" t="s">
        <v>102</v>
      </c>
      <c r="E143" s="155" t="s">
        <v>305</v>
      </c>
      <c r="F143" s="156" t="s">
        <v>306</v>
      </c>
      <c r="G143" s="157" t="s">
        <v>229</v>
      </c>
      <c r="H143" s="158">
        <v>3</v>
      </c>
      <c r="I143" s="159"/>
      <c r="J143" s="160">
        <f t="shared" si="30"/>
        <v>0</v>
      </c>
      <c r="K143" s="156" t="s">
        <v>1</v>
      </c>
      <c r="L143" s="32"/>
      <c r="M143" s="161" t="s">
        <v>1</v>
      </c>
      <c r="N143" s="162" t="s">
        <v>40</v>
      </c>
      <c r="O143" s="54"/>
      <c r="P143" s="163">
        <f t="shared" si="31"/>
        <v>0</v>
      </c>
      <c r="Q143" s="163">
        <v>3.4000000000000002E-2</v>
      </c>
      <c r="R143" s="163">
        <f t="shared" si="32"/>
        <v>0.10200000000000001</v>
      </c>
      <c r="S143" s="163">
        <v>0</v>
      </c>
      <c r="T143" s="164">
        <f t="shared" si="33"/>
        <v>0</v>
      </c>
      <c r="AR143" s="11" t="s">
        <v>106</v>
      </c>
      <c r="AT143" s="11" t="s">
        <v>102</v>
      </c>
      <c r="AU143" s="11" t="s">
        <v>72</v>
      </c>
      <c r="AY143" s="11" t="s">
        <v>101</v>
      </c>
      <c r="BE143" s="165">
        <f t="shared" si="34"/>
        <v>0</v>
      </c>
      <c r="BF143" s="165">
        <f t="shared" si="35"/>
        <v>0</v>
      </c>
      <c r="BG143" s="165">
        <f t="shared" si="36"/>
        <v>0</v>
      </c>
      <c r="BH143" s="165">
        <f t="shared" si="37"/>
        <v>0</v>
      </c>
      <c r="BI143" s="165">
        <f t="shared" si="38"/>
        <v>0</v>
      </c>
      <c r="BJ143" s="11" t="s">
        <v>106</v>
      </c>
      <c r="BK143" s="165">
        <f t="shared" si="39"/>
        <v>0</v>
      </c>
      <c r="BL143" s="11" t="s">
        <v>106</v>
      </c>
      <c r="BM143" s="11" t="s">
        <v>307</v>
      </c>
    </row>
    <row r="144" spans="2:65" s="1" customFormat="1" ht="16.5" customHeight="1">
      <c r="B144" s="28"/>
      <c r="C144" s="154" t="s">
        <v>151</v>
      </c>
      <c r="D144" s="154" t="s">
        <v>102</v>
      </c>
      <c r="E144" s="155" t="s">
        <v>308</v>
      </c>
      <c r="F144" s="156" t="s">
        <v>309</v>
      </c>
      <c r="G144" s="157" t="s">
        <v>147</v>
      </c>
      <c r="H144" s="158">
        <v>39</v>
      </c>
      <c r="I144" s="159"/>
      <c r="J144" s="160">
        <f t="shared" si="30"/>
        <v>0</v>
      </c>
      <c r="K144" s="156" t="s">
        <v>1</v>
      </c>
      <c r="L144" s="32"/>
      <c r="M144" s="161" t="s">
        <v>1</v>
      </c>
      <c r="N144" s="162" t="s">
        <v>40</v>
      </c>
      <c r="O144" s="54"/>
      <c r="P144" s="163">
        <f t="shared" si="31"/>
        <v>0</v>
      </c>
      <c r="Q144" s="163">
        <v>0</v>
      </c>
      <c r="R144" s="163">
        <f t="shared" si="32"/>
        <v>0</v>
      </c>
      <c r="S144" s="163">
        <v>0</v>
      </c>
      <c r="T144" s="164">
        <f t="shared" si="33"/>
        <v>0</v>
      </c>
      <c r="AR144" s="11" t="s">
        <v>106</v>
      </c>
      <c r="AT144" s="11" t="s">
        <v>102</v>
      </c>
      <c r="AU144" s="11" t="s">
        <v>72</v>
      </c>
      <c r="AY144" s="11" t="s">
        <v>101</v>
      </c>
      <c r="BE144" s="165">
        <f t="shared" si="34"/>
        <v>0</v>
      </c>
      <c r="BF144" s="165">
        <f t="shared" si="35"/>
        <v>0</v>
      </c>
      <c r="BG144" s="165">
        <f t="shared" si="36"/>
        <v>0</v>
      </c>
      <c r="BH144" s="165">
        <f t="shared" si="37"/>
        <v>0</v>
      </c>
      <c r="BI144" s="165">
        <f t="shared" si="38"/>
        <v>0</v>
      </c>
      <c r="BJ144" s="11" t="s">
        <v>106</v>
      </c>
      <c r="BK144" s="165">
        <f t="shared" si="39"/>
        <v>0</v>
      </c>
      <c r="BL144" s="11" t="s">
        <v>106</v>
      </c>
      <c r="BM144" s="11" t="s">
        <v>310</v>
      </c>
    </row>
    <row r="145" spans="2:65" s="1" customFormat="1" ht="16.5" customHeight="1">
      <c r="B145" s="28"/>
      <c r="C145" s="154" t="s">
        <v>311</v>
      </c>
      <c r="D145" s="154" t="s">
        <v>102</v>
      </c>
      <c r="E145" s="155" t="s">
        <v>312</v>
      </c>
      <c r="F145" s="156" t="s">
        <v>313</v>
      </c>
      <c r="G145" s="157" t="s">
        <v>147</v>
      </c>
      <c r="H145" s="158">
        <v>8</v>
      </c>
      <c r="I145" s="159"/>
      <c r="J145" s="160">
        <f t="shared" si="30"/>
        <v>0</v>
      </c>
      <c r="K145" s="156" t="s">
        <v>1</v>
      </c>
      <c r="L145" s="32"/>
      <c r="M145" s="161" t="s">
        <v>1</v>
      </c>
      <c r="N145" s="162" t="s">
        <v>40</v>
      </c>
      <c r="O145" s="54"/>
      <c r="P145" s="163">
        <f t="shared" si="31"/>
        <v>0</v>
      </c>
      <c r="Q145" s="163">
        <v>0</v>
      </c>
      <c r="R145" s="163">
        <f t="shared" si="32"/>
        <v>0</v>
      </c>
      <c r="S145" s="163">
        <v>0</v>
      </c>
      <c r="T145" s="164">
        <f t="shared" si="33"/>
        <v>0</v>
      </c>
      <c r="AR145" s="11" t="s">
        <v>106</v>
      </c>
      <c r="AT145" s="11" t="s">
        <v>102</v>
      </c>
      <c r="AU145" s="11" t="s">
        <v>72</v>
      </c>
      <c r="AY145" s="11" t="s">
        <v>101</v>
      </c>
      <c r="BE145" s="165">
        <f t="shared" si="34"/>
        <v>0</v>
      </c>
      <c r="BF145" s="165">
        <f t="shared" si="35"/>
        <v>0</v>
      </c>
      <c r="BG145" s="165">
        <f t="shared" si="36"/>
        <v>0</v>
      </c>
      <c r="BH145" s="165">
        <f t="shared" si="37"/>
        <v>0</v>
      </c>
      <c r="BI145" s="165">
        <f t="shared" si="38"/>
        <v>0</v>
      </c>
      <c r="BJ145" s="11" t="s">
        <v>106</v>
      </c>
      <c r="BK145" s="165">
        <f t="shared" si="39"/>
        <v>0</v>
      </c>
      <c r="BL145" s="11" t="s">
        <v>106</v>
      </c>
      <c r="BM145" s="11" t="s">
        <v>314</v>
      </c>
    </row>
    <row r="146" spans="2:65" s="1" customFormat="1" ht="16.5" customHeight="1">
      <c r="B146" s="28"/>
      <c r="C146" s="154" t="s">
        <v>155</v>
      </c>
      <c r="D146" s="154" t="s">
        <v>102</v>
      </c>
      <c r="E146" s="155" t="s">
        <v>315</v>
      </c>
      <c r="F146" s="156" t="s">
        <v>316</v>
      </c>
      <c r="G146" s="157" t="s">
        <v>162</v>
      </c>
      <c r="H146" s="158">
        <v>0.751</v>
      </c>
      <c r="I146" s="159"/>
      <c r="J146" s="160">
        <f t="shared" si="30"/>
        <v>0</v>
      </c>
      <c r="K146" s="156" t="s">
        <v>1</v>
      </c>
      <c r="L146" s="32"/>
      <c r="M146" s="161" t="s">
        <v>1</v>
      </c>
      <c r="N146" s="162" t="s">
        <v>38</v>
      </c>
      <c r="O146" s="54"/>
      <c r="P146" s="163">
        <f t="shared" si="31"/>
        <v>0</v>
      </c>
      <c r="Q146" s="163">
        <v>0</v>
      </c>
      <c r="R146" s="163">
        <f t="shared" si="32"/>
        <v>0</v>
      </c>
      <c r="S146" s="163">
        <v>0</v>
      </c>
      <c r="T146" s="164">
        <f t="shared" si="33"/>
        <v>0</v>
      </c>
      <c r="AR146" s="11" t="s">
        <v>106</v>
      </c>
      <c r="AT146" s="11" t="s">
        <v>102</v>
      </c>
      <c r="AU146" s="11" t="s">
        <v>72</v>
      </c>
      <c r="AY146" s="11" t="s">
        <v>101</v>
      </c>
      <c r="BE146" s="165">
        <f t="shared" si="34"/>
        <v>0</v>
      </c>
      <c r="BF146" s="165">
        <f t="shared" si="35"/>
        <v>0</v>
      </c>
      <c r="BG146" s="165">
        <f t="shared" si="36"/>
        <v>0</v>
      </c>
      <c r="BH146" s="165">
        <f t="shared" si="37"/>
        <v>0</v>
      </c>
      <c r="BI146" s="165">
        <f t="shared" si="38"/>
        <v>0</v>
      </c>
      <c r="BJ146" s="11" t="s">
        <v>72</v>
      </c>
      <c r="BK146" s="165">
        <f t="shared" si="39"/>
        <v>0</v>
      </c>
      <c r="BL146" s="11" t="s">
        <v>106</v>
      </c>
      <c r="BM146" s="11" t="s">
        <v>317</v>
      </c>
    </row>
    <row r="147" spans="2:65" s="9" customFormat="1" ht="25.95" customHeight="1">
      <c r="B147" s="140"/>
      <c r="C147" s="141"/>
      <c r="D147" s="142" t="s">
        <v>66</v>
      </c>
      <c r="E147" s="143" t="s">
        <v>318</v>
      </c>
      <c r="F147" s="143" t="s">
        <v>319</v>
      </c>
      <c r="G147" s="141"/>
      <c r="H147" s="141"/>
      <c r="I147" s="144"/>
      <c r="J147" s="145">
        <f>BK147</f>
        <v>0</v>
      </c>
      <c r="K147" s="141"/>
      <c r="L147" s="146"/>
      <c r="M147" s="147"/>
      <c r="N147" s="148"/>
      <c r="O147" s="148"/>
      <c r="P147" s="149">
        <f>SUM(P148:P150)</f>
        <v>0</v>
      </c>
      <c r="Q147" s="148"/>
      <c r="R147" s="149">
        <f>SUM(R148:R150)</f>
        <v>0</v>
      </c>
      <c r="S147" s="148"/>
      <c r="T147" s="150">
        <f>SUM(T148:T150)</f>
        <v>0</v>
      </c>
      <c r="AR147" s="151" t="s">
        <v>72</v>
      </c>
      <c r="AT147" s="152" t="s">
        <v>66</v>
      </c>
      <c r="AU147" s="152" t="s">
        <v>67</v>
      </c>
      <c r="AY147" s="151" t="s">
        <v>101</v>
      </c>
      <c r="BK147" s="153">
        <f>SUM(BK148:BK150)</f>
        <v>0</v>
      </c>
    </row>
    <row r="148" spans="2:65" s="1" customFormat="1" ht="16.5" customHeight="1">
      <c r="B148" s="28"/>
      <c r="C148" s="154" t="s">
        <v>72</v>
      </c>
      <c r="D148" s="154" t="s">
        <v>102</v>
      </c>
      <c r="E148" s="155" t="s">
        <v>320</v>
      </c>
      <c r="F148" s="156" t="s">
        <v>321</v>
      </c>
      <c r="G148" s="157" t="s">
        <v>322</v>
      </c>
      <c r="H148" s="158">
        <v>48</v>
      </c>
      <c r="I148" s="159"/>
      <c r="J148" s="160">
        <f>ROUND(I148*H148,2)</f>
        <v>0</v>
      </c>
      <c r="K148" s="156" t="s">
        <v>1</v>
      </c>
      <c r="L148" s="32"/>
      <c r="M148" s="161" t="s">
        <v>1</v>
      </c>
      <c r="N148" s="162" t="s">
        <v>40</v>
      </c>
      <c r="O148" s="54"/>
      <c r="P148" s="163">
        <f>O148*H148</f>
        <v>0</v>
      </c>
      <c r="Q148" s="163">
        <v>0</v>
      </c>
      <c r="R148" s="163">
        <f>Q148*H148</f>
        <v>0</v>
      </c>
      <c r="S148" s="163">
        <v>0</v>
      </c>
      <c r="T148" s="164">
        <f>S148*H148</f>
        <v>0</v>
      </c>
      <c r="AR148" s="11" t="s">
        <v>106</v>
      </c>
      <c r="AT148" s="11" t="s">
        <v>102</v>
      </c>
      <c r="AU148" s="11" t="s">
        <v>72</v>
      </c>
      <c r="AY148" s="11" t="s">
        <v>101</v>
      </c>
      <c r="BE148" s="165">
        <f>IF(N148="základní",J148,0)</f>
        <v>0</v>
      </c>
      <c r="BF148" s="165">
        <f>IF(N148="snížená",J148,0)</f>
        <v>0</v>
      </c>
      <c r="BG148" s="165">
        <f>IF(N148="zákl. přenesená",J148,0)</f>
        <v>0</v>
      </c>
      <c r="BH148" s="165">
        <f>IF(N148="sníž. přenesená",J148,0)</f>
        <v>0</v>
      </c>
      <c r="BI148" s="165">
        <f>IF(N148="nulová",J148,0)</f>
        <v>0</v>
      </c>
      <c r="BJ148" s="11" t="s">
        <v>106</v>
      </c>
      <c r="BK148" s="165">
        <f>ROUND(I148*H148,2)</f>
        <v>0</v>
      </c>
      <c r="BL148" s="11" t="s">
        <v>106</v>
      </c>
      <c r="BM148" s="11" t="s">
        <v>323</v>
      </c>
    </row>
    <row r="149" spans="2:65" s="1" customFormat="1" ht="16.5" customHeight="1">
      <c r="B149" s="28"/>
      <c r="C149" s="154" t="s">
        <v>74</v>
      </c>
      <c r="D149" s="154" t="s">
        <v>102</v>
      </c>
      <c r="E149" s="155" t="s">
        <v>289</v>
      </c>
      <c r="F149" s="156" t="s">
        <v>324</v>
      </c>
      <c r="G149" s="157" t="s">
        <v>322</v>
      </c>
      <c r="H149" s="158">
        <v>160</v>
      </c>
      <c r="I149" s="159"/>
      <c r="J149" s="160">
        <f>ROUND(I149*H149,2)</f>
        <v>0</v>
      </c>
      <c r="K149" s="156" t="s">
        <v>1</v>
      </c>
      <c r="L149" s="32"/>
      <c r="M149" s="161" t="s">
        <v>1</v>
      </c>
      <c r="N149" s="162" t="s">
        <v>40</v>
      </c>
      <c r="O149" s="54"/>
      <c r="P149" s="163">
        <f>O149*H149</f>
        <v>0</v>
      </c>
      <c r="Q149" s="163">
        <v>0</v>
      </c>
      <c r="R149" s="163">
        <f>Q149*H149</f>
        <v>0</v>
      </c>
      <c r="S149" s="163">
        <v>0</v>
      </c>
      <c r="T149" s="164">
        <f>S149*H149</f>
        <v>0</v>
      </c>
      <c r="AR149" s="11" t="s">
        <v>106</v>
      </c>
      <c r="AT149" s="11" t="s">
        <v>102</v>
      </c>
      <c r="AU149" s="11" t="s">
        <v>72</v>
      </c>
      <c r="AY149" s="11" t="s">
        <v>101</v>
      </c>
      <c r="BE149" s="165">
        <f>IF(N149="základní",J149,0)</f>
        <v>0</v>
      </c>
      <c r="BF149" s="165">
        <f>IF(N149="snížená",J149,0)</f>
        <v>0</v>
      </c>
      <c r="BG149" s="165">
        <f>IF(N149="zákl. přenesená",J149,0)</f>
        <v>0</v>
      </c>
      <c r="BH149" s="165">
        <f>IF(N149="sníž. přenesená",J149,0)</f>
        <v>0</v>
      </c>
      <c r="BI149" s="165">
        <f>IF(N149="nulová",J149,0)</f>
        <v>0</v>
      </c>
      <c r="BJ149" s="11" t="s">
        <v>106</v>
      </c>
      <c r="BK149" s="165">
        <f>ROUND(I149*H149,2)</f>
        <v>0</v>
      </c>
      <c r="BL149" s="11" t="s">
        <v>106</v>
      </c>
      <c r="BM149" s="11" t="s">
        <v>325</v>
      </c>
    </row>
    <row r="150" spans="2:65" s="1" customFormat="1" ht="16.5" customHeight="1">
      <c r="B150" s="28"/>
      <c r="C150" s="154" t="s">
        <v>110</v>
      </c>
      <c r="D150" s="154" t="s">
        <v>102</v>
      </c>
      <c r="E150" s="155" t="s">
        <v>326</v>
      </c>
      <c r="F150" s="156" t="s">
        <v>327</v>
      </c>
      <c r="G150" s="157" t="s">
        <v>322</v>
      </c>
      <c r="H150" s="158">
        <v>6</v>
      </c>
      <c r="I150" s="159"/>
      <c r="J150" s="160">
        <f>ROUND(I150*H150,2)</f>
        <v>0</v>
      </c>
      <c r="K150" s="156" t="s">
        <v>1</v>
      </c>
      <c r="L150" s="32"/>
      <c r="M150" s="166" t="s">
        <v>1</v>
      </c>
      <c r="N150" s="167" t="s">
        <v>40</v>
      </c>
      <c r="O150" s="168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AR150" s="11" t="s">
        <v>106</v>
      </c>
      <c r="AT150" s="11" t="s">
        <v>102</v>
      </c>
      <c r="AU150" s="11" t="s">
        <v>72</v>
      </c>
      <c r="AY150" s="11" t="s">
        <v>101</v>
      </c>
      <c r="BE150" s="165">
        <f>IF(N150="základní",J150,0)</f>
        <v>0</v>
      </c>
      <c r="BF150" s="165">
        <f>IF(N150="snížená",J150,0)</f>
        <v>0</v>
      </c>
      <c r="BG150" s="165">
        <f>IF(N150="zákl. přenesená",J150,0)</f>
        <v>0</v>
      </c>
      <c r="BH150" s="165">
        <f>IF(N150="sníž. přenesená",J150,0)</f>
        <v>0</v>
      </c>
      <c r="BI150" s="165">
        <f>IF(N150="nulová",J150,0)</f>
        <v>0</v>
      </c>
      <c r="BJ150" s="11" t="s">
        <v>106</v>
      </c>
      <c r="BK150" s="165">
        <f>ROUND(I150*H150,2)</f>
        <v>0</v>
      </c>
      <c r="BL150" s="11" t="s">
        <v>106</v>
      </c>
      <c r="BM150" s="11" t="s">
        <v>328</v>
      </c>
    </row>
    <row r="151" spans="2:65" s="1" customFormat="1" ht="6.9" customHeight="1">
      <c r="B151" s="40"/>
      <c r="C151" s="41"/>
      <c r="D151" s="41"/>
      <c r="E151" s="41"/>
      <c r="F151" s="41"/>
      <c r="G151" s="41"/>
      <c r="H151" s="41"/>
      <c r="I151" s="114"/>
      <c r="J151" s="41"/>
      <c r="K151" s="41"/>
      <c r="L151" s="32"/>
    </row>
  </sheetData>
  <sheetProtection algorithmName="SHA-512" hashValue="cZXpgBPqTX7KnFay740WDJs8TZOltp5WMWNBPvtthfih6J9Byc+vA35lQ+80VFQDSQORKzrPy1Tj9d8OeiEzXw==" saltValue="o/XE6rwvvSo9/KIcUNYmB03CTgu2oIZOEo4DggslzDGD1BBLA08ng+wLeIRK6h+SccIRyhHqFZqPQ5VLcPdyUA==" spinCount="100000" sheet="1" objects="1" scenarios="1" formatColumns="0" formatRows="0" autoFilter="0"/>
  <autoFilter ref="C77:K150"/>
  <mergeCells count="6">
    <mergeCell ref="L2:V2"/>
    <mergeCell ref="E7:H7"/>
    <mergeCell ref="E16:H16"/>
    <mergeCell ref="E25:H25"/>
    <mergeCell ref="E46:H46"/>
    <mergeCell ref="E70:H7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17 - DDM Kopřivnice-Rek.s...</vt:lpstr>
      <vt:lpstr>'17 - DDM Kopřivnice-Rek.s...'!Názvy_tisku</vt:lpstr>
      <vt:lpstr>'Rekapitulace stavby'!Názvy_tisku</vt:lpstr>
      <vt:lpstr>'17 - DDM Kopřivnice-Rek.s...'!Oblast_tisku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RENATA\Renata</dc:creator>
  <cp:lastModifiedBy>Daniela Koricanska</cp:lastModifiedBy>
  <dcterms:created xsi:type="dcterms:W3CDTF">2020-01-08T13:32:42Z</dcterms:created>
  <dcterms:modified xsi:type="dcterms:W3CDTF">2020-01-09T05:08:13Z</dcterms:modified>
</cp:coreProperties>
</file>