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neDrive\OneDrive - Dopravoprojekt Ostrava a.s\akce\170009_Koprivnice_revit\texty\"/>
    </mc:Choice>
  </mc:AlternateContent>
  <bookViews>
    <workbookView xWindow="0" yWindow="0" windowWidth="27195" windowHeight="11805"/>
  </bookViews>
  <sheets>
    <sheet name="Bilance zemních prací" sheetId="1" r:id="rId1"/>
  </sheets>
  <definedNames>
    <definedName name="Z_713A4263_414D_450D_B015_38FDD39B1072_.wvu.PrintTitles" localSheetId="0" hidden="1">'Bilance zemních prací'!$A:$O</definedName>
  </definedNames>
  <calcPr calcId="152511"/>
  <customWorkbookViews>
    <customWorkbookView name="A" guid="{713A4263-414D-450D-B015-38FDD39B1072}" maximized="1" xWindow="1" yWindow="1" windowWidth="1680" windowHeight="83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9" i="1" l="1"/>
  <c r="L29" i="1"/>
  <c r="I29" i="1"/>
  <c r="L27" i="1"/>
  <c r="I27" i="1"/>
  <c r="F31" i="1"/>
  <c r="I22" i="1"/>
  <c r="K20" i="1"/>
  <c r="L13" i="1"/>
  <c r="K13" i="1"/>
  <c r="K12" i="1"/>
  <c r="M12" i="1"/>
  <c r="D12" i="1"/>
  <c r="M9" i="1"/>
  <c r="D6" i="1"/>
  <c r="H31" i="1"/>
  <c r="G31" i="1"/>
  <c r="L31" i="1" l="1"/>
  <c r="I16" i="1"/>
  <c r="I20" i="1" l="1"/>
  <c r="I14" i="1"/>
  <c r="I13" i="1"/>
  <c r="K11" i="1"/>
  <c r="I11" i="1"/>
  <c r="N8" i="1"/>
  <c r="N7" i="1"/>
  <c r="M31" i="1"/>
  <c r="N31" i="1" l="1"/>
  <c r="K31" i="1" l="1"/>
  <c r="O31" i="1"/>
  <c r="I10" i="1"/>
  <c r="I31" i="1" s="1"/>
  <c r="J10" i="1"/>
  <c r="J31" i="1" s="1"/>
  <c r="E10" i="1"/>
  <c r="E31" i="1" s="1"/>
  <c r="D31" i="1"/>
  <c r="C6" i="1"/>
  <c r="C31" i="1" s="1"/>
  <c r="B6" i="1"/>
  <c r="B31" i="1" s="1"/>
</calcChain>
</file>

<file path=xl/sharedStrings.xml><?xml version="1.0" encoding="utf-8"?>
<sst xmlns="http://schemas.openxmlformats.org/spreadsheetml/2006/main" count="55" uniqueCount="45">
  <si>
    <r>
      <t>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</t>
    </r>
  </si>
  <si>
    <t xml:space="preserve">BILANCE ZEMNÍCH PRACÍ             </t>
  </si>
  <si>
    <t>číslo objektu</t>
  </si>
  <si>
    <t xml:space="preserve">zásyp jam a rýh, obsyp  z nakup. materiálů
</t>
  </si>
  <si>
    <t>odstranění nestmelených podkladních vrstev</t>
  </si>
  <si>
    <t>hloubení jam a rýh</t>
  </si>
  <si>
    <t>sejmutí drnu</t>
  </si>
  <si>
    <t>CELKEM</t>
  </si>
  <si>
    <t>ohumusování</t>
  </si>
  <si>
    <t>SO 001</t>
  </si>
  <si>
    <t>SO 002</t>
  </si>
  <si>
    <t>SO 003</t>
  </si>
  <si>
    <t>SO 004</t>
  </si>
  <si>
    <t>SO 101</t>
  </si>
  <si>
    <t>SO 102</t>
  </si>
  <si>
    <t>SO 201</t>
  </si>
  <si>
    <t>SO 301</t>
  </si>
  <si>
    <t>SO 302</t>
  </si>
  <si>
    <t>SO 303</t>
  </si>
  <si>
    <t>SO 304</t>
  </si>
  <si>
    <t>SO 351</t>
  </si>
  <si>
    <t>SO 352</t>
  </si>
  <si>
    <t>SO 353</t>
  </si>
  <si>
    <t>SO 361</t>
  </si>
  <si>
    <t>SO 441</t>
  </si>
  <si>
    <t>SO 451</t>
  </si>
  <si>
    <t>SO 471</t>
  </si>
  <si>
    <t>SO 472</t>
  </si>
  <si>
    <t>SO 801</t>
  </si>
  <si>
    <t>SO 901</t>
  </si>
  <si>
    <t>SO 902</t>
  </si>
  <si>
    <t>SO 903</t>
  </si>
  <si>
    <t>SO 904</t>
  </si>
  <si>
    <t>SO 905</t>
  </si>
  <si>
    <t>bourání konstrukcí z betonu</t>
  </si>
  <si>
    <t>bourání konstrukcí z ŽB</t>
  </si>
  <si>
    <r>
      <t>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/>
    </r>
  </si>
  <si>
    <t>aktivní zóna</t>
  </si>
  <si>
    <t>výkop</t>
  </si>
  <si>
    <t xml:space="preserve">zásyp jam a rýh, obsyp  z výkopů
</t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</si>
  <si>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</si>
  <si>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t>zemina vhodná pro zásyp po demolici teplovodu 50% nákup</t>
  </si>
  <si>
    <t>zemina vhodná pro zásyp po demolici teplovodu 50% zpět SO 201</t>
  </si>
  <si>
    <t>odstranění asfaltových vrstev</t>
  </si>
  <si>
    <t>násyp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</si>
</sst>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7" fillId="2" borderId="0" applyNumberFormat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" fontId="4" fillId="0" borderId="2" xfId="2" applyNumberFormat="1" applyFont="1" applyFill="1" applyBorder="1" applyAlignment="1">
      <alignment horizontal="center" vertical="center"/>
    </xf>
    <xf numFmtId="1" fontId="4" fillId="0" borderId="3" xfId="2" applyNumberFormat="1" applyFon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" fontId="0" fillId="0" borderId="11" xfId="0" applyNumberFormat="1" applyFill="1" applyBorder="1" applyAlignment="1">
      <alignment horizontal="center"/>
    </xf>
    <xf numFmtId="1" fontId="0" fillId="0" borderId="12" xfId="0" applyNumberFormat="1" applyFill="1" applyBorder="1" applyAlignment="1">
      <alignment horizontal="center"/>
    </xf>
    <xf numFmtId="1" fontId="0" fillId="0" borderId="13" xfId="0" applyNumberFormat="1" applyFill="1" applyBorder="1" applyAlignment="1">
      <alignment horizontal="center"/>
    </xf>
    <xf numFmtId="1" fontId="4" fillId="0" borderId="14" xfId="2" applyNumberFormat="1" applyFont="1" applyFill="1" applyBorder="1" applyAlignment="1">
      <alignment horizontal="center" vertical="center"/>
    </xf>
    <xf numFmtId="1" fontId="4" fillId="0" borderId="15" xfId="2" applyNumberFormat="1" applyFont="1" applyFill="1" applyBorder="1" applyAlignment="1">
      <alignment horizontal="center" vertical="center"/>
    </xf>
    <xf numFmtId="1" fontId="4" fillId="0" borderId="16" xfId="2" applyNumberFormat="1" applyFont="1" applyFill="1" applyBorder="1" applyAlignment="1">
      <alignment horizontal="center" vertical="center"/>
    </xf>
    <xf numFmtId="1" fontId="4" fillId="0" borderId="17" xfId="2" applyNumberFormat="1" applyFont="1" applyFill="1" applyBorder="1" applyAlignment="1">
      <alignment horizontal="center" vertical="center"/>
    </xf>
    <xf numFmtId="1" fontId="0" fillId="0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1" fontId="0" fillId="0" borderId="19" xfId="0" applyNumberFormat="1" applyFill="1" applyBorder="1" applyAlignment="1">
      <alignment horizontal="center"/>
    </xf>
    <xf numFmtId="1" fontId="0" fillId="0" borderId="20" xfId="0" applyNumberForma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1" fontId="0" fillId="0" borderId="2" xfId="0" applyNumberFormat="1" applyFill="1" applyBorder="1"/>
    <xf numFmtId="164" fontId="4" fillId="0" borderId="17" xfId="2" applyNumberFormat="1" applyFont="1" applyFill="1" applyBorder="1" applyAlignment="1">
      <alignment horizontal="center" vertical="center"/>
    </xf>
    <xf numFmtId="164" fontId="4" fillId="0" borderId="3" xfId="2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/>
    </xf>
    <xf numFmtId="0" fontId="8" fillId="0" borderId="4" xfId="0" applyFont="1" applyFill="1" applyBorder="1"/>
    <xf numFmtId="0" fontId="8" fillId="0" borderId="5" xfId="0" applyFont="1" applyFill="1" applyBorder="1"/>
    <xf numFmtId="164" fontId="0" fillId="0" borderId="17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8" fillId="0" borderId="10" xfId="0" applyFont="1" applyFill="1" applyBorder="1"/>
    <xf numFmtId="0" fontId="5" fillId="0" borderId="0" xfId="0" applyFont="1" applyFill="1" applyAlignment="1">
      <alignment horizontal="center"/>
    </xf>
  </cellXfs>
  <cellStyles count="3">
    <cellStyle name="Normální" xfId="0" builtinId="0"/>
    <cellStyle name="normální_List1" xfId="1"/>
    <cellStyle name="Správně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1"/>
  <sheetViews>
    <sheetView showGridLines="0" tabSelected="1" view="pageLayout" topLeftCell="A4" zoomScaleNormal="100" zoomScaleSheetLayoutView="136" workbookViewId="0">
      <selection activeCell="F9" sqref="F9"/>
    </sheetView>
  </sheetViews>
  <sheetFormatPr defaultRowHeight="12.75" x14ac:dyDescent="0.2"/>
  <cols>
    <col min="1" max="1" width="9" style="2" customWidth="1"/>
    <col min="2" max="2" width="7.7109375" style="1" bestFit="1" customWidth="1"/>
    <col min="3" max="3" width="13.7109375" style="1" bestFit="1" customWidth="1"/>
    <col min="4" max="4" width="11.140625" style="1" bestFit="1" customWidth="1"/>
    <col min="5" max="5" width="6.42578125" style="1" bestFit="1" customWidth="1"/>
    <col min="6" max="6" width="6.42578125" style="1" customWidth="1"/>
    <col min="7" max="7" width="11.42578125" style="1" customWidth="1"/>
    <col min="8" max="8" width="14" style="1" bestFit="1" customWidth="1"/>
    <col min="9" max="9" width="9.7109375" style="1" bestFit="1" customWidth="1"/>
    <col min="10" max="10" width="7.140625" style="1" bestFit="1" customWidth="1"/>
    <col min="11" max="14" width="10.140625" style="1" bestFit="1" customWidth="1"/>
    <col min="15" max="15" width="13.28515625" style="1" bestFit="1" customWidth="1"/>
    <col min="16" max="16" width="8.7109375" style="1" bestFit="1" customWidth="1"/>
    <col min="17" max="18" width="13.7109375" style="1" bestFit="1" customWidth="1"/>
    <col min="19" max="19" width="12" style="1" bestFit="1" customWidth="1"/>
    <col min="20" max="20" width="14.85546875" style="1" bestFit="1" customWidth="1"/>
    <col min="21" max="21" width="13.85546875" style="1" bestFit="1" customWidth="1"/>
    <col min="22" max="22" width="10.42578125" style="1" customWidth="1"/>
    <col min="23" max="23" width="12.140625" style="1" bestFit="1" customWidth="1"/>
    <col min="24" max="24" width="8.7109375" style="1" bestFit="1" customWidth="1"/>
    <col min="25" max="25" width="18.140625" style="1" bestFit="1" customWidth="1"/>
    <col min="26" max="26" width="12.42578125" style="1" customWidth="1"/>
    <col min="27" max="16384" width="9.140625" style="1"/>
  </cols>
  <sheetData>
    <row r="2" spans="1:15" ht="15.75" x14ac:dyDescent="0.2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3.5" thickBot="1" x14ac:dyDescent="0.25"/>
    <row r="4" spans="1:15" ht="86.25" customHeight="1" thickBot="1" x14ac:dyDescent="0.25">
      <c r="A4" s="8" t="s">
        <v>2</v>
      </c>
      <c r="B4" s="26" t="s">
        <v>6</v>
      </c>
      <c r="C4" s="9" t="s">
        <v>4</v>
      </c>
      <c r="D4" s="9" t="s">
        <v>43</v>
      </c>
      <c r="E4" s="9" t="s">
        <v>38</v>
      </c>
      <c r="F4" s="9" t="s">
        <v>44</v>
      </c>
      <c r="G4" s="9" t="s">
        <v>41</v>
      </c>
      <c r="H4" s="9" t="s">
        <v>42</v>
      </c>
      <c r="I4" s="9" t="s">
        <v>5</v>
      </c>
      <c r="J4" s="9" t="s">
        <v>37</v>
      </c>
      <c r="K4" s="9" t="s">
        <v>3</v>
      </c>
      <c r="L4" s="9" t="s">
        <v>39</v>
      </c>
      <c r="M4" s="9" t="s">
        <v>34</v>
      </c>
      <c r="N4" s="9" t="s">
        <v>35</v>
      </c>
      <c r="O4" s="10" t="s">
        <v>8</v>
      </c>
    </row>
    <row r="5" spans="1:15" ht="15" thickBot="1" x14ac:dyDescent="0.25">
      <c r="A5" s="11"/>
      <c r="B5" s="12" t="s">
        <v>0</v>
      </c>
      <c r="C5" s="13" t="s">
        <v>0</v>
      </c>
      <c r="D5" s="13" t="s">
        <v>0</v>
      </c>
      <c r="E5" s="13" t="s">
        <v>0</v>
      </c>
      <c r="F5" s="13"/>
      <c r="G5" s="13" t="s">
        <v>0</v>
      </c>
      <c r="H5" s="13" t="s">
        <v>0</v>
      </c>
      <c r="I5" s="13" t="s">
        <v>0</v>
      </c>
      <c r="J5" s="13" t="s">
        <v>0</v>
      </c>
      <c r="K5" s="13" t="s">
        <v>0</v>
      </c>
      <c r="L5" s="13" t="s">
        <v>40</v>
      </c>
      <c r="M5" s="13" t="s">
        <v>36</v>
      </c>
      <c r="N5" s="13" t="s">
        <v>36</v>
      </c>
      <c r="O5" s="14" t="s">
        <v>0</v>
      </c>
    </row>
    <row r="6" spans="1:15" x14ac:dyDescent="0.2">
      <c r="A6" s="31" t="s">
        <v>9</v>
      </c>
      <c r="B6" s="18">
        <f>6400*0.1</f>
        <v>640</v>
      </c>
      <c r="C6" s="19">
        <f>6650*0.2+1542*0.3+1210*0.5</f>
        <v>2397.6</v>
      </c>
      <c r="D6" s="19">
        <f>5664*0.08+1210*0.1</f>
        <v>574.12</v>
      </c>
      <c r="E6" s="19">
        <v>83.4</v>
      </c>
      <c r="F6" s="19"/>
      <c r="G6" s="19">
        <v>367.35</v>
      </c>
      <c r="H6" s="19">
        <v>367.35</v>
      </c>
      <c r="I6" s="19">
        <v>568.79999999999995</v>
      </c>
      <c r="J6" s="19"/>
      <c r="K6" s="19"/>
      <c r="L6" s="19"/>
      <c r="M6" s="19">
        <v>15</v>
      </c>
      <c r="N6" s="19">
        <v>503</v>
      </c>
      <c r="O6" s="20"/>
    </row>
    <row r="7" spans="1:15" x14ac:dyDescent="0.2">
      <c r="A7" s="32" t="s">
        <v>10</v>
      </c>
      <c r="B7" s="21"/>
      <c r="C7" s="4"/>
      <c r="D7" s="4"/>
      <c r="E7" s="4"/>
      <c r="F7" s="4"/>
      <c r="G7" s="4"/>
      <c r="H7" s="4"/>
      <c r="I7" s="4"/>
      <c r="J7" s="4"/>
      <c r="K7" s="4"/>
      <c r="L7" s="4"/>
      <c r="M7" s="4">
        <v>199.51</v>
      </c>
      <c r="N7" s="4">
        <f>31.367+295.05</f>
        <v>326.41700000000003</v>
      </c>
      <c r="O7" s="5"/>
    </row>
    <row r="8" spans="1:15" x14ac:dyDescent="0.2">
      <c r="A8" s="32" t="s">
        <v>11</v>
      </c>
      <c r="B8" s="21"/>
      <c r="C8" s="4"/>
      <c r="D8" s="4"/>
      <c r="E8" s="4"/>
      <c r="F8" s="4"/>
      <c r="G8" s="4"/>
      <c r="H8" s="4"/>
      <c r="I8" s="4">
        <v>179.95</v>
      </c>
      <c r="J8" s="4"/>
      <c r="K8" s="4">
        <v>270</v>
      </c>
      <c r="L8" s="4">
        <v>270</v>
      </c>
      <c r="M8" s="4"/>
      <c r="N8" s="4">
        <f>29.256+56.43</f>
        <v>85.686000000000007</v>
      </c>
      <c r="O8" s="5"/>
    </row>
    <row r="9" spans="1:15" x14ac:dyDescent="0.2">
      <c r="A9" s="32" t="s">
        <v>12</v>
      </c>
      <c r="B9" s="21"/>
      <c r="C9" s="4"/>
      <c r="D9" s="4"/>
      <c r="E9" s="4"/>
      <c r="F9" s="4"/>
      <c r="G9" s="4"/>
      <c r="H9" s="4"/>
      <c r="I9" s="4"/>
      <c r="J9" s="4"/>
      <c r="K9" s="4"/>
      <c r="L9" s="4">
        <v>19.84</v>
      </c>
      <c r="M9" s="4">
        <f>46+5</f>
        <v>51</v>
      </c>
      <c r="N9" s="4">
        <v>26.3</v>
      </c>
      <c r="O9" s="5"/>
    </row>
    <row r="10" spans="1:15" x14ac:dyDescent="0.2">
      <c r="A10" s="32" t="s">
        <v>13</v>
      </c>
      <c r="B10" s="21"/>
      <c r="C10" s="4"/>
      <c r="D10" s="4"/>
      <c r="E10" s="4">
        <f>1577+43.598</f>
        <v>1620.598</v>
      </c>
      <c r="F10" s="4"/>
      <c r="G10" s="4"/>
      <c r="H10" s="4"/>
      <c r="I10" s="4">
        <f>34+0.3+1.64</f>
        <v>35.94</v>
      </c>
      <c r="J10" s="4">
        <f>1288.62+13.71</f>
        <v>1302.33</v>
      </c>
      <c r="K10" s="4"/>
      <c r="L10" s="4"/>
      <c r="M10" s="4"/>
      <c r="N10" s="4"/>
      <c r="O10" s="5"/>
    </row>
    <row r="11" spans="1:15" x14ac:dyDescent="0.2">
      <c r="A11" s="32" t="s">
        <v>14</v>
      </c>
      <c r="B11" s="21"/>
      <c r="C11" s="4"/>
      <c r="D11" s="4"/>
      <c r="E11" s="4">
        <v>6060</v>
      </c>
      <c r="F11" s="4"/>
      <c r="G11" s="4"/>
      <c r="H11" s="4"/>
      <c r="I11" s="4">
        <f>111.4+760.8+24+19</f>
        <v>915.19999999999993</v>
      </c>
      <c r="J11" s="4">
        <v>5700</v>
      </c>
      <c r="K11" s="4">
        <f>25.64+215.5</f>
        <v>241.14</v>
      </c>
      <c r="L11" s="4"/>
      <c r="M11" s="4"/>
      <c r="N11" s="4">
        <v>3.6909999999999998</v>
      </c>
      <c r="O11" s="5"/>
    </row>
    <row r="12" spans="1:15" x14ac:dyDescent="0.2">
      <c r="A12" s="32" t="s">
        <v>15</v>
      </c>
      <c r="B12" s="21"/>
      <c r="C12" s="4">
        <v>474.6</v>
      </c>
      <c r="D12" s="4">
        <f>237.3*0.1</f>
        <v>23.730000000000004</v>
      </c>
      <c r="E12" s="4">
        <v>48.545999999999999</v>
      </c>
      <c r="F12" s="4"/>
      <c r="G12" s="4"/>
      <c r="H12" s="4"/>
      <c r="I12" s="4">
        <v>3105</v>
      </c>
      <c r="J12" s="4"/>
      <c r="K12" s="4">
        <f>1449.84+458.258+481.219</f>
        <v>2389.317</v>
      </c>
      <c r="L12" s="4">
        <v>1449.84</v>
      </c>
      <c r="M12" s="4">
        <f>236.64*0.3</f>
        <v>70.99199999999999</v>
      </c>
      <c r="N12" s="4"/>
      <c r="O12" s="5"/>
    </row>
    <row r="13" spans="1:15" x14ac:dyDescent="0.2">
      <c r="A13" s="32" t="s">
        <v>16</v>
      </c>
      <c r="B13" s="28">
        <v>0.3</v>
      </c>
      <c r="C13" s="4"/>
      <c r="D13" s="4"/>
      <c r="E13" s="4"/>
      <c r="F13" s="4"/>
      <c r="G13" s="4"/>
      <c r="H13" s="4"/>
      <c r="I13" s="4">
        <f>205.338+311.252</f>
        <v>516.59</v>
      </c>
      <c r="J13" s="4"/>
      <c r="K13" s="4">
        <f>191.116</f>
        <v>191.11600000000001</v>
      </c>
      <c r="L13" s="4">
        <f>137.736+90.751</f>
        <v>228.48699999999999</v>
      </c>
      <c r="M13" s="4"/>
      <c r="N13" s="4"/>
      <c r="O13" s="29">
        <v>0.3</v>
      </c>
    </row>
    <row r="14" spans="1:15" x14ac:dyDescent="0.2">
      <c r="A14" s="32" t="s">
        <v>17</v>
      </c>
      <c r="B14" s="28">
        <v>1.3</v>
      </c>
      <c r="C14" s="4"/>
      <c r="D14" s="4"/>
      <c r="E14" s="4"/>
      <c r="F14" s="4"/>
      <c r="G14" s="4"/>
      <c r="H14" s="4"/>
      <c r="I14" s="4">
        <f>495.845+760.183</f>
        <v>1256.028</v>
      </c>
      <c r="J14" s="4"/>
      <c r="K14" s="4">
        <v>424.44400000000002</v>
      </c>
      <c r="L14" s="4">
        <v>351.399</v>
      </c>
      <c r="M14" s="4"/>
      <c r="N14" s="4"/>
      <c r="O14" s="29">
        <v>1.3</v>
      </c>
    </row>
    <row r="15" spans="1:15" x14ac:dyDescent="0.2">
      <c r="A15" s="32" t="s">
        <v>18</v>
      </c>
      <c r="B15" s="2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5"/>
    </row>
    <row r="16" spans="1:15" x14ac:dyDescent="0.2">
      <c r="A16" s="32" t="s">
        <v>19</v>
      </c>
      <c r="B16" s="21"/>
      <c r="C16" s="4"/>
      <c r="D16" s="4"/>
      <c r="E16" s="4"/>
      <c r="F16" s="4"/>
      <c r="G16" s="4"/>
      <c r="H16" s="4"/>
      <c r="I16" s="4">
        <f>33.245</f>
        <v>33.244999999999997</v>
      </c>
      <c r="J16" s="4"/>
      <c r="K16" s="4">
        <v>26.675000000000001</v>
      </c>
      <c r="L16" s="4">
        <v>20.21</v>
      </c>
      <c r="M16" s="4"/>
      <c r="N16" s="4"/>
      <c r="O16" s="5"/>
    </row>
    <row r="17" spans="1:15" x14ac:dyDescent="0.2">
      <c r="A17" s="32" t="s">
        <v>20</v>
      </c>
      <c r="B17" s="28">
        <v>0.4</v>
      </c>
      <c r="C17" s="4"/>
      <c r="D17" s="4"/>
      <c r="E17" s="4"/>
      <c r="F17" s="4"/>
      <c r="G17" s="4"/>
      <c r="H17" s="4"/>
      <c r="I17" s="4">
        <v>98.408000000000001</v>
      </c>
      <c r="J17" s="4"/>
      <c r="K17" s="4">
        <v>77.42</v>
      </c>
      <c r="L17" s="4">
        <v>10.74</v>
      </c>
      <c r="M17" s="4"/>
      <c r="N17" s="4"/>
      <c r="O17" s="29">
        <v>0.4</v>
      </c>
    </row>
    <row r="18" spans="1:15" x14ac:dyDescent="0.2">
      <c r="A18" s="32" t="s">
        <v>21</v>
      </c>
      <c r="B18" s="21"/>
      <c r="C18" s="4"/>
      <c r="D18" s="4"/>
      <c r="E18" s="4"/>
      <c r="F18" s="4"/>
      <c r="G18" s="4"/>
      <c r="H18" s="4"/>
      <c r="I18" s="4">
        <v>28.158000000000001</v>
      </c>
      <c r="J18" s="4"/>
      <c r="K18" s="4">
        <v>8.32</v>
      </c>
      <c r="L18" s="4">
        <v>13.68</v>
      </c>
      <c r="M18" s="4"/>
      <c r="N18" s="4"/>
      <c r="O18" s="5"/>
    </row>
    <row r="19" spans="1:15" x14ac:dyDescent="0.2">
      <c r="A19" s="32" t="s">
        <v>22</v>
      </c>
      <c r="B19" s="21"/>
      <c r="C19" s="4"/>
      <c r="D19" s="4"/>
      <c r="E19" s="4"/>
      <c r="F19" s="4"/>
      <c r="G19" s="4"/>
      <c r="H19" s="4"/>
      <c r="I19" s="4">
        <v>27.927</v>
      </c>
      <c r="J19" s="4"/>
      <c r="K19" s="4">
        <v>17.638000000000002</v>
      </c>
      <c r="L19" s="4"/>
      <c r="M19" s="4"/>
      <c r="N19" s="4"/>
      <c r="O19" s="5"/>
    </row>
    <row r="20" spans="1:15" x14ac:dyDescent="0.2">
      <c r="A20" s="32" t="s">
        <v>23</v>
      </c>
      <c r="B20" s="22"/>
      <c r="C20" s="6"/>
      <c r="D20" s="6"/>
      <c r="E20" s="6"/>
      <c r="F20" s="6"/>
      <c r="G20" s="6"/>
      <c r="H20" s="6"/>
      <c r="I20" s="6">
        <f>12.6+9.065</f>
        <v>21.664999999999999</v>
      </c>
      <c r="J20" s="6"/>
      <c r="K20" s="6">
        <f>8.5</f>
        <v>8.5</v>
      </c>
      <c r="L20" s="6">
        <v>2.83</v>
      </c>
      <c r="M20" s="6"/>
      <c r="N20" s="6"/>
      <c r="O20" s="7"/>
    </row>
    <row r="21" spans="1:15" x14ac:dyDescent="0.2">
      <c r="A21" s="32" t="s">
        <v>24</v>
      </c>
      <c r="B21" s="22"/>
      <c r="C21" s="6"/>
      <c r="D21" s="6"/>
      <c r="E21" s="6"/>
      <c r="F21" s="6"/>
      <c r="G21" s="6"/>
      <c r="H21" s="6"/>
      <c r="I21" s="27"/>
      <c r="J21" s="27"/>
      <c r="K21" s="27"/>
      <c r="L21" s="27"/>
      <c r="M21" s="6"/>
      <c r="N21" s="6"/>
      <c r="O21" s="7"/>
    </row>
    <row r="22" spans="1:15" x14ac:dyDescent="0.2">
      <c r="A22" s="32" t="s">
        <v>25</v>
      </c>
      <c r="B22" s="22">
        <v>12.55</v>
      </c>
      <c r="C22" s="6"/>
      <c r="D22" s="6">
        <v>2.2999999999999998</v>
      </c>
      <c r="E22" s="6"/>
      <c r="F22" s="6"/>
      <c r="G22" s="6"/>
      <c r="H22" s="6"/>
      <c r="I22" s="6">
        <f>151.005+79.065+537.6+8.45+285.12+408+23.4</f>
        <v>1492.6400000000003</v>
      </c>
      <c r="J22" s="6"/>
      <c r="K22" s="6"/>
      <c r="L22" s="6">
        <v>1342</v>
      </c>
      <c r="M22" s="6">
        <v>58.32</v>
      </c>
      <c r="N22" s="6"/>
      <c r="O22" s="7">
        <v>34.5</v>
      </c>
    </row>
    <row r="23" spans="1:15" x14ac:dyDescent="0.2">
      <c r="A23" s="32" t="s">
        <v>26</v>
      </c>
      <c r="B23" s="22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/>
    </row>
    <row r="24" spans="1:15" x14ac:dyDescent="0.2">
      <c r="A24" s="32" t="s">
        <v>27</v>
      </c>
      <c r="B24" s="22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/>
    </row>
    <row r="25" spans="1:15" x14ac:dyDescent="0.2">
      <c r="A25" s="32" t="s">
        <v>28</v>
      </c>
      <c r="B25" s="22"/>
      <c r="C25" s="6"/>
      <c r="D25" s="6"/>
      <c r="E25" s="6"/>
      <c r="F25" s="6">
        <v>68</v>
      </c>
      <c r="G25" s="6"/>
      <c r="H25" s="6"/>
      <c r="I25" s="6"/>
      <c r="J25" s="6"/>
      <c r="K25" s="6"/>
      <c r="L25" s="6"/>
      <c r="M25" s="6"/>
      <c r="N25" s="6"/>
      <c r="O25" s="7">
        <v>611.44000000000005</v>
      </c>
    </row>
    <row r="26" spans="1:15" x14ac:dyDescent="0.2">
      <c r="A26" s="32" t="s">
        <v>29</v>
      </c>
      <c r="B26" s="22"/>
      <c r="C26" s="6"/>
      <c r="D26" s="6"/>
      <c r="E26" s="6"/>
      <c r="F26" s="6"/>
      <c r="G26" s="6"/>
      <c r="H26" s="6"/>
      <c r="I26" s="6">
        <v>350</v>
      </c>
      <c r="J26" s="6"/>
      <c r="K26" s="6">
        <v>84</v>
      </c>
      <c r="L26" s="6"/>
      <c r="M26" s="6"/>
      <c r="N26" s="6"/>
      <c r="O26" s="7"/>
    </row>
    <row r="27" spans="1:15" x14ac:dyDescent="0.2">
      <c r="A27" s="32" t="s">
        <v>30</v>
      </c>
      <c r="B27" s="22"/>
      <c r="C27" s="6"/>
      <c r="D27" s="6"/>
      <c r="E27" s="6">
        <v>122.416</v>
      </c>
      <c r="F27" s="6"/>
      <c r="G27" s="6"/>
      <c r="H27" s="6"/>
      <c r="I27" s="6">
        <f>23.04+45.6</f>
        <v>68.64</v>
      </c>
      <c r="J27" s="6"/>
      <c r="K27" s="6">
        <v>19.23</v>
      </c>
      <c r="L27" s="30">
        <f>56+21.81</f>
        <v>77.81</v>
      </c>
      <c r="M27" s="6"/>
      <c r="N27" s="6"/>
      <c r="O27" s="7"/>
    </row>
    <row r="28" spans="1:15" x14ac:dyDescent="0.2">
      <c r="A28" s="32" t="s">
        <v>31</v>
      </c>
      <c r="B28" s="22"/>
      <c r="C28" s="6"/>
      <c r="D28" s="6"/>
      <c r="E28" s="6"/>
      <c r="F28" s="6"/>
      <c r="G28" s="6"/>
      <c r="H28" s="6"/>
      <c r="I28" s="6">
        <v>15.538</v>
      </c>
      <c r="J28" s="6"/>
      <c r="K28" s="6"/>
      <c r="L28" s="6">
        <v>14.45</v>
      </c>
      <c r="M28" s="6"/>
      <c r="N28" s="6"/>
      <c r="O28" s="7"/>
    </row>
    <row r="29" spans="1:15" x14ac:dyDescent="0.2">
      <c r="A29" s="32" t="s">
        <v>32</v>
      </c>
      <c r="B29" s="33">
        <v>0.3</v>
      </c>
      <c r="C29" s="6"/>
      <c r="D29" s="6"/>
      <c r="E29" s="6"/>
      <c r="F29" s="6"/>
      <c r="G29" s="6"/>
      <c r="H29" s="6"/>
      <c r="I29" s="6">
        <f>31.9+17.31</f>
        <v>49.209999999999994</v>
      </c>
      <c r="J29" s="6"/>
      <c r="K29" s="30">
        <f>15.95+1.49</f>
        <v>17.439999999999998</v>
      </c>
      <c r="L29" s="6">
        <f>9.57+34.32</f>
        <v>43.89</v>
      </c>
      <c r="M29" s="6"/>
      <c r="N29" s="6"/>
      <c r="O29" s="34">
        <v>0.3</v>
      </c>
    </row>
    <row r="30" spans="1:15" ht="13.5" thickBot="1" x14ac:dyDescent="0.25">
      <c r="A30" s="35" t="s">
        <v>33</v>
      </c>
      <c r="B30" s="23"/>
      <c r="C30" s="24"/>
      <c r="D30" s="24"/>
      <c r="E30" s="24"/>
      <c r="F30" s="24"/>
      <c r="G30" s="24"/>
      <c r="H30" s="24"/>
      <c r="I30" s="24">
        <v>29.994</v>
      </c>
      <c r="J30" s="24"/>
      <c r="K30" s="24"/>
      <c r="L30" s="24">
        <v>16.106999999999999</v>
      </c>
      <c r="M30" s="24"/>
      <c r="N30" s="24"/>
      <c r="O30" s="25"/>
    </row>
    <row r="31" spans="1:15" ht="13.5" thickBot="1" x14ac:dyDescent="0.25">
      <c r="A31" s="3" t="s">
        <v>7</v>
      </c>
      <c r="B31" s="15">
        <f>+SUM(B6:B30)</f>
        <v>654.8499999999998</v>
      </c>
      <c r="C31" s="16">
        <f t="shared" ref="C31:O31" si="0">+SUM(C6:C30)</f>
        <v>2872.2</v>
      </c>
      <c r="D31" s="16">
        <f t="shared" si="0"/>
        <v>600.15</v>
      </c>
      <c r="E31" s="16">
        <f t="shared" si="0"/>
        <v>7934.96</v>
      </c>
      <c r="F31" s="16">
        <f t="shared" si="0"/>
        <v>68</v>
      </c>
      <c r="G31" s="16">
        <f t="shared" si="0"/>
        <v>367.35</v>
      </c>
      <c r="H31" s="16">
        <f t="shared" si="0"/>
        <v>367.35</v>
      </c>
      <c r="I31" s="16">
        <f t="shared" si="0"/>
        <v>8792.9329999999991</v>
      </c>
      <c r="J31" s="16">
        <f t="shared" si="0"/>
        <v>7002.33</v>
      </c>
      <c r="K31" s="16">
        <f t="shared" si="0"/>
        <v>3775.2400000000002</v>
      </c>
      <c r="L31" s="16">
        <f t="shared" si="0"/>
        <v>3861.282999999999</v>
      </c>
      <c r="M31" s="16">
        <f t="shared" si="0"/>
        <v>394.82199999999995</v>
      </c>
      <c r="N31" s="16">
        <f t="shared" si="0"/>
        <v>945.09400000000005</v>
      </c>
      <c r="O31" s="17">
        <f t="shared" si="0"/>
        <v>648.24</v>
      </c>
    </row>
  </sheetData>
  <customSheetViews>
    <customSheetView guid="{713A4263-414D-450D-B015-38FDD39B1072}" scale="80" showPageBreaks="1" view="pageBreakPreview">
      <selection activeCell="C45" sqref="C45"/>
      <pageMargins left="1.0236220472440944" right="0.78740157480314965" top="0.78740157480314965" bottom="0.31496062992125984" header="0.23622047244094491" footer="0.15748031496062992"/>
      <pageSetup paperSize="9" scale="41" fitToWidth="2" fitToHeight="2" orientation="landscape" horizontalDpi="200" verticalDpi="200" r:id="rId1"/>
      <headerFooter alignWithMargins="0">
        <oddHeader>&amp;L&amp;"Arial,Kurzíva" 090080, SILNICE II/366 PROSTĚJOV - PŘELOŽKA SILNICE 
 B04 - Bilance zemních prací&amp;R&amp;"Arial,Kurzíva"DSP+ZDS
-&amp;P--</oddHeader>
        <oddFooter>&amp;C&amp;"Arial,Kurzíva"DOPRAVOPROJEKT Ostrava spol. s r.o., Masarykovo nám. č. 5, 702 00 Ostrava</oddFooter>
      </headerFooter>
    </customSheetView>
  </customSheetViews>
  <mergeCells count="1">
    <mergeCell ref="A2:O2"/>
  </mergeCells>
  <phoneticPr fontId="1" type="noConversion"/>
  <pageMargins left="0.86614173228346458" right="0.6692913385826772" top="0.98425196850393704" bottom="0.98425196850393704" header="0.51181102362204722" footer="0.51181102362204722"/>
  <pageSetup paperSize="9" scale="87" orientation="landscape" r:id="rId2"/>
  <headerFooter alignWithMargins="0">
    <oddHeader>&amp;L&amp;"Arial,Kurzíva"&amp;8 170009 REVITALIZACE CENTRA MĚSTA KOPŘIVNICE- PROJEKTOVÁ DOKUMENTACE II.
A05 - BILANCE ZEMNÍCH PRACÍ
&amp;R&amp;"Arial,Kurzíva"&amp;8PDPS
-&amp;P--</oddHeader>
    <oddFooter>&amp;C&amp;"Arial,Kurzíva"&amp;8DOPRAVOPROJEKT Ostrava a.s., Masarykovo nám. č. 5, 702 00 Ostrava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Bilance zemních prací</vt:lpstr>
    </vt:vector>
  </TitlesOfParts>
  <Company>DOPRAVOPROJEKT Ostrava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Róbert Lenčucha</dc:creator>
  <cp:lastModifiedBy>Vladislav Tytko</cp:lastModifiedBy>
  <cp:lastPrinted>2019-03-19T10:15:41Z</cp:lastPrinted>
  <dcterms:created xsi:type="dcterms:W3CDTF">2008-11-03T15:09:14Z</dcterms:created>
  <dcterms:modified xsi:type="dcterms:W3CDTF">2019-06-04T10:55:55Z</dcterms:modified>
</cp:coreProperties>
</file>