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Vlaďka\2020\Akce 2020\A20-023-Azylový dům kopřivnice\VŘ-realizace\"/>
    </mc:Choice>
  </mc:AlternateContent>
  <workbookProtection lockStructure="1"/>
  <bookViews>
    <workbookView xWindow="-23145" yWindow="-2415" windowWidth="23250" windowHeight="13170" activeTab="3"/>
  </bookViews>
  <sheets>
    <sheet name="Rekapitulace" sheetId="1" r:id="rId1"/>
    <sheet name="Rozpočet" sheetId="2" r:id="rId2"/>
    <sheet name="Parametry" sheetId="3" r:id="rId3"/>
    <sheet name="Stavební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4" l="1"/>
  <c r="H51" i="4"/>
  <c r="H50" i="4"/>
  <c r="H49" i="4"/>
  <c r="H48" i="4"/>
  <c r="H47" i="4"/>
  <c r="H46" i="4"/>
  <c r="H45" i="4"/>
  <c r="F220" i="2"/>
  <c r="H220" i="2"/>
  <c r="I220" i="2"/>
  <c r="F125" i="2"/>
  <c r="H125" i="2"/>
  <c r="I125" i="2"/>
  <c r="F124" i="2"/>
  <c r="H124" i="2"/>
  <c r="I124" i="2"/>
  <c r="J220" i="2" l="1"/>
  <c r="J124" i="2"/>
  <c r="J125" i="2"/>
  <c r="I10" i="2"/>
  <c r="H10" i="2"/>
  <c r="F10" i="2"/>
  <c r="J10" i="2" s="1"/>
  <c r="BK71" i="4" l="1"/>
  <c r="BI71" i="4"/>
  <c r="BH71" i="4"/>
  <c r="BG71" i="4"/>
  <c r="BF71" i="4"/>
  <c r="T71" i="4"/>
  <c r="R71" i="4"/>
  <c r="P71" i="4"/>
  <c r="J71" i="4"/>
  <c r="BE71" i="4" s="1"/>
  <c r="BK69" i="4"/>
  <c r="BI69" i="4"/>
  <c r="BH69" i="4"/>
  <c r="BG69" i="4"/>
  <c r="BF69" i="4"/>
  <c r="T69" i="4"/>
  <c r="R69" i="4"/>
  <c r="P69" i="4"/>
  <c r="J69" i="4"/>
  <c r="BE69" i="4" s="1"/>
  <c r="BK67" i="4"/>
  <c r="BI67" i="4"/>
  <c r="BH67" i="4"/>
  <c r="BG67" i="4"/>
  <c r="BF67" i="4"/>
  <c r="T67" i="4"/>
  <c r="R67" i="4"/>
  <c r="P67" i="4"/>
  <c r="J67" i="4"/>
  <c r="BE67" i="4" s="1"/>
  <c r="BK65" i="4"/>
  <c r="BI65" i="4"/>
  <c r="BH65" i="4"/>
  <c r="BG65" i="4"/>
  <c r="BF65" i="4"/>
  <c r="T65" i="4"/>
  <c r="R65" i="4"/>
  <c r="P65" i="4"/>
  <c r="J65" i="4"/>
  <c r="BE65" i="4" s="1"/>
  <c r="BK63" i="4"/>
  <c r="BI63" i="4"/>
  <c r="BH63" i="4"/>
  <c r="BG63" i="4"/>
  <c r="BF63" i="4"/>
  <c r="BE63" i="4"/>
  <c r="T63" i="4"/>
  <c r="R63" i="4"/>
  <c r="P63" i="4"/>
  <c r="J63" i="4"/>
  <c r="BK61" i="4"/>
  <c r="BI61" i="4"/>
  <c r="BH61" i="4"/>
  <c r="BG61" i="4"/>
  <c r="BF61" i="4"/>
  <c r="T61" i="4"/>
  <c r="R61" i="4"/>
  <c r="P61" i="4"/>
  <c r="J61" i="4"/>
  <c r="BE61" i="4" s="1"/>
  <c r="BK54" i="4"/>
  <c r="BI54" i="4"/>
  <c r="BH54" i="4"/>
  <c r="BG54" i="4"/>
  <c r="BF54" i="4"/>
  <c r="T54" i="4"/>
  <c r="R54" i="4"/>
  <c r="P54" i="4"/>
  <c r="J54" i="4"/>
  <c r="BE54" i="4" s="1"/>
  <c r="BK51" i="4"/>
  <c r="BI51" i="4"/>
  <c r="BH51" i="4"/>
  <c r="BG51" i="4"/>
  <c r="BF51" i="4"/>
  <c r="T51" i="4"/>
  <c r="R51" i="4"/>
  <c r="P51" i="4"/>
  <c r="J51" i="4"/>
  <c r="BE51" i="4" s="1"/>
  <c r="BK49" i="4"/>
  <c r="BI49" i="4"/>
  <c r="BH49" i="4"/>
  <c r="BG49" i="4"/>
  <c r="BF49" i="4"/>
  <c r="T49" i="4"/>
  <c r="R49" i="4"/>
  <c r="P49" i="4"/>
  <c r="J49" i="4"/>
  <c r="BE49" i="4" s="1"/>
  <c r="BK47" i="4"/>
  <c r="BI47" i="4"/>
  <c r="BH47" i="4"/>
  <c r="BG47" i="4"/>
  <c r="BF47" i="4"/>
  <c r="T47" i="4"/>
  <c r="R47" i="4"/>
  <c r="P47" i="4"/>
  <c r="J47" i="4"/>
  <c r="BE47" i="4" s="1"/>
  <c r="BK45" i="4"/>
  <c r="BI45" i="4"/>
  <c r="BH45" i="4"/>
  <c r="BG45" i="4"/>
  <c r="BF45" i="4"/>
  <c r="T45" i="4"/>
  <c r="R45" i="4"/>
  <c r="P45" i="4"/>
  <c r="J45" i="4"/>
  <c r="BE45" i="4" s="1"/>
  <c r="BK43" i="4"/>
  <c r="BI43" i="4"/>
  <c r="BH43" i="4"/>
  <c r="BG43" i="4"/>
  <c r="BF43" i="4"/>
  <c r="BE43" i="4"/>
  <c r="T43" i="4"/>
  <c r="R43" i="4"/>
  <c r="P43" i="4"/>
  <c r="J43" i="4"/>
  <c r="BK42" i="4"/>
  <c r="BI42" i="4"/>
  <c r="BH42" i="4"/>
  <c r="BG42" i="4"/>
  <c r="BF42" i="4"/>
  <c r="T42" i="4"/>
  <c r="R42" i="4"/>
  <c r="P42" i="4"/>
  <c r="J42" i="4"/>
  <c r="BE42" i="4" s="1"/>
  <c r="BK40" i="4"/>
  <c r="BI40" i="4"/>
  <c r="BH40" i="4"/>
  <c r="BG40" i="4"/>
  <c r="BF40" i="4"/>
  <c r="T40" i="4"/>
  <c r="R40" i="4"/>
  <c r="P40" i="4"/>
  <c r="J40" i="4"/>
  <c r="BE40" i="4" s="1"/>
  <c r="BK38" i="4"/>
  <c r="BI38" i="4"/>
  <c r="BH38" i="4"/>
  <c r="BG38" i="4"/>
  <c r="BF38" i="4"/>
  <c r="T38" i="4"/>
  <c r="R38" i="4"/>
  <c r="P38" i="4"/>
  <c r="J38" i="4"/>
  <c r="BE38" i="4" s="1"/>
  <c r="BK36" i="4"/>
  <c r="BI36" i="4"/>
  <c r="BH36" i="4"/>
  <c r="BG36" i="4"/>
  <c r="BF36" i="4"/>
  <c r="T36" i="4"/>
  <c r="R36" i="4"/>
  <c r="P36" i="4"/>
  <c r="J36" i="4"/>
  <c r="BE36" i="4" s="1"/>
  <c r="BK35" i="4"/>
  <c r="BI35" i="4"/>
  <c r="BH35" i="4"/>
  <c r="BG35" i="4"/>
  <c r="BF35" i="4"/>
  <c r="T35" i="4"/>
  <c r="R35" i="4"/>
  <c r="P35" i="4"/>
  <c r="J35" i="4"/>
  <c r="BE35" i="4" s="1"/>
  <c r="BK34" i="4"/>
  <c r="BI34" i="4"/>
  <c r="BH34" i="4"/>
  <c r="BG34" i="4"/>
  <c r="BF34" i="4"/>
  <c r="T34" i="4"/>
  <c r="R34" i="4"/>
  <c r="P34" i="4"/>
  <c r="J34" i="4"/>
  <c r="BE34" i="4" s="1"/>
  <c r="BK33" i="4"/>
  <c r="BI33" i="4"/>
  <c r="BH33" i="4"/>
  <c r="BG33" i="4"/>
  <c r="BF33" i="4"/>
  <c r="T33" i="4"/>
  <c r="R33" i="4"/>
  <c r="P33" i="4"/>
  <c r="J33" i="4"/>
  <c r="BE33" i="4" s="1"/>
  <c r="BK32" i="4"/>
  <c r="BI32" i="4"/>
  <c r="BH32" i="4"/>
  <c r="BG32" i="4"/>
  <c r="BF32" i="4"/>
  <c r="T32" i="4"/>
  <c r="R32" i="4"/>
  <c r="P32" i="4"/>
  <c r="J32" i="4"/>
  <c r="BE32" i="4" s="1"/>
  <c r="BK30" i="4"/>
  <c r="BI30" i="4"/>
  <c r="BH30" i="4"/>
  <c r="BG30" i="4"/>
  <c r="BF30" i="4"/>
  <c r="T30" i="4"/>
  <c r="R30" i="4"/>
  <c r="P30" i="4"/>
  <c r="J30" i="4"/>
  <c r="BE30" i="4" s="1"/>
  <c r="BK28" i="4"/>
  <c r="BI28" i="4"/>
  <c r="BH28" i="4"/>
  <c r="BG28" i="4"/>
  <c r="BF28" i="4"/>
  <c r="T28" i="4"/>
  <c r="R28" i="4"/>
  <c r="P28" i="4"/>
  <c r="J28" i="4"/>
  <c r="BE28" i="4" s="1"/>
  <c r="BK27" i="4"/>
  <c r="BI27" i="4"/>
  <c r="BH27" i="4"/>
  <c r="BG27" i="4"/>
  <c r="BF27" i="4"/>
  <c r="T27" i="4"/>
  <c r="R27" i="4"/>
  <c r="P27" i="4"/>
  <c r="J27" i="4"/>
  <c r="BE27" i="4" s="1"/>
  <c r="BK26" i="4"/>
  <c r="BI26" i="4"/>
  <c r="BH26" i="4"/>
  <c r="BG26" i="4"/>
  <c r="BF26" i="4"/>
  <c r="T26" i="4"/>
  <c r="R26" i="4"/>
  <c r="P26" i="4"/>
  <c r="J26" i="4"/>
  <c r="BE26" i="4" s="1"/>
  <c r="BK25" i="4"/>
  <c r="BI25" i="4"/>
  <c r="BH25" i="4"/>
  <c r="BG25" i="4"/>
  <c r="BF25" i="4"/>
  <c r="T25" i="4"/>
  <c r="R25" i="4"/>
  <c r="P25" i="4"/>
  <c r="J25" i="4"/>
  <c r="BE25" i="4" s="1"/>
  <c r="BK24" i="4"/>
  <c r="BI24" i="4"/>
  <c r="BH24" i="4"/>
  <c r="BG24" i="4"/>
  <c r="BF24" i="4"/>
  <c r="T24" i="4"/>
  <c r="R24" i="4"/>
  <c r="P24" i="4"/>
  <c r="J24" i="4"/>
  <c r="BE24" i="4" s="1"/>
  <c r="BK22" i="4"/>
  <c r="BI22" i="4"/>
  <c r="BH22" i="4"/>
  <c r="BG22" i="4"/>
  <c r="BF22" i="4"/>
  <c r="T22" i="4"/>
  <c r="R22" i="4"/>
  <c r="P22" i="4"/>
  <c r="J22" i="4"/>
  <c r="BE22" i="4" s="1"/>
  <c r="BK21" i="4"/>
  <c r="BI21" i="4"/>
  <c r="BH21" i="4"/>
  <c r="BG21" i="4"/>
  <c r="BF21" i="4"/>
  <c r="T21" i="4"/>
  <c r="R21" i="4"/>
  <c r="P21" i="4"/>
  <c r="J21" i="4"/>
  <c r="BE21" i="4" s="1"/>
  <c r="BK20" i="4"/>
  <c r="BI20" i="4"/>
  <c r="BH20" i="4"/>
  <c r="BG20" i="4"/>
  <c r="BF20" i="4"/>
  <c r="T20" i="4"/>
  <c r="R20" i="4"/>
  <c r="P20" i="4"/>
  <c r="J20" i="4"/>
  <c r="BE20" i="4" s="1"/>
  <c r="BK19" i="4"/>
  <c r="BI19" i="4"/>
  <c r="BH19" i="4"/>
  <c r="BG19" i="4"/>
  <c r="BF19" i="4"/>
  <c r="T19" i="4"/>
  <c r="R19" i="4"/>
  <c r="P19" i="4"/>
  <c r="J19" i="4"/>
  <c r="BE19" i="4" s="1"/>
  <c r="BK17" i="4"/>
  <c r="BI17" i="4"/>
  <c r="BH17" i="4"/>
  <c r="BG17" i="4"/>
  <c r="BF17" i="4"/>
  <c r="T17" i="4"/>
  <c r="R17" i="4"/>
  <c r="P17" i="4"/>
  <c r="J17" i="4"/>
  <c r="BE17" i="4" s="1"/>
  <c r="BK15" i="4"/>
  <c r="BI15" i="4"/>
  <c r="BH15" i="4"/>
  <c r="BG15" i="4"/>
  <c r="BF15" i="4"/>
  <c r="T15" i="4"/>
  <c r="R15" i="4"/>
  <c r="P15" i="4"/>
  <c r="J15" i="4"/>
  <c r="BE15" i="4" s="1"/>
  <c r="BK13" i="4"/>
  <c r="BI13" i="4"/>
  <c r="BH13" i="4"/>
  <c r="BG13" i="4"/>
  <c r="BF13" i="4"/>
  <c r="T13" i="4"/>
  <c r="R13" i="4"/>
  <c r="P13" i="4"/>
  <c r="J13" i="4"/>
  <c r="BE13" i="4" s="1"/>
  <c r="BK10" i="4"/>
  <c r="BK9" i="4" s="1"/>
  <c r="J9" i="4" s="1"/>
  <c r="BI10" i="4"/>
  <c r="BH10" i="4"/>
  <c r="BG10" i="4"/>
  <c r="BF10" i="4"/>
  <c r="T10" i="4"/>
  <c r="T9" i="4" s="1"/>
  <c r="R10" i="4"/>
  <c r="R9" i="4" s="1"/>
  <c r="P10" i="4"/>
  <c r="P9" i="4" s="1"/>
  <c r="J10" i="4"/>
  <c r="BE10" i="4" s="1"/>
  <c r="BK8" i="4"/>
  <c r="BI8" i="4"/>
  <c r="BH8" i="4"/>
  <c r="BG8" i="4"/>
  <c r="BF8" i="4"/>
  <c r="T8" i="4"/>
  <c r="R8" i="4"/>
  <c r="R5" i="4" s="1"/>
  <c r="P8" i="4"/>
  <c r="J8" i="4"/>
  <c r="BE8" i="4" s="1"/>
  <c r="BK6" i="4"/>
  <c r="BK5" i="4" s="1"/>
  <c r="BI6" i="4"/>
  <c r="BH6" i="4"/>
  <c r="BG6" i="4"/>
  <c r="BF6" i="4"/>
  <c r="T6" i="4"/>
  <c r="R6" i="4"/>
  <c r="P6" i="4"/>
  <c r="J6" i="4"/>
  <c r="BE6" i="4" s="1"/>
  <c r="I237" i="2"/>
  <c r="H237" i="2"/>
  <c r="F237" i="2"/>
  <c r="J237" i="2" s="1"/>
  <c r="J236" i="2"/>
  <c r="I236" i="2"/>
  <c r="H236" i="2"/>
  <c r="F236" i="2"/>
  <c r="I235" i="2"/>
  <c r="H235" i="2"/>
  <c r="F235" i="2"/>
  <c r="J235" i="2" s="1"/>
  <c r="I234" i="2"/>
  <c r="H234" i="2"/>
  <c r="F234" i="2"/>
  <c r="J234" i="2" s="1"/>
  <c r="I233" i="2"/>
  <c r="H233" i="2"/>
  <c r="F233" i="2"/>
  <c r="J233" i="2" s="1"/>
  <c r="I232" i="2"/>
  <c r="H232" i="2"/>
  <c r="F232" i="2"/>
  <c r="J232" i="2" s="1"/>
  <c r="I231" i="2"/>
  <c r="H231" i="2"/>
  <c r="F231" i="2"/>
  <c r="J231" i="2" s="1"/>
  <c r="I230" i="2"/>
  <c r="H230" i="2"/>
  <c r="F230" i="2"/>
  <c r="J230" i="2" s="1"/>
  <c r="I228" i="2"/>
  <c r="H228" i="2"/>
  <c r="F228" i="2"/>
  <c r="J228" i="2" s="1"/>
  <c r="I225" i="2"/>
  <c r="H225" i="2"/>
  <c r="F225" i="2"/>
  <c r="J225" i="2" s="1"/>
  <c r="I221" i="2"/>
  <c r="H221" i="2"/>
  <c r="F221" i="2"/>
  <c r="I219" i="2"/>
  <c r="H219" i="2"/>
  <c r="F219" i="2"/>
  <c r="J219" i="2" s="1"/>
  <c r="I218" i="2"/>
  <c r="H218" i="2"/>
  <c r="F218" i="2"/>
  <c r="J218" i="2" s="1"/>
  <c r="I216" i="2"/>
  <c r="H216" i="2"/>
  <c r="F216" i="2"/>
  <c r="J216" i="2" s="1"/>
  <c r="I214" i="2"/>
  <c r="H214" i="2"/>
  <c r="F214" i="2"/>
  <c r="J214" i="2" s="1"/>
  <c r="J212" i="2"/>
  <c r="I212" i="2"/>
  <c r="H212" i="2"/>
  <c r="F212" i="2"/>
  <c r="I209" i="2"/>
  <c r="H209" i="2"/>
  <c r="F209" i="2"/>
  <c r="J209" i="2" s="1"/>
  <c r="J206" i="2"/>
  <c r="I206" i="2"/>
  <c r="H206" i="2"/>
  <c r="F206" i="2"/>
  <c r="I203" i="2"/>
  <c r="H203" i="2"/>
  <c r="F203" i="2"/>
  <c r="J203" i="2" s="1"/>
  <c r="I202" i="2"/>
  <c r="H202" i="2"/>
  <c r="F202" i="2"/>
  <c r="J202" i="2" s="1"/>
  <c r="I201" i="2"/>
  <c r="H201" i="2"/>
  <c r="F201" i="2"/>
  <c r="J201" i="2" s="1"/>
  <c r="I198" i="2"/>
  <c r="H198" i="2"/>
  <c r="F198" i="2"/>
  <c r="J198" i="2" s="1"/>
  <c r="I195" i="2"/>
  <c r="H195" i="2"/>
  <c r="F195" i="2"/>
  <c r="J195" i="2" s="1"/>
  <c r="I194" i="2"/>
  <c r="H194" i="2"/>
  <c r="F194" i="2"/>
  <c r="J194" i="2" s="1"/>
  <c r="I191" i="2"/>
  <c r="H191" i="2"/>
  <c r="F191" i="2"/>
  <c r="J191" i="2" s="1"/>
  <c r="I188" i="2"/>
  <c r="H188" i="2"/>
  <c r="F188" i="2"/>
  <c r="J188" i="2" s="1"/>
  <c r="I187" i="2"/>
  <c r="H187" i="2"/>
  <c r="F187" i="2"/>
  <c r="J187" i="2" s="1"/>
  <c r="I186" i="2"/>
  <c r="H186" i="2"/>
  <c r="H238" i="2" s="1"/>
  <c r="F186" i="2"/>
  <c r="J182" i="2"/>
  <c r="I182" i="2"/>
  <c r="J181" i="2"/>
  <c r="I181" i="2"/>
  <c r="J179" i="2"/>
  <c r="I179" i="2"/>
  <c r="J178" i="2"/>
  <c r="I178" i="2"/>
  <c r="I176" i="2"/>
  <c r="H176" i="2"/>
  <c r="J176" i="2" s="1"/>
  <c r="F176" i="2"/>
  <c r="I174" i="2"/>
  <c r="H174" i="2"/>
  <c r="F174" i="2"/>
  <c r="I173" i="2"/>
  <c r="H173" i="2"/>
  <c r="J173" i="2" s="1"/>
  <c r="F173" i="2"/>
  <c r="I170" i="2"/>
  <c r="H170" i="2"/>
  <c r="F170" i="2"/>
  <c r="J170" i="2" s="1"/>
  <c r="I168" i="2"/>
  <c r="H168" i="2"/>
  <c r="J168" i="2" s="1"/>
  <c r="F168" i="2"/>
  <c r="I167" i="2"/>
  <c r="H167" i="2"/>
  <c r="F167" i="2"/>
  <c r="J167" i="2" s="1"/>
  <c r="J166" i="2"/>
  <c r="I166" i="2"/>
  <c r="H166" i="2"/>
  <c r="F166" i="2"/>
  <c r="I165" i="2"/>
  <c r="H165" i="2"/>
  <c r="F165" i="2"/>
  <c r="I164" i="2"/>
  <c r="H164" i="2"/>
  <c r="J164" i="2" s="1"/>
  <c r="F164" i="2"/>
  <c r="I163" i="2"/>
  <c r="H163" i="2"/>
  <c r="F163" i="2"/>
  <c r="F177" i="2" s="1"/>
  <c r="I162" i="2"/>
  <c r="H162" i="2"/>
  <c r="J162" i="2" s="1"/>
  <c r="F162" i="2"/>
  <c r="J159" i="2"/>
  <c r="I159" i="2"/>
  <c r="J157" i="2"/>
  <c r="I157" i="2"/>
  <c r="H157" i="2"/>
  <c r="F157" i="2"/>
  <c r="I155" i="2"/>
  <c r="H155" i="2"/>
  <c r="F155" i="2"/>
  <c r="J155" i="2" s="1"/>
  <c r="I154" i="2"/>
  <c r="H154" i="2"/>
  <c r="F154" i="2"/>
  <c r="J154" i="2" s="1"/>
  <c r="I152" i="2"/>
  <c r="H152" i="2"/>
  <c r="F152" i="2"/>
  <c r="J152" i="2" s="1"/>
  <c r="I150" i="2"/>
  <c r="H150" i="2"/>
  <c r="F150" i="2"/>
  <c r="I149" i="2"/>
  <c r="H149" i="2"/>
  <c r="H158" i="2" s="1"/>
  <c r="F149" i="2"/>
  <c r="I148" i="2"/>
  <c r="H148" i="2"/>
  <c r="J148" i="2" s="1"/>
  <c r="F148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I134" i="2"/>
  <c r="H134" i="2"/>
  <c r="F134" i="2"/>
  <c r="I133" i="2"/>
  <c r="H133" i="2"/>
  <c r="F133" i="2"/>
  <c r="I132" i="2"/>
  <c r="H132" i="2"/>
  <c r="F132" i="2"/>
  <c r="I130" i="2"/>
  <c r="H130" i="2"/>
  <c r="J130" i="2" s="1"/>
  <c r="F130" i="2"/>
  <c r="J128" i="2"/>
  <c r="I128" i="2"/>
  <c r="I127" i="2"/>
  <c r="H127" i="2"/>
  <c r="F127" i="2"/>
  <c r="I123" i="2"/>
  <c r="H123" i="2"/>
  <c r="J123" i="2" s="1"/>
  <c r="F123" i="2"/>
  <c r="I122" i="2"/>
  <c r="H122" i="2"/>
  <c r="F122" i="2"/>
  <c r="J122" i="2" s="1"/>
  <c r="I121" i="2"/>
  <c r="H121" i="2"/>
  <c r="J121" i="2" s="1"/>
  <c r="F121" i="2"/>
  <c r="I119" i="2"/>
  <c r="H119" i="2"/>
  <c r="F119" i="2"/>
  <c r="I118" i="2"/>
  <c r="H118" i="2"/>
  <c r="F118" i="2"/>
  <c r="I117" i="2"/>
  <c r="H117" i="2"/>
  <c r="F117" i="2"/>
  <c r="I115" i="2"/>
  <c r="H115" i="2"/>
  <c r="F115" i="2"/>
  <c r="I113" i="2"/>
  <c r="H113" i="2"/>
  <c r="F113" i="2"/>
  <c r="I112" i="2"/>
  <c r="H112" i="2"/>
  <c r="J112" i="2" s="1"/>
  <c r="F112" i="2"/>
  <c r="I111" i="2"/>
  <c r="H111" i="2"/>
  <c r="F111" i="2"/>
  <c r="J109" i="2"/>
  <c r="I109" i="2"/>
  <c r="J108" i="2"/>
  <c r="I108" i="2"/>
  <c r="I107" i="2"/>
  <c r="H107" i="2"/>
  <c r="F107" i="2"/>
  <c r="I105" i="2"/>
  <c r="H105" i="2"/>
  <c r="F105" i="2"/>
  <c r="J105" i="2" s="1"/>
  <c r="I103" i="2"/>
  <c r="H103" i="2"/>
  <c r="F103" i="2"/>
  <c r="J103" i="2" s="1"/>
  <c r="J101" i="2"/>
  <c r="I101" i="2"/>
  <c r="H101" i="2"/>
  <c r="F101" i="2"/>
  <c r="I99" i="2"/>
  <c r="H99" i="2"/>
  <c r="F99" i="2"/>
  <c r="J98" i="2"/>
  <c r="I98" i="2"/>
  <c r="H98" i="2"/>
  <c r="F98" i="2"/>
  <c r="I96" i="2"/>
  <c r="H96" i="2"/>
  <c r="F96" i="2"/>
  <c r="I94" i="2"/>
  <c r="H94" i="2"/>
  <c r="F94" i="2"/>
  <c r="J94" i="2" s="1"/>
  <c r="I92" i="2"/>
  <c r="H92" i="2"/>
  <c r="F92" i="2"/>
  <c r="I90" i="2"/>
  <c r="H90" i="2"/>
  <c r="F90" i="2"/>
  <c r="J90" i="2" s="1"/>
  <c r="I88" i="2"/>
  <c r="H88" i="2"/>
  <c r="F88" i="2"/>
  <c r="I87" i="2"/>
  <c r="H87" i="2"/>
  <c r="F87" i="2"/>
  <c r="J87" i="2" s="1"/>
  <c r="I86" i="2"/>
  <c r="H86" i="2"/>
  <c r="F86" i="2"/>
  <c r="I85" i="2"/>
  <c r="H85" i="2"/>
  <c r="F85" i="2"/>
  <c r="J85" i="2" s="1"/>
  <c r="I83" i="2"/>
  <c r="H83" i="2"/>
  <c r="F83" i="2"/>
  <c r="I81" i="2"/>
  <c r="H81" i="2"/>
  <c r="F81" i="2"/>
  <c r="J81" i="2" s="1"/>
  <c r="I79" i="2"/>
  <c r="H79" i="2"/>
  <c r="F79" i="2"/>
  <c r="I77" i="2"/>
  <c r="H77" i="2"/>
  <c r="F77" i="2"/>
  <c r="I76" i="2"/>
  <c r="H76" i="2"/>
  <c r="F76" i="2"/>
  <c r="I74" i="2"/>
  <c r="H74" i="2"/>
  <c r="J74" i="2" s="1"/>
  <c r="F74" i="2"/>
  <c r="I73" i="2"/>
  <c r="H73" i="2"/>
  <c r="F73" i="2"/>
  <c r="J73" i="2" s="1"/>
  <c r="I72" i="2"/>
  <c r="H72" i="2"/>
  <c r="F72" i="2"/>
  <c r="I71" i="2"/>
  <c r="H71" i="2"/>
  <c r="F71" i="2"/>
  <c r="J70" i="2"/>
  <c r="I70" i="2"/>
  <c r="H70" i="2"/>
  <c r="F70" i="2"/>
  <c r="I69" i="2"/>
  <c r="H69" i="2"/>
  <c r="F69" i="2"/>
  <c r="I68" i="2"/>
  <c r="H68" i="2"/>
  <c r="F68" i="2"/>
  <c r="I66" i="2"/>
  <c r="H66" i="2"/>
  <c r="F66" i="2"/>
  <c r="J66" i="2" s="1"/>
  <c r="J64" i="2"/>
  <c r="I64" i="2"/>
  <c r="H64" i="2"/>
  <c r="F64" i="2"/>
  <c r="I63" i="2"/>
  <c r="H63" i="2"/>
  <c r="F63" i="2"/>
  <c r="J63" i="2" s="1"/>
  <c r="I62" i="2"/>
  <c r="H62" i="2"/>
  <c r="J62" i="2" s="1"/>
  <c r="F62" i="2"/>
  <c r="I61" i="2"/>
  <c r="H61" i="2"/>
  <c r="F61" i="2"/>
  <c r="J60" i="2"/>
  <c r="I60" i="2"/>
  <c r="H60" i="2"/>
  <c r="F60" i="2"/>
  <c r="I59" i="2"/>
  <c r="H59" i="2"/>
  <c r="F59" i="2"/>
  <c r="J59" i="2" s="1"/>
  <c r="I57" i="2"/>
  <c r="H57" i="2"/>
  <c r="F57" i="2"/>
  <c r="I55" i="2"/>
  <c r="H55" i="2"/>
  <c r="F55" i="2"/>
  <c r="J54" i="2"/>
  <c r="I54" i="2"/>
  <c r="H54" i="2"/>
  <c r="F54" i="2"/>
  <c r="I53" i="2"/>
  <c r="H53" i="2"/>
  <c r="F53" i="2"/>
  <c r="I51" i="2"/>
  <c r="H51" i="2"/>
  <c r="F51" i="2"/>
  <c r="J51" i="2" s="1"/>
  <c r="I50" i="2"/>
  <c r="H50" i="2"/>
  <c r="F50" i="2"/>
  <c r="I48" i="2"/>
  <c r="H48" i="2"/>
  <c r="F48" i="2"/>
  <c r="I47" i="2"/>
  <c r="H47" i="2"/>
  <c r="F47" i="2"/>
  <c r="I45" i="2"/>
  <c r="H45" i="2"/>
  <c r="F45" i="2"/>
  <c r="I43" i="2"/>
  <c r="H43" i="2"/>
  <c r="F43" i="2"/>
  <c r="J43" i="2" s="1"/>
  <c r="I40" i="2"/>
  <c r="H40" i="2"/>
  <c r="F40" i="2"/>
  <c r="I39" i="2"/>
  <c r="H39" i="2"/>
  <c r="F39" i="2"/>
  <c r="I38" i="2"/>
  <c r="H38" i="2"/>
  <c r="F38" i="2"/>
  <c r="J38" i="2" s="1"/>
  <c r="I37" i="2"/>
  <c r="H37" i="2"/>
  <c r="F37" i="2"/>
  <c r="I35" i="2"/>
  <c r="H35" i="2"/>
  <c r="F35" i="2"/>
  <c r="J35" i="2" s="1"/>
  <c r="I34" i="2"/>
  <c r="H34" i="2"/>
  <c r="F34" i="2"/>
  <c r="I32" i="2"/>
  <c r="H32" i="2"/>
  <c r="F32" i="2"/>
  <c r="J32" i="2" s="1"/>
  <c r="I31" i="2"/>
  <c r="H31" i="2"/>
  <c r="F31" i="2"/>
  <c r="J31" i="2" s="1"/>
  <c r="J29" i="2"/>
  <c r="I29" i="2"/>
  <c r="H29" i="2"/>
  <c r="F29" i="2"/>
  <c r="I28" i="2"/>
  <c r="H28" i="2"/>
  <c r="F28" i="2"/>
  <c r="J27" i="2"/>
  <c r="I27" i="2"/>
  <c r="I26" i="2"/>
  <c r="H26" i="2"/>
  <c r="F26" i="2"/>
  <c r="J26" i="2" s="1"/>
  <c r="I25" i="2"/>
  <c r="H25" i="2"/>
  <c r="J25" i="2" s="1"/>
  <c r="F25" i="2"/>
  <c r="I23" i="2"/>
  <c r="H23" i="2"/>
  <c r="F23" i="2"/>
  <c r="J23" i="2" s="1"/>
  <c r="I22" i="2"/>
  <c r="H22" i="2"/>
  <c r="F22" i="2"/>
  <c r="J19" i="2"/>
  <c r="I19" i="2"/>
  <c r="J18" i="2"/>
  <c r="I18" i="2"/>
  <c r="J16" i="2"/>
  <c r="I16" i="2"/>
  <c r="J14" i="2"/>
  <c r="I14" i="2"/>
  <c r="J13" i="2"/>
  <c r="I13" i="2"/>
  <c r="I11" i="2"/>
  <c r="H11" i="2"/>
  <c r="F11" i="2"/>
  <c r="I9" i="2"/>
  <c r="H9" i="2"/>
  <c r="F9" i="2"/>
  <c r="H8" i="2"/>
  <c r="I7" i="2"/>
  <c r="H7" i="2"/>
  <c r="F7" i="2"/>
  <c r="J7" i="2" s="1"/>
  <c r="I6" i="2"/>
  <c r="H6" i="2"/>
  <c r="F6" i="2"/>
  <c r="J6" i="2" s="1"/>
  <c r="I5" i="2"/>
  <c r="H5" i="2"/>
  <c r="F5" i="2"/>
  <c r="J3" i="2"/>
  <c r="I3" i="2"/>
  <c r="J2" i="2"/>
  <c r="I2" i="2"/>
  <c r="C9" i="1"/>
  <c r="F2" i="1"/>
  <c r="F1" i="1"/>
  <c r="J221" i="2" l="1"/>
  <c r="J238" i="2" s="1"/>
  <c r="J174" i="2"/>
  <c r="J165" i="2"/>
  <c r="H177" i="2"/>
  <c r="J150" i="2"/>
  <c r="J134" i="2"/>
  <c r="J132" i="2"/>
  <c r="J127" i="2"/>
  <c r="J119" i="2"/>
  <c r="J118" i="2"/>
  <c r="J117" i="2"/>
  <c r="J115" i="2"/>
  <c r="J113" i="2"/>
  <c r="J111" i="2"/>
  <c r="J107" i="2"/>
  <c r="J99" i="2"/>
  <c r="J96" i="2"/>
  <c r="J92" i="2"/>
  <c r="J88" i="2"/>
  <c r="J86" i="2"/>
  <c r="J83" i="2"/>
  <c r="J79" i="2"/>
  <c r="J77" i="2"/>
  <c r="J76" i="2"/>
  <c r="J72" i="2"/>
  <c r="J71" i="2"/>
  <c r="J69" i="2"/>
  <c r="J68" i="2"/>
  <c r="J61" i="2"/>
  <c r="J57" i="2"/>
  <c r="J55" i="2"/>
  <c r="J53" i="2"/>
  <c r="J50" i="2"/>
  <c r="J48" i="2"/>
  <c r="J47" i="2"/>
  <c r="J45" i="2"/>
  <c r="J40" i="2"/>
  <c r="J39" i="2"/>
  <c r="J37" i="2"/>
  <c r="J34" i="2"/>
  <c r="H180" i="2"/>
  <c r="J28" i="2"/>
  <c r="F238" i="2"/>
  <c r="C10" i="1" s="1"/>
  <c r="C11" i="1" s="1"/>
  <c r="J186" i="2"/>
  <c r="F158" i="2"/>
  <c r="J133" i="2"/>
  <c r="F180" i="2"/>
  <c r="C5" i="1" s="1"/>
  <c r="P5" i="4"/>
  <c r="P4" i="4" s="1"/>
  <c r="J11" i="2"/>
  <c r="J9" i="2"/>
  <c r="H12" i="2"/>
  <c r="T5" i="4"/>
  <c r="T4" i="4" s="1"/>
  <c r="BK53" i="4"/>
  <c r="J53" i="4" s="1"/>
  <c r="BK12" i="4"/>
  <c r="J12" i="4" s="1"/>
  <c r="P12" i="4"/>
  <c r="P44" i="4"/>
  <c r="BK44" i="4"/>
  <c r="J44" i="4" s="1"/>
  <c r="R12" i="4"/>
  <c r="P23" i="4"/>
  <c r="BK23" i="4"/>
  <c r="J23" i="4" s="1"/>
  <c r="R29" i="4"/>
  <c r="P37" i="4"/>
  <c r="BK37" i="4"/>
  <c r="J37" i="4" s="1"/>
  <c r="R53" i="4"/>
  <c r="T23" i="4"/>
  <c r="T37" i="4"/>
  <c r="T44" i="4"/>
  <c r="R23" i="4"/>
  <c r="T29" i="4"/>
  <c r="R37" i="4"/>
  <c r="R44" i="4"/>
  <c r="T53" i="4"/>
  <c r="P53" i="4"/>
  <c r="T12" i="4"/>
  <c r="P29" i="4"/>
  <c r="BK29" i="4"/>
  <c r="J29" i="4" s="1"/>
  <c r="J5" i="4"/>
  <c r="BK4" i="4"/>
  <c r="R4" i="4"/>
  <c r="J177" i="2"/>
  <c r="J149" i="2"/>
  <c r="J5" i="2"/>
  <c r="J163" i="2"/>
  <c r="J22" i="2"/>
  <c r="T11" i="4" l="1"/>
  <c r="J158" i="2"/>
  <c r="C6" i="1"/>
  <c r="C8" i="1" s="1"/>
  <c r="P11" i="4"/>
  <c r="P3" i="4" s="1"/>
  <c r="T3" i="4"/>
  <c r="R11" i="4"/>
  <c r="R3" i="4" s="1"/>
  <c r="BK11" i="4"/>
  <c r="J11" i="4" s="1"/>
  <c r="J4" i="4"/>
  <c r="J180" i="2"/>
  <c r="BK3" i="4" l="1"/>
  <c r="J3" i="4" s="1"/>
  <c r="E8" i="2" s="1"/>
  <c r="I8" i="2" s="1"/>
  <c r="F8" i="2" l="1"/>
  <c r="J8" i="2" s="1"/>
  <c r="J12" i="2" s="1"/>
  <c r="F12" i="2" l="1"/>
  <c r="B3" i="1" s="1"/>
  <c r="B4" i="1" l="1"/>
  <c r="B7" i="1" s="1"/>
  <c r="C4" i="1"/>
  <c r="C7" i="1" s="1"/>
  <c r="C12" i="1" s="1"/>
  <c r="B12" i="1" l="1"/>
  <c r="C15" i="1"/>
  <c r="C19" i="1"/>
  <c r="C20" i="1"/>
  <c r="C21" i="1" l="1"/>
  <c r="C13" i="1"/>
  <c r="C14" i="1"/>
  <c r="C16" i="1" l="1"/>
  <c r="C22" i="1" s="1"/>
  <c r="C25" i="1" s="1"/>
  <c r="C24" i="1" l="1"/>
  <c r="B26" i="1" s="1"/>
  <c r="C26" i="1" s="1"/>
  <c r="C27" i="1" l="1"/>
</calcChain>
</file>

<file path=xl/sharedStrings.xml><?xml version="1.0" encoding="utf-8"?>
<sst xmlns="http://schemas.openxmlformats.org/spreadsheetml/2006/main" count="2429" uniqueCount="521">
  <si>
    <t>Název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</si>
  <si>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</si>
  <si>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</si>
  <si>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</si>
  <si>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</si>
  <si>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</si>
  <si>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</si>
  <si>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</si>
  <si>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</si>
  <si>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</si>
  <si>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</si>
  <si>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</si>
  <si>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</si>
  <si>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</si>
  <si>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</si>
  <si>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</si>
  <si>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</si>
  <si>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</si>
  <si>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/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</si>
  <si>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</si>
  <si>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</si>
  <si>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</si>
  <si>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</si>
  <si>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</si>
  <si>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</si>
  <si>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</si>
  <si>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</si>
  <si>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</si>
  <si>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Materiál</t>
  </si>
  <si>
    <t>Montáž</t>
  </si>
  <si>
    <t>Dodávky</t>
  </si>
  <si>
    <t>Montážní materiál a práce</t>
  </si>
  <si>
    <t>Stavební práce</t>
  </si>
  <si>
    <t>Pozice</t>
  </si>
  <si>
    <t>Mj</t>
  </si>
  <si>
    <t>Počet</t>
  </si>
  <si>
    <t>Materiál celkem</t>
  </si>
  <si>
    <t>Montáž celkem</t>
  </si>
  <si>
    <t>Cena</t>
  </si>
  <si>
    <t>Cena celkem</t>
  </si>
  <si>
    <t>Poznámka 1</t>
  </si>
  <si>
    <t>Poznámka 2</t>
  </si>
  <si>
    <t>Poznámka 3</t>
  </si>
  <si>
    <t>Nedílnou součástí tohoto výpisu je výkresová a textová část projektu:TZ,, protokol,  výkresy č.3-13</t>
  </si>
  <si>
    <t>Rozváděče RE a RH v.č.  E11</t>
  </si>
  <si>
    <t>ks</t>
  </si>
  <si>
    <t>V</t>
  </si>
  <si>
    <t>Rozváděč R1 v.č. E12</t>
  </si>
  <si>
    <t>Rozváděče R2, 3,4,5,6,7 v.č.E13</t>
  </si>
  <si>
    <t>Stavební úpravy m.č. 218- viz příloha</t>
  </si>
  <si>
    <t>Sada video telefonu Legrand 369320 7" dotykový panel -2 vodiče</t>
  </si>
  <si>
    <t>kpl</t>
  </si>
  <si>
    <t>Zpracování PD skutečného provedení - 2x tištěná provedení 1x elektronicky</t>
  </si>
  <si>
    <t>Dodávky - celkem</t>
  </si>
  <si>
    <t>Cena  svítidel a zdrojů vč. recyklačních poplatků</t>
  </si>
  <si>
    <t>Svítidla certifikovány ENEC</t>
  </si>
  <si>
    <t>Montáž svítidel žárovkových se zapojením vodičů bytových nebo do spol.místností stropních přisazených</t>
  </si>
  <si>
    <t>INTERIÉROVÁ SVÍTIDLA</t>
  </si>
  <si>
    <t xml:space="preserve"> A - LED svítidlo 1580x220x25; 62W;7650 lm Ra 80; 4000K ; přisazené SLIM-OPAL; IP20</t>
  </si>
  <si>
    <t>ELKOVO ČEPELÍK</t>
  </si>
  <si>
    <t>10</t>
  </si>
  <si>
    <t>B - průmyslové LED svítidlo 1272x145x100; PC,difuzer průhledny PC, kov.klipy IP 66; 58W, 7190lm; Ra 80</t>
  </si>
  <si>
    <t>AURA 2 stínítko 042</t>
  </si>
  <si>
    <t>C - 40042,00 IN-12DU52/042; 100/23W</t>
  </si>
  <si>
    <t>OSMONT</t>
  </si>
  <si>
    <t>žárovka LED  13W-100W;E27; 4000K, 1521 lm</t>
  </si>
  <si>
    <t>D - FI 5 SABRINA 280B SENZOR; přisazené, kulaté svítidlo se skleněným  opálovým stínitkem, s pohybovým senzorem; d. 275 mm v.80mm; IP 20 , objímkou E27 pro obyčejnou žárovku nebo LED</t>
  </si>
  <si>
    <t>kd</t>
  </si>
  <si>
    <t>FULGUR</t>
  </si>
  <si>
    <t>ELEKTRA 4 K</t>
  </si>
  <si>
    <t>E - 50028,00 IN-172; 100/15W</t>
  </si>
  <si>
    <t>ELEKTRA 3 B</t>
  </si>
  <si>
    <t>F - 50004,00 IN-152 B; 60/11W</t>
  </si>
  <si>
    <t>žárovka LED  8W-60W;E27; 4000K,810 lm</t>
  </si>
  <si>
    <t>SVÍTIDLA VENKOVNÍ</t>
  </si>
  <si>
    <t>G - MELISSA MINIST Č 102 SN; E27 40/12; IP 65; d.265x90</t>
  </si>
  <si>
    <t>žárovka LED  6-8W/40W;E27; 4000K, 470 lm</t>
  </si>
  <si>
    <t>H - LED svítidlo 1250x250x40; 32W;4204 lm,Ra 80; přisazené  OPAL; IP40</t>
  </si>
  <si>
    <t>N - Nouzové EXIT S1W LED 120lm BASIC IP65 1HOD</t>
  </si>
  <si>
    <t>Montáž trubek elektroinstalačních-plastových ohebných</t>
  </si>
  <si>
    <t>Ohebné LPE - 1 EN (320N)</t>
  </si>
  <si>
    <t>2325/LPE-1 TRUBKA OHEBNÁ LPE</t>
  </si>
  <si>
    <t>m</t>
  </si>
  <si>
    <t>Montáž trubek páncéřových elektroinstalačních kovových ohebných</t>
  </si>
  <si>
    <t>6263 TRUBKA OCEL. BEZ ZÁVITU pod omítkou</t>
  </si>
  <si>
    <t>ELEKTROINSTALAČNÍ KRABICE - POD OMÍTKU</t>
  </si>
  <si>
    <t>KU 68-1902 KRABICE ODBOČNÁ</t>
  </si>
  <si>
    <t>KU 68-1901 KRABICE UNIVERZÁLNÍ</t>
  </si>
  <si>
    <t>KU 68-1903 KRABICE ODBOČNÁ</t>
  </si>
  <si>
    <t>KR 97/5 KRABICE ROZVODNÁ</t>
  </si>
  <si>
    <t>SVORKOVNICE KRABICOVÁ</t>
  </si>
  <si>
    <t>273-102 4x1-2,5mm2</t>
  </si>
  <si>
    <t>273-104 3x1-2,5mm2</t>
  </si>
  <si>
    <t>273-105 5x1-2,5mm2</t>
  </si>
  <si>
    <t>Montáž ostatních nosných prvků, příchytek dřevěných nebo plastových, počtu otvorů</t>
  </si>
  <si>
    <t>Příchtka NIedax 6723</t>
  </si>
  <si>
    <t>Ukončení vodičů izolovaných s označením a zapojením v rozváděči nebo na přístroji</t>
  </si>
  <si>
    <t xml:space="preserve"> do 2,5 mm2</t>
  </si>
  <si>
    <t xml:space="preserve"> 6 mm2</t>
  </si>
  <si>
    <t xml:space="preserve"> 16 mm2</t>
  </si>
  <si>
    <t xml:space="preserve"> 25 mm2</t>
  </si>
  <si>
    <t xml:space="preserve"> 35 mm2</t>
  </si>
  <si>
    <t xml:space="preserve"> 50 mm2</t>
  </si>
  <si>
    <t>KABEL SILOVÝ,IZOLACE PVC</t>
  </si>
  <si>
    <t>CYKY-O 2x1.5 2x1.5 mm2, pevně</t>
  </si>
  <si>
    <t>CYKY-O 3x1.5 3x1.5 mm2, pevně</t>
  </si>
  <si>
    <t>CYKY-J 3x1.5 3x1.5 mm2, pevně</t>
  </si>
  <si>
    <t>CYKY-J 3x2.5 3x2.5 mm2, pevně</t>
  </si>
  <si>
    <t>CYKY-J 5x6 5x6 mm2, pevně</t>
  </si>
  <si>
    <t>CYKY-J 5x16 5x16 mm2, pevně</t>
  </si>
  <si>
    <t>CYKY-J 4x25 4x25 mm2, pevně</t>
  </si>
  <si>
    <t>CYKY-J 4x50 mm2, pevně</t>
  </si>
  <si>
    <t>VODIČ JEDNOŽILOVÝ, IZOLACE PVC</t>
  </si>
  <si>
    <t>CY 6 6 mm2,, pevně</t>
  </si>
  <si>
    <t>CY 25 25 mm2,, pevně</t>
  </si>
  <si>
    <t>VODIČ JEDNOŽILOVÝ</t>
  </si>
  <si>
    <t>V07S-K 4 mm2,, pevně</t>
  </si>
  <si>
    <t>ŠŇŮRA LEHKÁ,IZOLACE KAUČUK</t>
  </si>
  <si>
    <t>H05RR-F 4x1.5 mm2, pevně</t>
  </si>
  <si>
    <t>ŠNŮRA STŘEDNÍ,IZOLACE KAUČUK</t>
  </si>
  <si>
    <t>H07RN-F 3x2.5 mm2, pevně</t>
  </si>
  <si>
    <t>SPÍNAČ, PŘEPÍNAČ KOMPLETNÍ, SWING</t>
  </si>
  <si>
    <t>3557G-C05340 B1 Přepínač sériový; řazení 5; d. Swing; b. jasně bílá</t>
  </si>
  <si>
    <t>3557G-C01340 B1 Spínač jednopólový; řazení 1; d. Swing; b. jasně bílá</t>
  </si>
  <si>
    <t>3557G-C06340 B1 Přepínač střídavý; řazení 6; d. Swing; b. jasně bílá</t>
  </si>
  <si>
    <t>3557G-C06341 B1 Přepínač střídavý, s průzorem; řazení 6So; d. Swing; b. jasně bílá</t>
  </si>
  <si>
    <t>DOUTNAVKA PRO SPÍNAČE</t>
  </si>
  <si>
    <t>3916-12221 Doutnavka orientační (univerzální), pro spínače 3557, 3558, 3559</t>
  </si>
  <si>
    <t>OVLÁDAČ KOMPLETNÍ, SWING</t>
  </si>
  <si>
    <t>3557G-C80340 B1 Ovládač zapínací; řazení 1/0; d. Swing; b. jasně bíl</t>
  </si>
  <si>
    <t>SPÍNAČ</t>
  </si>
  <si>
    <t>35303-10 Spínač trojpólový stiskací IP 30, nástěnný; řazení 3; b. bilá</t>
  </si>
  <si>
    <t>SUPER-MULTIFUNKČNÍ RELÉ - do instalační krabice, pod vypínač, ventilátor</t>
  </si>
  <si>
    <t>např.časové rele KEP_04c 0-6min</t>
  </si>
  <si>
    <t>ZÁSUVKA NN KOMPLETNÍ, SWING</t>
  </si>
  <si>
    <t>5518G-C02349 B1 Zásuvka jednonásobná, s ochranným kolíkem; d. Swing; b. jasně bílá</t>
  </si>
  <si>
    <t>5512G-C02349 B1 Zásuvka dvojnásobná, s ochrannými kolíky; d. Swing; b. jasně bíl</t>
  </si>
  <si>
    <t>ZVONEK</t>
  </si>
  <si>
    <t xml:space="preserve"> Zvonek</t>
  </si>
  <si>
    <t>3557G-C80343 B1 Ovládač zapínací, se symbolem zvonku; řazení 1/0; d. Swing; b. jasně bílá</t>
  </si>
  <si>
    <t>ZÁSUVKA NN, VARIANT IP 44 (PLAST)</t>
  </si>
  <si>
    <t>5518-2600 B Zásuvka jednonásobná IP 44, s ochranným kolíkem, s víčkem; d. Variant; b. bílá</t>
  </si>
  <si>
    <t>Montáž pojistek se zapojením vodičů, pojistkových částí , patron, typ</t>
  </si>
  <si>
    <t>Montáž rozváděčů litinových, hliníkových nebo plastových skříněk hmotnosti</t>
  </si>
  <si>
    <t xml:space="preserve"> přes 10 do 20 kg// R2-7</t>
  </si>
  <si>
    <t xml:space="preserve"> přes 30 do 50kg//R1 a RH</t>
  </si>
  <si>
    <t>montáž RE</t>
  </si>
  <si>
    <t>ZEMNÍCÍ SVORKA</t>
  </si>
  <si>
    <t>ZSA16</t>
  </si>
  <si>
    <t>SVORKOVNICE HLAVNIHO</t>
  </si>
  <si>
    <t>HOP</t>
  </si>
  <si>
    <t>DOP</t>
  </si>
  <si>
    <t xml:space="preserve"> Ventilátor vč. osazení např. HEF 100PT kpl</t>
  </si>
  <si>
    <t>kus</t>
  </si>
  <si>
    <t>Zapojení zařízení - dodávka stavba</t>
  </si>
  <si>
    <t>66</t>
  </si>
  <si>
    <t>ohřívač</t>
  </si>
  <si>
    <t>67</t>
  </si>
  <si>
    <t>digestoř</t>
  </si>
  <si>
    <t>68</t>
  </si>
  <si>
    <t>HLÁSIČ POŽÁRU (KOUŘE A TEPLOTY)</t>
  </si>
  <si>
    <t xml:space="preserve"> Hlásič kouře, např. Busch-Rauchalarm® ProfessionalLINE, s vyměnitelnou baterií; b. bílá pokrytí min.60m2</t>
  </si>
  <si>
    <t>Montáž ovládačů tlačítkových nástěnných se zapojením vodičů, zvonkových tabel s elektrickým vrátným</t>
  </si>
  <si>
    <t>Montáž signálních přístrojů se zapojením vodičů akustických elektrických, domácího vrátného</t>
  </si>
  <si>
    <t xml:space="preserve"> ovládání zámku</t>
  </si>
  <si>
    <t>Ezámek vč.lišty</t>
  </si>
  <si>
    <t>Slaboproud</t>
  </si>
  <si>
    <t> Krabice a práce při montáži krabic</t>
  </si>
  <si>
    <t>72</t>
  </si>
  <si>
    <t xml:space="preserve">  Krabice KP 68 pod omítku vč. vysekání lůžka</t>
  </si>
  <si>
    <t>73</t>
  </si>
  <si>
    <t xml:space="preserve">  Krabice KR 68 pod omítku vč. vysekání lůžka</t>
  </si>
  <si>
    <t xml:space="preserve">  Krabice KR 97 pod omítku vč. vysekání lůžka</t>
  </si>
  <si>
    <t> Trubky pod omítkou</t>
  </si>
  <si>
    <t>trubka 1423/1 monoflex pr.23</t>
  </si>
  <si>
    <t>Datové a sdělovací</t>
  </si>
  <si>
    <t>SYKFY 2x2x0,5</t>
  </si>
  <si>
    <t>SYKFY 5x2x0,5</t>
  </si>
  <si>
    <t>FORMA KABEL.PŘES 0,5m NA KAB.</t>
  </si>
  <si>
    <t xml:space="preserve"> do  5 x 2</t>
  </si>
  <si>
    <t>Slaboproud - celkem</t>
  </si>
  <si>
    <t>HZS</t>
  </si>
  <si>
    <t>HODINOVE ZUCTOVACI SAZBY</t>
  </si>
  <si>
    <t xml:space="preserve"> Uprava stavajiciho zarizeni</t>
  </si>
  <si>
    <t>hod</t>
  </si>
  <si>
    <t xml:space="preserve"> Napojeni na stavajici zarizeni</t>
  </si>
  <si>
    <t xml:space="preserve"> Demontaz stavajiciho zarizeni</t>
  </si>
  <si>
    <t xml:space="preserve"> Zkusebni provoz</t>
  </si>
  <si>
    <t>Uprava el. instalace místnosti č 218 přepojení svítidel, ovládaní a pod.</t>
  </si>
  <si>
    <t>Doplnění slaboproudé zásuvky v místnosti č.218 vč. materiálu aod - investor</t>
  </si>
  <si>
    <t>HZS - nemzměřitelné práce  čl.17-1a - rezerv - NEPŘEDVÍDANÉ PRÁCE NEOCENĚNÉ V ROZPOČTU - NUTNO SPECIFIKOVAT V RÁMCI REALIZACE STAVBY</t>
  </si>
  <si>
    <t>KOORDINACE POSTUPU PRACI</t>
  </si>
  <si>
    <t xml:space="preserve"> S ostatnimi profesemi</t>
  </si>
  <si>
    <t>PROVEDENI REVIZNICH ZKOUSEK</t>
  </si>
  <si>
    <t>DLE CSN 331500</t>
  </si>
  <si>
    <t xml:space="preserve"> Spoluprace s reviz.technikem</t>
  </si>
  <si>
    <t xml:space="preserve"> Revizni technik</t>
  </si>
  <si>
    <t>HZS - celkem</t>
  </si>
  <si>
    <t>Podružný materiál</t>
  </si>
  <si>
    <t>Montážní materiál a práce - celkem</t>
  </si>
  <si>
    <t>VYBOURANI OTVORU VE ZDIVU</t>
  </si>
  <si>
    <t>CIHELNEM DO PRUMERU 60mm</t>
  </si>
  <si>
    <t xml:space="preserve"> Stena do 150mm</t>
  </si>
  <si>
    <t xml:space="preserve"> Stena do 300mm</t>
  </si>
  <si>
    <t xml:space="preserve"> Stena do 450mm</t>
  </si>
  <si>
    <t>VYBOURANI OTVORU VE STENE</t>
  </si>
  <si>
    <t>BETONOVE DO PRUMERU 60mm</t>
  </si>
  <si>
    <t>VYSEKANI KAPES VE ZDIVU</t>
  </si>
  <si>
    <t>CIHELNEM PRO KRABICE</t>
  </si>
  <si>
    <t xml:space="preserve"> 100x100x50 mm</t>
  </si>
  <si>
    <t xml:space="preserve"> 150x150x100 mm</t>
  </si>
  <si>
    <t>BETONOVEM PRO KRABICE</t>
  </si>
  <si>
    <t>VYSEKANI RYH VE ZDIVU</t>
  </si>
  <si>
    <t>CIHELNEM - HLOUBKA 30mm</t>
  </si>
  <si>
    <t xml:space="preserve"> Sire 30 mm</t>
  </si>
  <si>
    <t xml:space="preserve"> Sire 70 mm</t>
  </si>
  <si>
    <t xml:space="preserve"> Sire 100 mm</t>
  </si>
  <si>
    <t>CIHELNEM - HLOUBKA 50mm</t>
  </si>
  <si>
    <t>VYSEKANI RYH V BETONOVYCH</t>
  </si>
  <si>
    <t>ZDECH - HLOUBKA 30mm</t>
  </si>
  <si>
    <t>VYSEKANI RYH PRO VODICE</t>
  </si>
  <si>
    <t>V OMITCE STROPU</t>
  </si>
  <si>
    <t>OMITKA RYH VE STROPECH MALTOU</t>
  </si>
  <si>
    <t xml:space="preserve"> Sire do 150 mm</t>
  </si>
  <si>
    <t>m2</t>
  </si>
  <si>
    <t>OMITKA PLOCH VE STENACH MALTOU</t>
  </si>
  <si>
    <t xml:space="preserve"> Do 9 dm2</t>
  </si>
  <si>
    <t>OMITKA RYH VE STENACH MALTOU</t>
  </si>
  <si>
    <t xml:space="preserve"> Sire pres 300 mm</t>
  </si>
  <si>
    <t>pytlová omítka</t>
  </si>
  <si>
    <t>Utěsní prostupů do jednotlivých bytů ze společné chodby, sklepa mat.EI 30 - vč. materiálu</t>
  </si>
  <si>
    <t>LESENI LEHKE PRACOVNI VE</t>
  </si>
  <si>
    <t>SCHODISTI O VYSCE LESENOVE</t>
  </si>
  <si>
    <t>PODLAHY</t>
  </si>
  <si>
    <t xml:space="preserve"> Do 3.5 m</t>
  </si>
  <si>
    <t>CISTENI BUDOV MYTIM VNEJSICH</t>
  </si>
  <si>
    <t>PLOCH OKEN A DVERI</t>
  </si>
  <si>
    <t>CISTENI BUDOV ZAMETANIM</t>
  </si>
  <si>
    <t>v místnostech a na chodbách</t>
  </si>
  <si>
    <t>Oprášení (ometení podkladu do výšky 3,8m ( stropy, stěny)</t>
  </si>
  <si>
    <t>Oškrábaní malby v místnostech výšky do 3,8m//50 proc výměry</t>
  </si>
  <si>
    <t>Rozmývání podkladu po oškrádáni v místnosti do 3,8m</t>
  </si>
  <si>
    <t>Zakrytí vnitřních podlah vč.pozdějšího odkrytí</t>
  </si>
  <si>
    <t>folie pro malířské otřeb y zakrývací tl 25; 4x5m; 726 x 1,05</t>
  </si>
  <si>
    <t>Základní akralátová jednonásobná penetrace podkladu v místnostech do 3,8m</t>
  </si>
  <si>
    <t>Dvojnásobné bílé malby ze směsí  za mokra velmi dobře otěrivzdorných v místnpstech do výšky 3,8m</t>
  </si>
  <si>
    <t>Stavební práce - celkem</t>
  </si>
  <si>
    <t>Povinností dodavatele je překontrolovat specifikaci materiálu a případné chybějící výkony doplnit a ocenit.</t>
  </si>
  <si>
    <t>Všechny údaje musí být ověřeny podle výkresové dokumentace a skutečného řešení stavby. Existuje-li rozpor mezi tímto řešením a výkresy či technickou zprávou, musí být vyjasněn před objednáním výrobků.</t>
  </si>
  <si>
    <t>Všechny výrobky budou dodány s veškerým potřebným montážním a spojovacím materiálem a příslušenstvím, s konečnou povrchovou úpravou a patřičnými certifikáty</t>
  </si>
  <si>
    <t>Použité ceníky :</t>
  </si>
  <si>
    <t>VC-7/155 - 21M Elektromontáže</t>
  </si>
  <si>
    <t>C 801-3 stavební práce</t>
  </si>
  <si>
    <t>C46 M zemní práce</t>
  </si>
  <si>
    <t>V - cena vlastní</t>
  </si>
  <si>
    <t>Hodnota</t>
  </si>
  <si>
    <t>Nadpis rekapitulace</t>
  </si>
  <si>
    <t>Seznam prací a dodávek elektrotechnických zařízení</t>
  </si>
  <si>
    <t>Akce</t>
  </si>
  <si>
    <t>AZYLOVÝ DŮM. Horní1114, Kopřivnice</t>
  </si>
  <si>
    <t>Projekt</t>
  </si>
  <si>
    <t>Elektroinstalace_ úpravy</t>
  </si>
  <si>
    <t>Investor</t>
  </si>
  <si>
    <t>Město Kopřivnice</t>
  </si>
  <si>
    <t>Z. č.</t>
  </si>
  <si>
    <t>10.0504</t>
  </si>
  <si>
    <t>A. č.</t>
  </si>
  <si>
    <t>Smlouva</t>
  </si>
  <si>
    <t>Vypracoval</t>
  </si>
  <si>
    <t>Kontroloval</t>
  </si>
  <si>
    <t>Datum</t>
  </si>
  <si>
    <t>Zpracovatel</t>
  </si>
  <si>
    <t>Tomáš Plandor</t>
  </si>
  <si>
    <t>CÚ</t>
  </si>
  <si>
    <t>vlastní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</si>
  <si>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</si>
  <si>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</si>
  <si>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</si>
  <si>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</si>
  <si>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</si>
  <si>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</si>
  <si>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</si>
  <si>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</si>
  <si>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</si>
  <si>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</si>
  <si>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</si>
  <si>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</si>
  <si>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</si>
  <si>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</si>
  <si>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</si>
  <si>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</si>
  <si>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</si>
  <si>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</si>
  <si>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</si>
  <si>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</si>
  <si>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</si>
  <si>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</si>
  <si>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</si>
  <si>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</si>
  <si>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</si>
  <si>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</si>
  <si>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</si>
  <si>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sdk</t>
  </si>
  <si>
    <t>2</t>
  </si>
  <si>
    <t>na1</t>
  </si>
  <si>
    <t>mal2</t>
  </si>
  <si>
    <t>mal1</t>
  </si>
  <si>
    <t>so1</t>
  </si>
  <si>
    <t>DPH</t>
  </si>
  <si>
    <t>základní</t>
  </si>
  <si>
    <t>Cena celkem [CZK]</t>
  </si>
  <si>
    <t>-1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</si>
  <si>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</si>
  <si>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</si>
  <si>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</si>
  <si>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</si>
  <si>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</si>
  <si>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</si>
  <si>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</si>
  <si>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</si>
  <si>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</si>
  <si>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</si>
  <si>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</si>
  <si>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</si>
  <si>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</si>
  <si>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</si>
  <si>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</si>
  <si>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</si>
  <si>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</si>
  <si>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</si>
  <si>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</si>
  <si>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</si>
  <si>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</si>
  <si>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</si>
  <si>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</si>
  <si>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</si>
  <si>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</si>
  <si>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</si>
  <si>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CS ÚRS 2019 01</t>
  </si>
  <si>
    <t>4</t>
  </si>
  <si>
    <t>516921635</t>
  </si>
  <si>
    <t>VV</t>
  </si>
  <si>
    <t>4,5*0,6*2</t>
  </si>
  <si>
    <t>True</t>
  </si>
  <si>
    <t>952901111</t>
  </si>
  <si>
    <t>Vyčištění budov bytové a občanské výstavby při výšce podlaží do 4 m</t>
  </si>
  <si>
    <t>-1720486261</t>
  </si>
  <si>
    <t>998</t>
  </si>
  <si>
    <t>Přesun hmot</t>
  </si>
  <si>
    <t>3</t>
  </si>
  <si>
    <t>998018001</t>
  </si>
  <si>
    <t>Přesun hmot ruční pro budovy v do 6 m</t>
  </si>
  <si>
    <t>t</t>
  </si>
  <si>
    <t>1777531724</t>
  </si>
  <si>
    <t>PSV</t>
  </si>
  <si>
    <t>Práce a dodávky PSV</t>
  </si>
  <si>
    <t>763</t>
  </si>
  <si>
    <t>Konstrukce suché výstavby</t>
  </si>
  <si>
    <t>763111314</t>
  </si>
  <si>
    <t>SDK příčka tl 100 mm profil CW+UW 75 desky 1xA 12,5 TI 60 mm EI 30 Rw 47 DB</t>
  </si>
  <si>
    <t>16</t>
  </si>
  <si>
    <t>44364028</t>
  </si>
  <si>
    <t>4,5*3,0-0,8*1,97</t>
  </si>
  <si>
    <t>5</t>
  </si>
  <si>
    <t>763111717</t>
  </si>
  <si>
    <t>SDK příčka základní penetrační nátěr</t>
  </si>
  <si>
    <t>-426212936</t>
  </si>
  <si>
    <t>sdk*2</t>
  </si>
  <si>
    <t>6</t>
  </si>
  <si>
    <t>763111771</t>
  </si>
  <si>
    <t>Příplatek k SDK příčce za rovinnost kvality Q3</t>
  </si>
  <si>
    <t>43021687</t>
  </si>
  <si>
    <t>7</t>
  </si>
  <si>
    <t>763181311</t>
  </si>
  <si>
    <t>Montáž jednokřídlové kovové zárubně v do 2,75 m SDK příčka</t>
  </si>
  <si>
    <t>1286630409</t>
  </si>
  <si>
    <t>8</t>
  </si>
  <si>
    <t>M</t>
  </si>
  <si>
    <t>55331522</t>
  </si>
  <si>
    <t>zárubeň ocelová pro sádrokarton 100 800 levá,pravá</t>
  </si>
  <si>
    <t>32</t>
  </si>
  <si>
    <t>-1419987507</t>
  </si>
  <si>
    <t>998763301</t>
  </si>
  <si>
    <t>Přesun hmot tonážní pro sádrokartonové konstrukce v objektech v do 6 m</t>
  </si>
  <si>
    <t>-58747310</t>
  </si>
  <si>
    <t>998763381</t>
  </si>
  <si>
    <t>Příplatek k přesunu hmot tonážní 763 SDK prováděný bez použití mechanizace</t>
  </si>
  <si>
    <t>-584040158</t>
  </si>
  <si>
    <t>766</t>
  </si>
  <si>
    <t>Konstrukce truhlářské</t>
  </si>
  <si>
    <t>11</t>
  </si>
  <si>
    <t>766660001</t>
  </si>
  <si>
    <t>Montáž dveřních křídel otvíravých jednokřídlových š do 0,8 m do ocelové zárubně</t>
  </si>
  <si>
    <t>1254362027</t>
  </si>
  <si>
    <t>12</t>
  </si>
  <si>
    <t>61162857</t>
  </si>
  <si>
    <t>dveře vnitřní foliované plné 1křídlé 800x1970mm</t>
  </si>
  <si>
    <t>1812310494</t>
  </si>
  <si>
    <t>13</t>
  </si>
  <si>
    <t>54914610</t>
  </si>
  <si>
    <t>kování dveřní vrchní klika včetně rozet a montážního materiálu R BB nerez PK</t>
  </si>
  <si>
    <t>488234163</t>
  </si>
  <si>
    <t>14</t>
  </si>
  <si>
    <t>998766101</t>
  </si>
  <si>
    <t>Přesun hmot tonážní pro konstrukce truhlářské v objektech v do 6 m</t>
  </si>
  <si>
    <t>205625039</t>
  </si>
  <si>
    <t>998766181</t>
  </si>
  <si>
    <t>Příplatek k přesunu hmot tonážní 766 prováděný bez použití mechanizace</t>
  </si>
  <si>
    <t>-1229113642</t>
  </si>
  <si>
    <t>767</t>
  </si>
  <si>
    <t>Konstrukce zámečnické</t>
  </si>
  <si>
    <t>767647911</t>
  </si>
  <si>
    <t>Oprava a údržba dveří - výměna zámku</t>
  </si>
  <si>
    <t>865301582</t>
  </si>
  <si>
    <t>"zámek FAB=" 1</t>
  </si>
  <si>
    <t>17</t>
  </si>
  <si>
    <t>549264-2</t>
  </si>
  <si>
    <t xml:space="preserve">FAB 190/140 ZADL. ZÁMEK PRO VLOŽKU FAB </t>
  </si>
  <si>
    <t>1436915101</t>
  </si>
  <si>
    <t>18</t>
  </si>
  <si>
    <t>549641500-2</t>
  </si>
  <si>
    <t>Bezpečnostní vložka FAB 200RSD 29+29, 3 klíče</t>
  </si>
  <si>
    <t>1119055351</t>
  </si>
  <si>
    <t>19</t>
  </si>
  <si>
    <t>998767101</t>
  </si>
  <si>
    <t>Přesun hmot tonážní pro zámečnické konstrukce v objektech v do 6 m</t>
  </si>
  <si>
    <t>2087677233</t>
  </si>
  <si>
    <t>20</t>
  </si>
  <si>
    <t>-133627202</t>
  </si>
  <si>
    <t>998767181</t>
  </si>
  <si>
    <t>Příplatek k přesunu hmot tonážní 767 prováděný bez použití mechanizace</t>
  </si>
  <si>
    <t>1109463873</t>
  </si>
  <si>
    <t>776</t>
  </si>
  <si>
    <t>Podlahy povlakové</t>
  </si>
  <si>
    <t>22</t>
  </si>
  <si>
    <t>776411111</t>
  </si>
  <si>
    <t>Montáž obvodových soklíků výšky do 80 mm</t>
  </si>
  <si>
    <t>-76397048</t>
  </si>
  <si>
    <t>"na sdk=" (4,5-0,9)*2</t>
  </si>
  <si>
    <t>23</t>
  </si>
  <si>
    <t>28411003</t>
  </si>
  <si>
    <t>lišta soklová PVC 30x30mm</t>
  </si>
  <si>
    <t>294652368</t>
  </si>
  <si>
    <t>so1*1,05</t>
  </si>
  <si>
    <t>24</t>
  </si>
  <si>
    <t>998776101</t>
  </si>
  <si>
    <t>Přesun hmot tonážní pro podlahy povlakové v objektech v do 6 m</t>
  </si>
  <si>
    <t>-972922816</t>
  </si>
  <si>
    <t>25</t>
  </si>
  <si>
    <t>998776181</t>
  </si>
  <si>
    <t>Příplatek k přesunu hmot tonážní 776 prováděný bez použití mechanizace</t>
  </si>
  <si>
    <t>160740755</t>
  </si>
  <si>
    <t>783</t>
  </si>
  <si>
    <t>Dokončovací práce - nátěry</t>
  </si>
  <si>
    <t>26</t>
  </si>
  <si>
    <t>783301311</t>
  </si>
  <si>
    <t>Odmaštění zámečnických konstrukcí vodou ředitelným odmašťovačem</t>
  </si>
  <si>
    <t>776396759</t>
  </si>
  <si>
    <t>"zárubně=" (0,8+1,97*2)*(0,10+0,05*2)</t>
  </si>
  <si>
    <t>27</t>
  </si>
  <si>
    <t>783314101</t>
  </si>
  <si>
    <t>Základní jednonásobný syntetický nátěr zámečnických konstrukcí</t>
  </si>
  <si>
    <t>1222182653</t>
  </si>
  <si>
    <t>28</t>
  </si>
  <si>
    <t>783315101</t>
  </si>
  <si>
    <t>Mezinátěr jednonásobný syntetický standardní zámečnických konstrukcí</t>
  </si>
  <si>
    <t>-216553388</t>
  </si>
  <si>
    <t>29</t>
  </si>
  <si>
    <t>783317101</t>
  </si>
  <si>
    <t>Krycí jednonásobný syntetický standardní nátěr zámečnických konstrukcí</t>
  </si>
  <si>
    <t>-1650711754</t>
  </si>
  <si>
    <t>784</t>
  </si>
  <si>
    <t>Dokončovací práce - malby a tapety</t>
  </si>
  <si>
    <t>30</t>
  </si>
  <si>
    <t>784111001</t>
  </si>
  <si>
    <t>Oprášení (ometení ) podkladu v místnostech výšky do 3,80 m</t>
  </si>
  <si>
    <t>1696434231</t>
  </si>
  <si>
    <t>"m.č. 218 - stávající malba</t>
  </si>
  <si>
    <t>"stropy=" 37,3</t>
  </si>
  <si>
    <t>"stěny=" Sqrt(37,3) *4*3,0</t>
  </si>
  <si>
    <t>Mezisoučet</t>
  </si>
  <si>
    <t>"příčka SDK=" sdk*2</t>
  </si>
  <si>
    <t>Součet</t>
  </si>
  <si>
    <t>31</t>
  </si>
  <si>
    <t>784121001</t>
  </si>
  <si>
    <t>Oškrabání malby v mísnostech výšky do 3,80 m</t>
  </si>
  <si>
    <t>-1994052507</t>
  </si>
  <si>
    <t>"50% výměry=" mal1*0,5</t>
  </si>
  <si>
    <t>784121011</t>
  </si>
  <si>
    <t>Rozmývání podkladu po oškrabání malby v místnostech výšky do 3,80 m</t>
  </si>
  <si>
    <t>-1151550534</t>
  </si>
  <si>
    <t>mal1*0,5</t>
  </si>
  <si>
    <t>33</t>
  </si>
  <si>
    <t>784171101</t>
  </si>
  <si>
    <t>Zakrytí vnitřních podlah včetně pozdějšího odkrytí</t>
  </si>
  <si>
    <t>1134926441</t>
  </si>
  <si>
    <t>"m.č. 218=" 37,3</t>
  </si>
  <si>
    <t>34</t>
  </si>
  <si>
    <t>58124844</t>
  </si>
  <si>
    <t>fólie pro malířské potřeby zakrývací tl 25µ 4x5m</t>
  </si>
  <si>
    <t>1792964794</t>
  </si>
  <si>
    <t>37,3*1,05</t>
  </si>
  <si>
    <t>35</t>
  </si>
  <si>
    <t>784181101</t>
  </si>
  <si>
    <t>Základní akrylátová jednonásobná penetrace podkladu v místnostech výšky do 3,80m</t>
  </si>
  <si>
    <t>-352649560</t>
  </si>
  <si>
    <t>36</t>
  </si>
  <si>
    <t>784211111</t>
  </si>
  <si>
    <t>Dvojnásobné bílé malby ze směsí za mokra velmi dobře otěruvzdorných v místnostech výšky do 3,80 m</t>
  </si>
  <si>
    <t>-1432477382</t>
  </si>
  <si>
    <t>2020</t>
  </si>
  <si>
    <t>Přepisuje se ze Stavební</t>
  </si>
  <si>
    <t>Úklid do čista včetně umytí oken a dveří po etapách dle časového harmonogramu + průběžný úklid společných prostor</t>
  </si>
  <si>
    <t xml:space="preserve"> nožových 80A/gG</t>
  </si>
  <si>
    <t xml:space="preserve">videotelefon- musí umožnovat komunikaci mezi EV, otevírání  el. zámku </t>
  </si>
  <si>
    <t xml:space="preserve"> 1- tlačítkové tablo s EV  + nap. zdroj do rozvaděče </t>
  </si>
  <si>
    <t xml:space="preserve"> Sporák a vařidlové desky do 10 kW- zapojení </t>
  </si>
  <si>
    <t>Dodávka   vestavné   sklokeramické desky  se 2 varnými zónami a intuitivním senzorovým ovládáním( dotykem prstu) ukazatel zbytkového tepla, časovač, dětský zámek., 3000W, 230V (AMICA DDS 3201B)</t>
  </si>
  <si>
    <t>Montáž varné desky včetně úpravy pracovní desky kuchyně  případně úpravy pracovních desek v souvislosti s napojením spotřebiče</t>
  </si>
  <si>
    <t xml:space="preserve">soub. </t>
  </si>
  <si>
    <t xml:space="preserve">Vyplnění rýh, otvorů  ve stěnách a stropech a  včetně omítnutí  po  EPS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</si>
</sst>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26">
    <font>
      <sz val="11"/>
      <color theme="1"/>
      <name val="Calibri"/>
      <family val="2"/>
      <charset val="238"/>
      <scheme val="minor"/>
    </font>
    <font>
      <sz val="7"/>
      <color rgb="FF000000"/>
      <name val="敓潧⁥䥕蘀勦䌠☸y_x0008_"/>
      <charset val="238"/>
    </font>
    <font>
      <b/>
      <sz val="8"/>
      <color rgb="FF000000"/>
      <name val="敓潧⁥䥕蘀勦䌠☸y_x0008_"/>
      <charset val="238"/>
    </font>
    <font>
      <b/>
      <sz val="7"/>
      <color rgb="FF000000"/>
      <name val="敓潧⁥䥕蘀勦䌠☸y_x0008_"/>
      <charset val="238"/>
    </font>
    <font>
      <b/>
      <sz val="9"/>
      <color rgb="FF000000"/>
      <name val="敓潧⁥䥕蘀勦䌠☸y_x0008_"/>
      <charset val="238"/>
    </font>
    <font>
      <i/>
      <sz val="8"/>
      <color rgb="FF000000"/>
      <name val="敓潧⁥䥕蘀勦䌠☸y_x0008_"/>
      <charset val="238"/>
    </font>
    <font>
      <b/>
      <sz val="12"/>
      <color rgb="FF960000"/>
      <name val="Arial CE"/>
    </font>
    <font>
      <sz val="9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11"/>
      <color rgb="FFFF0000"/>
      <name val="Calibri"/>
      <family val="2"/>
      <charset val="238"/>
      <scheme val="minor"/>
    </font>
    <font>
      <sz val="7"/>
      <color rgb="FFFF0000"/>
      <name val="敓潧⁥䥕蘀勦䌠☸y_x0008_"/>
      <charset val="238"/>
    </font>
    <font>
      <sz val="9"/>
      <color rgb="FFFF0000"/>
      <name val="Arial CE"/>
      <family val="2"/>
      <charset val="238"/>
    </font>
    <font>
      <i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" fontId="0" fillId="0" borderId="0" xfId="0" applyNumberFormat="1"/>
    <xf numFmtId="49" fontId="2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/>
    </xf>
    <xf numFmtId="4" fontId="1" fillId="4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/>
    </xf>
    <xf numFmtId="49" fontId="4" fillId="6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0" fillId="0" borderId="0" xfId="0" applyNumberFormat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left"/>
      <protection locked="0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left"/>
      <protection locked="0"/>
    </xf>
    <xf numFmtId="49" fontId="3" fillId="5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10" xfId="0" applyBorder="1" applyAlignment="1">
      <alignment vertical="center"/>
    </xf>
    <xf numFmtId="164" fontId="11" fillId="0" borderId="3" xfId="0" applyNumberFormat="1" applyFont="1" applyBorder="1"/>
    <xf numFmtId="164" fontId="11" fillId="0" borderId="11" xfId="0" applyNumberFormat="1" applyFont="1" applyBorder="1"/>
    <xf numFmtId="4" fontId="12" fillId="0" borderId="0" xfId="0" applyNumberFormat="1" applyFont="1" applyAlignment="1">
      <alignment vertical="center"/>
    </xf>
    <xf numFmtId="0" fontId="13" fillId="0" borderId="2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13" fillId="0" borderId="12" xfId="0" applyFont="1" applyBorder="1"/>
    <xf numFmtId="164" fontId="13" fillId="0" borderId="0" xfId="0" applyNumberFormat="1" applyFont="1"/>
    <xf numFmtId="164" fontId="13" fillId="0" borderId="13" xfId="0" applyNumberFormat="1" applyFont="1" applyBorder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0" fillId="0" borderId="2" xfId="0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Border="1" applyAlignment="1" applyProtection="1">
      <alignment vertical="center"/>
      <protection locked="0"/>
    </xf>
    <xf numFmtId="4" fontId="7" fillId="0" borderId="14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0" fillId="0" borderId="13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0" borderId="14" xfId="0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165" fontId="16" fillId="0" borderId="14" xfId="0" applyNumberFormat="1" applyFont="1" applyBorder="1" applyAlignment="1" applyProtection="1">
      <alignment vertical="center"/>
      <protection locked="0"/>
    </xf>
    <xf numFmtId="4" fontId="16" fillId="0" borderId="14" xfId="0" applyNumberFormat="1" applyFont="1" applyBorder="1" applyAlignment="1" applyProtection="1">
      <alignment vertical="center"/>
      <protection locked="0"/>
    </xf>
    <xf numFmtId="0" fontId="17" fillId="0" borderId="2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22" fillId="4" borderId="1" xfId="0" applyNumberFormat="1" applyFont="1" applyFill="1" applyBorder="1" applyAlignment="1">
      <alignment horizontal="left" wrapText="1"/>
    </xf>
    <xf numFmtId="49" fontId="22" fillId="4" borderId="1" xfId="0" applyNumberFormat="1" applyFont="1" applyFill="1" applyBorder="1" applyAlignment="1">
      <alignment horizontal="left"/>
    </xf>
    <xf numFmtId="4" fontId="22" fillId="4" borderId="1" xfId="0" applyNumberFormat="1" applyFont="1" applyFill="1" applyBorder="1" applyAlignment="1">
      <alignment horizontal="right"/>
    </xf>
    <xf numFmtId="4" fontId="22" fillId="4" borderId="1" xfId="0" applyNumberFormat="1" applyFont="1" applyFill="1" applyBorder="1" applyAlignment="1" applyProtection="1">
      <alignment horizontal="right"/>
      <protection locked="0"/>
    </xf>
    <xf numFmtId="0" fontId="21" fillId="0" borderId="1" xfId="0" applyFont="1" applyBorder="1"/>
    <xf numFmtId="0" fontId="21" fillId="0" borderId="0" xfId="0" applyFont="1"/>
    <xf numFmtId="165" fontId="23" fillId="0" borderId="14" xfId="0" applyNumberFormat="1" applyFont="1" applyBorder="1" applyAlignment="1" applyProtection="1">
      <alignment vertical="center"/>
      <protection locked="0"/>
    </xf>
    <xf numFmtId="165" fontId="24" fillId="0" borderId="14" xfId="0" applyNumberFormat="1" applyFont="1" applyBorder="1" applyAlignment="1" applyProtection="1">
      <alignment vertical="center"/>
      <protection locked="0"/>
    </xf>
    <xf numFmtId="165" fontId="25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27" sqref="C27"/>
    </sheetView>
  </sheetViews>
  <sheetFormatPr defaultRowHeight="15"/>
  <cols>
    <col min="1" max="1" width="38.42578125" style="13" customWidth="1"/>
    <col min="2" max="2" width="15.140625" style="4" customWidth="1"/>
    <col min="3" max="3" width="19.7109375" style="4" customWidth="1"/>
    <col min="6" max="6" width="4.42578125" hidden="1" customWidth="1"/>
  </cols>
  <sheetData>
    <row r="1" spans="1:6">
      <c r="A1" s="1" t="s">
        <v>0</v>
      </c>
      <c r="B1" s="2" t="s">
        <v>1</v>
      </c>
      <c r="C1" s="2" t="s">
        <v>2</v>
      </c>
      <c r="D1" s="3"/>
      <c r="F1" s="4">
        <f>SUM(Rozpočet!F17,Rozpočet!F20:F21,Rozpočet!F24,Rozpočet!F30,Rozpočet!F33,Rozpočet!F36,Rozpočet!F41:F42,Rozpočet!F44,Rozpočet!F46,Rozpočet!F49,Rozpočet!F52,Rozpočet!F56,Rozpočet!F58,Rozpočet!F65,Rozpočet!F67,Rozpočet!F75,Rozpočet!F78,Rozpočet!F80,Rozpočet!F82,Rozpočet!F84,Rozpočet!F89,Rozpočet!F91,Rozpočet!F93,Rozpočet!F95,Rozpočet!F97,Rozpočet!F100,Rozpočet!F102,Rozpočet!F104,Rozpočet!F106)+SUM(Rozpočet!F110,Rozpočet!F114,Rozpočet!F116,Rozpočet!F120,Rozpočet!F126,Rozpočet!F129,Rozpočet!F131,Rozpočet!F147)</f>
        <v>0</v>
      </c>
    </row>
    <row r="2" spans="1:6">
      <c r="A2" s="5" t="s">
        <v>3</v>
      </c>
      <c r="B2" s="6"/>
      <c r="C2" s="6"/>
      <c r="D2" s="3"/>
      <c r="F2" s="4">
        <f>SUM(Rozpočet!H17,Rozpočet!H20:H21,Rozpočet!H24,Rozpočet!H30,Rozpočet!H33,Rozpočet!H36,Rozpočet!H41:H42,Rozpočet!H44,Rozpočet!H46,Rozpočet!H49,Rozpočet!H52,Rozpočet!H56,Rozpočet!H58,Rozpočet!H65,Rozpočet!H67,Rozpočet!H75,Rozpočet!H78,Rozpočet!H80,Rozpočet!H82,Rozpočet!H84,Rozpočet!H89,Rozpočet!H91,Rozpočet!H93,Rozpočet!H95,Rozpočet!H97,Rozpočet!H100,Rozpočet!H102,Rozpočet!H104,Rozpočet!H106)+SUM(Rozpočet!H110,Rozpočet!H114,Rozpočet!H116,Rozpočet!H120,Rozpočet!H126,Rozpočet!H129,Rozpočet!H131,Rozpočet!H147)</f>
        <v>0</v>
      </c>
    </row>
    <row r="3" spans="1:6">
      <c r="A3" s="7" t="s">
        <v>4</v>
      </c>
      <c r="B3" s="8">
        <f>(Rozpočet!F12)</f>
        <v>0</v>
      </c>
      <c r="C3" s="8"/>
      <c r="D3" s="3"/>
    </row>
    <row r="4" spans="1:6">
      <c r="A4" s="7" t="s">
        <v>5</v>
      </c>
      <c r="B4" s="8">
        <f>B3 * Parametry!B16 / 100</f>
        <v>0</v>
      </c>
      <c r="C4" s="8">
        <f>B3 * Parametry!B17 / 100</f>
        <v>0</v>
      </c>
      <c r="D4" s="3"/>
    </row>
    <row r="5" spans="1:6">
      <c r="A5" s="7" t="s">
        <v>6</v>
      </c>
      <c r="B5" s="8"/>
      <c r="C5" s="8">
        <f>0 + (Rozpočet!F180)</f>
        <v>0</v>
      </c>
      <c r="D5" s="3"/>
    </row>
    <row r="6" spans="1:6">
      <c r="A6" s="7" t="s">
        <v>7</v>
      </c>
      <c r="B6" s="8"/>
      <c r="C6" s="8">
        <f>(Rozpočet!H12) + 0 + (Rozpočet!H180)</f>
        <v>0</v>
      </c>
      <c r="D6" s="3"/>
    </row>
    <row r="7" spans="1:6">
      <c r="A7" s="9" t="s">
        <v>8</v>
      </c>
      <c r="B7" s="10">
        <f>B3 + B4</f>
        <v>0</v>
      </c>
      <c r="C7" s="10">
        <f>C3 + C4 + C5 + C6</f>
        <v>0</v>
      </c>
      <c r="D7" s="3"/>
    </row>
    <row r="8" spans="1:6">
      <c r="A8" s="7" t="s">
        <v>9</v>
      </c>
      <c r="B8" s="8"/>
      <c r="C8" s="8">
        <f>(C5 + C6) * Parametry!B18 / 100</f>
        <v>0</v>
      </c>
      <c r="D8" s="3"/>
    </row>
    <row r="9" spans="1:6">
      <c r="A9" s="7" t="s">
        <v>10</v>
      </c>
      <c r="B9" s="8"/>
      <c r="C9" s="8">
        <f>0 + 0</f>
        <v>0</v>
      </c>
      <c r="D9" s="3"/>
    </row>
    <row r="10" spans="1:6">
      <c r="A10" s="7" t="s">
        <v>11</v>
      </c>
      <c r="B10" s="8"/>
      <c r="C10" s="8">
        <f>(Rozpočet!F238) + (Rozpočet!H238)</f>
        <v>0</v>
      </c>
      <c r="D10" s="3"/>
    </row>
    <row r="11" spans="1:6">
      <c r="A11" s="7" t="s">
        <v>12</v>
      </c>
      <c r="B11" s="8"/>
      <c r="C11" s="8">
        <f>(C9 + C10) * Parametry!B19 / 100</f>
        <v>0</v>
      </c>
      <c r="D11" s="3"/>
    </row>
    <row r="12" spans="1:6">
      <c r="A12" s="9" t="s">
        <v>13</v>
      </c>
      <c r="B12" s="10">
        <f>B7</f>
        <v>0</v>
      </c>
      <c r="C12" s="10">
        <f>C7 + C8 + C9 + C10 + C11</f>
        <v>0</v>
      </c>
      <c r="D12" s="3"/>
    </row>
    <row r="13" spans="1:6">
      <c r="A13" s="7" t="s">
        <v>14</v>
      </c>
      <c r="B13" s="8"/>
      <c r="C13" s="8">
        <f>(B12 + C12) * Parametry!B20 / 100</f>
        <v>0</v>
      </c>
      <c r="D13" s="3"/>
    </row>
    <row r="14" spans="1:6">
      <c r="A14" s="7" t="s">
        <v>15</v>
      </c>
      <c r="B14" s="8"/>
      <c r="C14" s="8">
        <f>(B12 + C12) * Parametry!B21 / 100</f>
        <v>0</v>
      </c>
      <c r="D14" s="3"/>
    </row>
    <row r="15" spans="1:6">
      <c r="A15" s="7" t="s">
        <v>16</v>
      </c>
      <c r="B15" s="8"/>
      <c r="C15" s="8">
        <f>(B7 + C7) * Parametry!B22 / 100</f>
        <v>0</v>
      </c>
      <c r="D15" s="3"/>
    </row>
    <row r="16" spans="1:6">
      <c r="A16" s="5" t="s">
        <v>17</v>
      </c>
      <c r="B16" s="6"/>
      <c r="C16" s="6">
        <f>B12 + C12 + C13 + C14 + C15</f>
        <v>0</v>
      </c>
      <c r="D16" s="3"/>
    </row>
    <row r="17" spans="1:4">
      <c r="A17" s="7" t="s">
        <v>18</v>
      </c>
      <c r="B17" s="8"/>
      <c r="C17" s="8"/>
      <c r="D17" s="3"/>
    </row>
    <row r="18" spans="1:4">
      <c r="A18" s="5" t="s">
        <v>19</v>
      </c>
      <c r="B18" s="6"/>
      <c r="C18" s="6"/>
      <c r="D18" s="3"/>
    </row>
    <row r="19" spans="1:4">
      <c r="A19" s="7" t="s">
        <v>20</v>
      </c>
      <c r="B19" s="8"/>
      <c r="C19" s="8">
        <f>C12 * Parametry!B23 / 100</f>
        <v>0</v>
      </c>
      <c r="D19" s="3"/>
    </row>
    <row r="20" spans="1:4">
      <c r="A20" s="7" t="s">
        <v>21</v>
      </c>
      <c r="B20" s="8"/>
      <c r="C20" s="8">
        <f>C12 * Parametry!B24 / 100</f>
        <v>0</v>
      </c>
      <c r="D20" s="3"/>
    </row>
    <row r="21" spans="1:4">
      <c r="A21" s="5" t="s">
        <v>22</v>
      </c>
      <c r="B21" s="6"/>
      <c r="C21" s="6">
        <f>C19 + C20</f>
        <v>0</v>
      </c>
      <c r="D21" s="3"/>
    </row>
    <row r="22" spans="1:4">
      <c r="A22" s="7" t="s">
        <v>23</v>
      </c>
      <c r="B22" s="8"/>
      <c r="C22" s="8">
        <f>Parametry!B25 * Parametry!B28 * (C16 * Parametry!B27)^Parametry!B26</f>
        <v>0</v>
      </c>
      <c r="D22" s="3"/>
    </row>
    <row r="23" spans="1:4">
      <c r="A23" s="7" t="s">
        <v>18</v>
      </c>
      <c r="B23" s="8"/>
      <c r="C23" s="8"/>
      <c r="D23" s="3"/>
    </row>
    <row r="24" spans="1:4">
      <c r="A24" s="11" t="s">
        <v>24</v>
      </c>
      <c r="B24" s="12"/>
      <c r="C24" s="12">
        <f>C16 + C21 + C22</f>
        <v>0</v>
      </c>
      <c r="D24" s="3"/>
    </row>
    <row r="25" spans="1:4">
      <c r="A25" s="7" t="s">
        <v>25</v>
      </c>
      <c r="B25" s="8">
        <v>0</v>
      </c>
      <c r="C25" s="8">
        <f>B25 * Parametry!B31 / 100</f>
        <v>0</v>
      </c>
      <c r="D25" s="3"/>
    </row>
    <row r="26" spans="1:4">
      <c r="A26" s="7" t="s">
        <v>26</v>
      </c>
      <c r="B26" s="8">
        <f>C24</f>
        <v>0</v>
      </c>
      <c r="C26" s="8">
        <f>B26/100*15</f>
        <v>0</v>
      </c>
      <c r="D26" s="3"/>
    </row>
    <row r="27" spans="1:4">
      <c r="A27" s="11" t="s">
        <v>27</v>
      </c>
      <c r="B27" s="12"/>
      <c r="C27" s="12">
        <f>C24 + C25 + C26</f>
        <v>0</v>
      </c>
      <c r="D27" s="3"/>
    </row>
    <row r="28" spans="1:4">
      <c r="A28" s="7" t="s">
        <v>18</v>
      </c>
      <c r="B28" s="8"/>
      <c r="C28" s="8"/>
      <c r="D28" s="3"/>
    </row>
  </sheetData>
  <sheetProtection select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zoomScale="110" zoomScaleNormal="110" workbookViewId="0">
      <pane xSplit="2" ySplit="1" topLeftCell="C176" activePane="bottomRight" state="frozen"/>
      <selection pane="topRight" activeCell="C1" sqref="C1"/>
      <selection pane="bottomLeft" activeCell="A2" sqref="A2"/>
      <selection pane="bottomRight" activeCell="B243" sqref="B243"/>
    </sheetView>
  </sheetViews>
  <sheetFormatPr defaultRowHeight="15"/>
  <cols>
    <col min="1" max="1" width="4.7109375" style="13" bestFit="1" customWidth="1"/>
    <col min="2" max="2" width="51.28515625" style="125" customWidth="1"/>
    <col min="3" max="3" width="4.28515625" style="13" customWidth="1"/>
    <col min="4" max="4" width="6.140625" style="4" bestFit="1" customWidth="1"/>
    <col min="5" max="5" width="6.85546875" style="24" bestFit="1" customWidth="1"/>
    <col min="6" max="6" width="11.28515625" style="4" customWidth="1"/>
    <col min="7" max="7" width="6.140625" style="24" bestFit="1" customWidth="1"/>
    <col min="8" max="8" width="9.7109375" style="4" bestFit="1" customWidth="1"/>
    <col min="9" max="9" width="9.5703125" style="4" customWidth="1"/>
    <col min="10" max="10" width="11" style="4" customWidth="1"/>
    <col min="11" max="11" width="8.28515625" style="13" bestFit="1" customWidth="1"/>
    <col min="12" max="12" width="18.42578125" style="13" customWidth="1"/>
    <col min="13" max="13" width="8.28515625" style="13" bestFit="1" customWidth="1"/>
    <col min="16" max="16" width="0" hidden="1" customWidth="1"/>
  </cols>
  <sheetData>
    <row r="1" spans="1:15">
      <c r="A1" s="1" t="s">
        <v>33</v>
      </c>
      <c r="B1" s="120" t="s">
        <v>0</v>
      </c>
      <c r="C1" s="1" t="s">
        <v>34</v>
      </c>
      <c r="D1" s="2" t="s">
        <v>35</v>
      </c>
      <c r="E1" s="14" t="s">
        <v>28</v>
      </c>
      <c r="F1" s="2" t="s">
        <v>36</v>
      </c>
      <c r="G1" s="14" t="s">
        <v>29</v>
      </c>
      <c r="H1" s="2" t="s">
        <v>37</v>
      </c>
      <c r="I1" s="2" t="s">
        <v>38</v>
      </c>
      <c r="J1" s="2" t="s">
        <v>39</v>
      </c>
      <c r="K1" s="1" t="s">
        <v>40</v>
      </c>
      <c r="L1" s="1" t="s">
        <v>41</v>
      </c>
      <c r="M1" s="1" t="s">
        <v>42</v>
      </c>
      <c r="N1" s="3"/>
      <c r="O1" s="3"/>
    </row>
    <row r="2" spans="1:15" ht="20.25">
      <c r="A2" s="7" t="s">
        <v>18</v>
      </c>
      <c r="B2" s="121" t="s">
        <v>43</v>
      </c>
      <c r="C2" s="7" t="s">
        <v>18</v>
      </c>
      <c r="D2" s="8"/>
      <c r="E2" s="15"/>
      <c r="F2" s="8"/>
      <c r="G2" s="15"/>
      <c r="H2" s="8"/>
      <c r="I2" s="8">
        <f>E2+G2</f>
        <v>0</v>
      </c>
      <c r="J2" s="8">
        <f>F2+H2</f>
        <v>0</v>
      </c>
      <c r="K2" s="7" t="s">
        <v>18</v>
      </c>
      <c r="L2" s="7" t="s">
        <v>18</v>
      </c>
      <c r="M2" s="7" t="s">
        <v>18</v>
      </c>
      <c r="N2" s="3"/>
      <c r="O2" s="3"/>
    </row>
    <row r="3" spans="1:15">
      <c r="A3" s="7" t="s">
        <v>18</v>
      </c>
      <c r="B3" s="121" t="s">
        <v>18</v>
      </c>
      <c r="C3" s="7" t="s">
        <v>18</v>
      </c>
      <c r="D3" s="8"/>
      <c r="E3" s="15"/>
      <c r="F3" s="8"/>
      <c r="G3" s="15"/>
      <c r="H3" s="8"/>
      <c r="I3" s="8">
        <f>E3+G3</f>
        <v>0</v>
      </c>
      <c r="J3" s="8">
        <f>F3+H3</f>
        <v>0</v>
      </c>
      <c r="K3" s="7" t="s">
        <v>18</v>
      </c>
      <c r="L3" s="7" t="s">
        <v>18</v>
      </c>
      <c r="M3" s="7" t="s">
        <v>18</v>
      </c>
      <c r="N3" s="3"/>
      <c r="O3" s="3"/>
    </row>
    <row r="4" spans="1:15">
      <c r="A4" s="11" t="s">
        <v>18</v>
      </c>
      <c r="B4" s="122" t="s">
        <v>30</v>
      </c>
      <c r="C4" s="11" t="s">
        <v>18</v>
      </c>
      <c r="D4" s="12"/>
      <c r="E4" s="16"/>
      <c r="F4" s="12"/>
      <c r="G4" s="16"/>
      <c r="H4" s="12"/>
      <c r="I4" s="12"/>
      <c r="J4" s="12"/>
      <c r="K4" s="11" t="s">
        <v>18</v>
      </c>
      <c r="L4" s="11" t="s">
        <v>18</v>
      </c>
      <c r="M4" s="11" t="s">
        <v>18</v>
      </c>
      <c r="N4" s="3"/>
      <c r="O4" s="3"/>
    </row>
    <row r="5" spans="1:15">
      <c r="A5" s="7" t="s">
        <v>18</v>
      </c>
      <c r="B5" s="121" t="s">
        <v>44</v>
      </c>
      <c r="C5" s="7" t="s">
        <v>45</v>
      </c>
      <c r="D5" s="8">
        <v>1</v>
      </c>
      <c r="E5" s="15">
        <v>0</v>
      </c>
      <c r="F5" s="8">
        <f t="shared" ref="F5:F11" si="0">D5*E5</f>
        <v>0</v>
      </c>
      <c r="G5" s="15">
        <v>0</v>
      </c>
      <c r="H5" s="8">
        <f t="shared" ref="H5:H11" si="1">D5*G5</f>
        <v>0</v>
      </c>
      <c r="I5" s="8">
        <f t="shared" ref="I5:J11" si="2">E5+G5</f>
        <v>0</v>
      </c>
      <c r="J5" s="8">
        <f t="shared" si="2"/>
        <v>0</v>
      </c>
      <c r="K5" s="7" t="s">
        <v>18</v>
      </c>
      <c r="L5" s="7" t="s">
        <v>18</v>
      </c>
      <c r="M5" s="7" t="s">
        <v>46</v>
      </c>
      <c r="N5" s="3"/>
      <c r="O5" s="3"/>
    </row>
    <row r="6" spans="1:15">
      <c r="A6" s="7" t="s">
        <v>18</v>
      </c>
      <c r="B6" s="121" t="s">
        <v>47</v>
      </c>
      <c r="C6" s="7" t="s">
        <v>45</v>
      </c>
      <c r="D6" s="8">
        <v>1</v>
      </c>
      <c r="E6" s="15">
        <v>0</v>
      </c>
      <c r="F6" s="8">
        <f t="shared" si="0"/>
        <v>0</v>
      </c>
      <c r="G6" s="15">
        <v>0</v>
      </c>
      <c r="H6" s="8">
        <f t="shared" si="1"/>
        <v>0</v>
      </c>
      <c r="I6" s="8">
        <f t="shared" si="2"/>
        <v>0</v>
      </c>
      <c r="J6" s="8">
        <f t="shared" si="2"/>
        <v>0</v>
      </c>
      <c r="K6" s="7" t="s">
        <v>18</v>
      </c>
      <c r="L6" s="7" t="s">
        <v>18</v>
      </c>
      <c r="M6" s="7" t="s">
        <v>46</v>
      </c>
      <c r="N6" s="3"/>
      <c r="O6" s="3"/>
    </row>
    <row r="7" spans="1:15">
      <c r="A7" s="7" t="s">
        <v>18</v>
      </c>
      <c r="B7" s="121" t="s">
        <v>48</v>
      </c>
      <c r="C7" s="7" t="s">
        <v>45</v>
      </c>
      <c r="D7" s="8">
        <v>6</v>
      </c>
      <c r="E7" s="15">
        <v>0</v>
      </c>
      <c r="F7" s="8">
        <f t="shared" si="0"/>
        <v>0</v>
      </c>
      <c r="G7" s="15">
        <v>0</v>
      </c>
      <c r="H7" s="8">
        <f t="shared" si="1"/>
        <v>0</v>
      </c>
      <c r="I7" s="8">
        <f t="shared" si="2"/>
        <v>0</v>
      </c>
      <c r="J7" s="8">
        <f t="shared" si="2"/>
        <v>0</v>
      </c>
      <c r="K7" s="7" t="s">
        <v>18</v>
      </c>
      <c r="L7" s="7" t="s">
        <v>18</v>
      </c>
      <c r="M7" s="7" t="s">
        <v>46</v>
      </c>
      <c r="N7" s="3"/>
      <c r="O7" s="3"/>
    </row>
    <row r="8" spans="1:15">
      <c r="A8" s="7" t="s">
        <v>18</v>
      </c>
      <c r="B8" s="121" t="s">
        <v>49</v>
      </c>
      <c r="C8" s="7" t="s">
        <v>45</v>
      </c>
      <c r="D8" s="8">
        <v>1</v>
      </c>
      <c r="E8" s="15">
        <f>Stavební!$J$3</f>
        <v>0</v>
      </c>
      <c r="F8" s="8">
        <f t="shared" si="0"/>
        <v>0</v>
      </c>
      <c r="G8" s="15">
        <v>0</v>
      </c>
      <c r="H8" s="8">
        <f t="shared" si="1"/>
        <v>0</v>
      </c>
      <c r="I8" s="8">
        <f t="shared" si="2"/>
        <v>0</v>
      </c>
      <c r="J8" s="8">
        <f t="shared" si="2"/>
        <v>0</v>
      </c>
      <c r="K8" s="7" t="s">
        <v>18</v>
      </c>
      <c r="L8" s="7" t="s">
        <v>511</v>
      </c>
      <c r="M8" s="7" t="s">
        <v>46</v>
      </c>
      <c r="N8" s="3"/>
      <c r="O8" s="3"/>
    </row>
    <row r="9" spans="1:15">
      <c r="A9" s="7" t="s">
        <v>18</v>
      </c>
      <c r="B9" s="121" t="s">
        <v>50</v>
      </c>
      <c r="C9" s="7" t="s">
        <v>51</v>
      </c>
      <c r="D9" s="8">
        <v>1</v>
      </c>
      <c r="E9" s="15">
        <v>0</v>
      </c>
      <c r="F9" s="8">
        <f t="shared" si="0"/>
        <v>0</v>
      </c>
      <c r="G9" s="15">
        <v>0</v>
      </c>
      <c r="H9" s="8">
        <f t="shared" si="1"/>
        <v>0</v>
      </c>
      <c r="I9" s="8">
        <f t="shared" si="2"/>
        <v>0</v>
      </c>
      <c r="J9" s="8">
        <f t="shared" si="2"/>
        <v>0</v>
      </c>
      <c r="K9" s="7" t="s">
        <v>18</v>
      </c>
      <c r="L9" s="7" t="s">
        <v>18</v>
      </c>
      <c r="M9" s="7" t="s">
        <v>46</v>
      </c>
      <c r="N9" s="3"/>
      <c r="O9" s="3"/>
    </row>
    <row r="10" spans="1:15" ht="20.25">
      <c r="A10" s="7"/>
      <c r="B10" s="121" t="s">
        <v>512</v>
      </c>
      <c r="C10" s="7" t="s">
        <v>51</v>
      </c>
      <c r="D10" s="8">
        <v>1</v>
      </c>
      <c r="E10" s="15">
        <v>0</v>
      </c>
      <c r="F10" s="8">
        <f t="shared" ref="F10" si="3">D10*E10</f>
        <v>0</v>
      </c>
      <c r="G10" s="15">
        <v>0</v>
      </c>
      <c r="H10" s="8">
        <f t="shared" ref="H10" si="4">D10*G10</f>
        <v>0</v>
      </c>
      <c r="I10" s="8">
        <f t="shared" ref="I10" si="5">E10+G10</f>
        <v>0</v>
      </c>
      <c r="J10" s="8">
        <f t="shared" ref="J10" si="6">F10+H10</f>
        <v>0</v>
      </c>
      <c r="K10" s="7"/>
      <c r="L10" s="7"/>
      <c r="M10" s="7"/>
      <c r="N10" s="3"/>
      <c r="O10" s="3"/>
    </row>
    <row r="11" spans="1:15">
      <c r="A11" s="7" t="s">
        <v>18</v>
      </c>
      <c r="B11" s="121" t="s">
        <v>52</v>
      </c>
      <c r="C11" s="7" t="s">
        <v>51</v>
      </c>
      <c r="D11" s="8">
        <v>1</v>
      </c>
      <c r="E11" s="15">
        <v>0</v>
      </c>
      <c r="F11" s="8">
        <f t="shared" si="0"/>
        <v>0</v>
      </c>
      <c r="G11" s="15">
        <v>0</v>
      </c>
      <c r="H11" s="8">
        <f t="shared" si="1"/>
        <v>0</v>
      </c>
      <c r="I11" s="8">
        <f t="shared" si="2"/>
        <v>0</v>
      </c>
      <c r="J11" s="8">
        <f t="shared" si="2"/>
        <v>0</v>
      </c>
      <c r="K11" s="7" t="s">
        <v>18</v>
      </c>
      <c r="L11" s="7" t="s">
        <v>18</v>
      </c>
      <c r="M11" s="7" t="s">
        <v>46</v>
      </c>
      <c r="N11" s="3"/>
      <c r="O11" s="3"/>
    </row>
    <row r="12" spans="1:15">
      <c r="A12" s="11" t="s">
        <v>18</v>
      </c>
      <c r="B12" s="122" t="s">
        <v>53</v>
      </c>
      <c r="C12" s="11" t="s">
        <v>18</v>
      </c>
      <c r="D12" s="12"/>
      <c r="E12" s="16"/>
      <c r="F12" s="12">
        <f>SUM(F5:F11)</f>
        <v>0</v>
      </c>
      <c r="G12" s="16"/>
      <c r="H12" s="12">
        <f>SUM(H5:H11)</f>
        <v>0</v>
      </c>
      <c r="I12" s="12"/>
      <c r="J12" s="12">
        <f>SUM(J5:J11)</f>
        <v>0</v>
      </c>
      <c r="K12" s="11" t="s">
        <v>18</v>
      </c>
      <c r="L12" s="11" t="s">
        <v>18</v>
      </c>
      <c r="M12" s="11" t="s">
        <v>18</v>
      </c>
      <c r="N12" s="3"/>
      <c r="O12" s="3"/>
    </row>
    <row r="13" spans="1:15">
      <c r="A13" s="7" t="s">
        <v>18</v>
      </c>
      <c r="B13" s="121" t="s">
        <v>18</v>
      </c>
      <c r="C13" s="7" t="s">
        <v>18</v>
      </c>
      <c r="D13" s="17"/>
      <c r="E13" s="18"/>
      <c r="F13" s="17"/>
      <c r="G13" s="18"/>
      <c r="H13" s="17"/>
      <c r="I13" s="17">
        <f>E13+G13</f>
        <v>0</v>
      </c>
      <c r="J13" s="17">
        <f>F13+H13</f>
        <v>0</v>
      </c>
      <c r="K13" s="7" t="s">
        <v>18</v>
      </c>
      <c r="L13" s="7" t="s">
        <v>18</v>
      </c>
      <c r="M13" s="7" t="s">
        <v>18</v>
      </c>
      <c r="N13" s="3"/>
      <c r="O13" s="3"/>
    </row>
    <row r="14" spans="1:15">
      <c r="A14" s="7" t="s">
        <v>18</v>
      </c>
      <c r="B14" s="121" t="s">
        <v>18</v>
      </c>
      <c r="C14" s="7" t="s">
        <v>18</v>
      </c>
      <c r="D14" s="8"/>
      <c r="E14" s="15"/>
      <c r="F14" s="8"/>
      <c r="G14" s="15"/>
      <c r="H14" s="8"/>
      <c r="I14" s="8">
        <f>E14+G14</f>
        <v>0</v>
      </c>
      <c r="J14" s="8">
        <f>F14+H14</f>
        <v>0</v>
      </c>
      <c r="K14" s="7" t="s">
        <v>18</v>
      </c>
      <c r="L14" s="7" t="s">
        <v>18</v>
      </c>
      <c r="M14" s="7" t="s">
        <v>18</v>
      </c>
      <c r="N14" s="3"/>
      <c r="O14" s="3"/>
    </row>
    <row r="15" spans="1:15">
      <c r="A15" s="11" t="s">
        <v>18</v>
      </c>
      <c r="B15" s="122" t="s">
        <v>31</v>
      </c>
      <c r="C15" s="11" t="s">
        <v>18</v>
      </c>
      <c r="D15" s="12"/>
      <c r="E15" s="16"/>
      <c r="F15" s="12"/>
      <c r="G15" s="16"/>
      <c r="H15" s="12"/>
      <c r="I15" s="12"/>
      <c r="J15" s="12"/>
      <c r="K15" s="11" t="s">
        <v>18</v>
      </c>
      <c r="L15" s="11" t="s">
        <v>18</v>
      </c>
      <c r="M15" s="11" t="s">
        <v>18</v>
      </c>
      <c r="N15" s="3"/>
      <c r="O15" s="3"/>
    </row>
    <row r="16" spans="1:15">
      <c r="A16" s="7" t="s">
        <v>18</v>
      </c>
      <c r="B16" s="121" t="s">
        <v>18</v>
      </c>
      <c r="C16" s="7" t="s">
        <v>18</v>
      </c>
      <c r="D16" s="17"/>
      <c r="E16" s="18"/>
      <c r="F16" s="17"/>
      <c r="G16" s="18"/>
      <c r="H16" s="17"/>
      <c r="I16" s="17">
        <f>E16+G16</f>
        <v>0</v>
      </c>
      <c r="J16" s="17">
        <f>F16+H16</f>
        <v>0</v>
      </c>
      <c r="K16" s="7" t="s">
        <v>18</v>
      </c>
      <c r="L16" s="7" t="s">
        <v>18</v>
      </c>
      <c r="M16" s="7" t="s">
        <v>18</v>
      </c>
      <c r="N16" s="3"/>
      <c r="O16" s="3"/>
    </row>
    <row r="17" spans="1:15">
      <c r="A17" s="19" t="s">
        <v>18</v>
      </c>
      <c r="B17" s="123" t="s">
        <v>54</v>
      </c>
      <c r="C17" s="19" t="s">
        <v>18</v>
      </c>
      <c r="D17" s="20"/>
      <c r="E17" s="21"/>
      <c r="F17" s="20"/>
      <c r="G17" s="21"/>
      <c r="H17" s="20"/>
      <c r="I17" s="20"/>
      <c r="J17" s="20"/>
      <c r="K17" s="19" t="s">
        <v>18</v>
      </c>
      <c r="L17" s="19" t="s">
        <v>18</v>
      </c>
      <c r="M17" s="19" t="s">
        <v>18</v>
      </c>
      <c r="N17" s="3"/>
      <c r="O17" s="3"/>
    </row>
    <row r="18" spans="1:15">
      <c r="A18" s="7" t="s">
        <v>18</v>
      </c>
      <c r="B18" s="121" t="s">
        <v>55</v>
      </c>
      <c r="C18" s="7" t="s">
        <v>18</v>
      </c>
      <c r="D18" s="8"/>
      <c r="E18" s="15"/>
      <c r="F18" s="8"/>
      <c r="G18" s="15"/>
      <c r="H18" s="8"/>
      <c r="I18" s="8">
        <f>E18+G18</f>
        <v>0</v>
      </c>
      <c r="J18" s="8">
        <f>F18+H18</f>
        <v>0</v>
      </c>
      <c r="K18" s="7" t="s">
        <v>18</v>
      </c>
      <c r="L18" s="7" t="s">
        <v>18</v>
      </c>
      <c r="M18" s="7" t="s">
        <v>18</v>
      </c>
      <c r="N18" s="3"/>
      <c r="O18" s="3"/>
    </row>
    <row r="19" spans="1:15">
      <c r="A19" s="7" t="s">
        <v>18</v>
      </c>
      <c r="B19" s="121" t="s">
        <v>18</v>
      </c>
      <c r="C19" s="7" t="s">
        <v>18</v>
      </c>
      <c r="D19" s="8"/>
      <c r="E19" s="15"/>
      <c r="F19" s="8"/>
      <c r="G19" s="15"/>
      <c r="H19" s="8"/>
      <c r="I19" s="8">
        <f>E19+G19</f>
        <v>0</v>
      </c>
      <c r="J19" s="8">
        <f>F19+H19</f>
        <v>0</v>
      </c>
      <c r="K19" s="7" t="s">
        <v>18</v>
      </c>
      <c r="L19" s="7" t="s">
        <v>18</v>
      </c>
      <c r="M19" s="7" t="s">
        <v>18</v>
      </c>
      <c r="N19" s="3"/>
      <c r="O19" s="3"/>
    </row>
    <row r="20" spans="1:15" ht="23.25">
      <c r="A20" s="19" t="s">
        <v>18</v>
      </c>
      <c r="B20" s="123" t="s">
        <v>56</v>
      </c>
      <c r="C20" s="19" t="s">
        <v>18</v>
      </c>
      <c r="D20" s="20"/>
      <c r="E20" s="21"/>
      <c r="F20" s="20"/>
      <c r="G20" s="21"/>
      <c r="H20" s="20"/>
      <c r="I20" s="20"/>
      <c r="J20" s="20"/>
      <c r="K20" s="19" t="s">
        <v>18</v>
      </c>
      <c r="L20" s="19" t="s">
        <v>18</v>
      </c>
      <c r="M20" s="19" t="s">
        <v>18</v>
      </c>
      <c r="N20" s="3"/>
      <c r="O20" s="3"/>
    </row>
    <row r="21" spans="1:15">
      <c r="A21" s="19" t="s">
        <v>18</v>
      </c>
      <c r="B21" s="123" t="s">
        <v>57</v>
      </c>
      <c r="C21" s="19" t="s">
        <v>18</v>
      </c>
      <c r="D21" s="20"/>
      <c r="E21" s="21"/>
      <c r="F21" s="20"/>
      <c r="G21" s="21"/>
      <c r="H21" s="20"/>
      <c r="I21" s="20"/>
      <c r="J21" s="20"/>
      <c r="K21" s="19" t="s">
        <v>18</v>
      </c>
      <c r="L21" s="19" t="s">
        <v>18</v>
      </c>
      <c r="M21" s="19" t="s">
        <v>18</v>
      </c>
      <c r="N21" s="3"/>
      <c r="O21" s="3"/>
    </row>
    <row r="22" spans="1:15" ht="20.25">
      <c r="A22" s="7" t="s">
        <v>18</v>
      </c>
      <c r="B22" s="121" t="s">
        <v>58</v>
      </c>
      <c r="C22" s="7" t="s">
        <v>45</v>
      </c>
      <c r="D22" s="8">
        <v>2</v>
      </c>
      <c r="E22" s="15">
        <v>0</v>
      </c>
      <c r="F22" s="8">
        <f>D22*E22</f>
        <v>0</v>
      </c>
      <c r="G22" s="15">
        <v>0</v>
      </c>
      <c r="H22" s="8">
        <f>D22*G22</f>
        <v>0</v>
      </c>
      <c r="I22" s="8">
        <f>E22+G22</f>
        <v>0</v>
      </c>
      <c r="J22" s="8">
        <f>F22+H22</f>
        <v>0</v>
      </c>
      <c r="K22" s="7" t="s">
        <v>18</v>
      </c>
      <c r="L22" s="7" t="s">
        <v>59</v>
      </c>
      <c r="M22" s="7" t="s">
        <v>46</v>
      </c>
      <c r="N22" s="3"/>
      <c r="O22" s="3"/>
    </row>
    <row r="23" spans="1:15" ht="20.25">
      <c r="A23" s="7" t="s">
        <v>60</v>
      </c>
      <c r="B23" s="121" t="s">
        <v>61</v>
      </c>
      <c r="C23" s="7" t="s">
        <v>45</v>
      </c>
      <c r="D23" s="8">
        <v>3</v>
      </c>
      <c r="E23" s="15">
        <v>0</v>
      </c>
      <c r="F23" s="8">
        <f>D23*E23</f>
        <v>0</v>
      </c>
      <c r="G23" s="15">
        <v>0</v>
      </c>
      <c r="H23" s="8">
        <f>D23*G23</f>
        <v>0</v>
      </c>
      <c r="I23" s="8">
        <f>E23+G23</f>
        <v>0</v>
      </c>
      <c r="J23" s="8">
        <f>F23+H23</f>
        <v>0</v>
      </c>
      <c r="K23" s="7" t="s">
        <v>18</v>
      </c>
      <c r="L23" s="7" t="s">
        <v>59</v>
      </c>
      <c r="M23" s="7" t="s">
        <v>46</v>
      </c>
      <c r="N23" s="3"/>
      <c r="O23" s="3"/>
    </row>
    <row r="24" spans="1:15">
      <c r="A24" s="19" t="s">
        <v>18</v>
      </c>
      <c r="B24" s="123" t="s">
        <v>62</v>
      </c>
      <c r="C24" s="19" t="s">
        <v>18</v>
      </c>
      <c r="D24" s="20"/>
      <c r="E24" s="21"/>
      <c r="F24" s="20"/>
      <c r="G24" s="21"/>
      <c r="H24" s="20"/>
      <c r="I24" s="20"/>
      <c r="J24" s="20"/>
      <c r="K24" s="19" t="s">
        <v>18</v>
      </c>
      <c r="L24" s="19" t="s">
        <v>18</v>
      </c>
      <c r="M24" s="19" t="s">
        <v>18</v>
      </c>
      <c r="N24" s="3"/>
      <c r="O24" s="3"/>
    </row>
    <row r="25" spans="1:15">
      <c r="A25" s="7" t="s">
        <v>18</v>
      </c>
      <c r="B25" s="121" t="s">
        <v>63</v>
      </c>
      <c r="C25" s="7" t="s">
        <v>45</v>
      </c>
      <c r="D25" s="8">
        <v>30</v>
      </c>
      <c r="E25" s="15">
        <v>0</v>
      </c>
      <c r="F25" s="8">
        <f>D25*E25</f>
        <v>0</v>
      </c>
      <c r="G25" s="15">
        <v>0</v>
      </c>
      <c r="H25" s="8">
        <f>D25*G25</f>
        <v>0</v>
      </c>
      <c r="I25" s="8">
        <f t="shared" ref="I25:J29" si="7">E25+G25</f>
        <v>0</v>
      </c>
      <c r="J25" s="8">
        <f t="shared" si="7"/>
        <v>0</v>
      </c>
      <c r="K25" s="7" t="s">
        <v>18</v>
      </c>
      <c r="L25" s="7" t="s">
        <v>64</v>
      </c>
      <c r="M25" s="7" t="s">
        <v>46</v>
      </c>
      <c r="N25" s="3"/>
      <c r="O25" s="3"/>
    </row>
    <row r="26" spans="1:15">
      <c r="A26" s="7" t="s">
        <v>18</v>
      </c>
      <c r="B26" s="121" t="s">
        <v>65</v>
      </c>
      <c r="C26" s="7" t="s">
        <v>45</v>
      </c>
      <c r="D26" s="8">
        <v>30</v>
      </c>
      <c r="E26" s="15">
        <v>0</v>
      </c>
      <c r="F26" s="8">
        <f>D26*E26</f>
        <v>0</v>
      </c>
      <c r="G26" s="15">
        <v>0</v>
      </c>
      <c r="H26" s="8">
        <f>D26*G26</f>
        <v>0</v>
      </c>
      <c r="I26" s="8">
        <f t="shared" si="7"/>
        <v>0</v>
      </c>
      <c r="J26" s="8">
        <f t="shared" si="7"/>
        <v>0</v>
      </c>
      <c r="K26" s="7" t="s">
        <v>18</v>
      </c>
      <c r="L26" s="7" t="s">
        <v>18</v>
      </c>
      <c r="M26" s="7" t="s">
        <v>18</v>
      </c>
      <c r="N26" s="3"/>
      <c r="O26" s="3"/>
    </row>
    <row r="27" spans="1:15">
      <c r="A27" s="7" t="s">
        <v>18</v>
      </c>
      <c r="B27" s="121" t="s">
        <v>18</v>
      </c>
      <c r="C27" s="7" t="s">
        <v>18</v>
      </c>
      <c r="D27" s="8"/>
      <c r="E27" s="15"/>
      <c r="F27" s="8"/>
      <c r="G27" s="15"/>
      <c r="H27" s="8"/>
      <c r="I27" s="8">
        <f t="shared" si="7"/>
        <v>0</v>
      </c>
      <c r="J27" s="8">
        <f t="shared" si="7"/>
        <v>0</v>
      </c>
      <c r="K27" s="7" t="s">
        <v>18</v>
      </c>
      <c r="L27" s="7" t="s">
        <v>18</v>
      </c>
      <c r="M27" s="7" t="s">
        <v>18</v>
      </c>
      <c r="N27" s="3"/>
      <c r="O27" s="3"/>
    </row>
    <row r="28" spans="1:15" ht="30">
      <c r="A28" s="7" t="s">
        <v>18</v>
      </c>
      <c r="B28" s="121" t="s">
        <v>66</v>
      </c>
      <c r="C28" s="7" t="s">
        <v>67</v>
      </c>
      <c r="D28" s="8">
        <v>8</v>
      </c>
      <c r="E28" s="15">
        <v>0</v>
      </c>
      <c r="F28" s="8">
        <f>D28*E28</f>
        <v>0</v>
      </c>
      <c r="G28" s="15">
        <v>0</v>
      </c>
      <c r="H28" s="8">
        <f>D28*G28</f>
        <v>0</v>
      </c>
      <c r="I28" s="8">
        <f t="shared" si="7"/>
        <v>0</v>
      </c>
      <c r="J28" s="8">
        <f t="shared" si="7"/>
        <v>0</v>
      </c>
      <c r="K28" s="7" t="s">
        <v>18</v>
      </c>
      <c r="L28" s="7" t="s">
        <v>68</v>
      </c>
      <c r="M28" s="7" t="s">
        <v>46</v>
      </c>
      <c r="N28" s="3"/>
      <c r="O28" s="3"/>
    </row>
    <row r="29" spans="1:15">
      <c r="A29" s="7" t="s">
        <v>18</v>
      </c>
      <c r="B29" s="121" t="s">
        <v>65</v>
      </c>
      <c r="C29" s="7" t="s">
        <v>45</v>
      </c>
      <c r="D29" s="8">
        <v>8</v>
      </c>
      <c r="E29" s="15">
        <v>0</v>
      </c>
      <c r="F29" s="8">
        <f>D29*E29</f>
        <v>0</v>
      </c>
      <c r="G29" s="15">
        <v>0</v>
      </c>
      <c r="H29" s="8">
        <f>D29*G29</f>
        <v>0</v>
      </c>
      <c r="I29" s="8">
        <f t="shared" si="7"/>
        <v>0</v>
      </c>
      <c r="J29" s="8">
        <f t="shared" si="7"/>
        <v>0</v>
      </c>
      <c r="K29" s="7" t="s">
        <v>18</v>
      </c>
      <c r="L29" s="7" t="s">
        <v>18</v>
      </c>
      <c r="M29" s="7" t="s">
        <v>18</v>
      </c>
      <c r="N29" s="3"/>
      <c r="O29" s="3"/>
    </row>
    <row r="30" spans="1:15">
      <c r="A30" s="19" t="s">
        <v>18</v>
      </c>
      <c r="B30" s="123" t="s">
        <v>69</v>
      </c>
      <c r="C30" s="19" t="s">
        <v>18</v>
      </c>
      <c r="D30" s="20"/>
      <c r="E30" s="21"/>
      <c r="F30" s="20"/>
      <c r="G30" s="21"/>
      <c r="H30" s="20"/>
      <c r="I30" s="20"/>
      <c r="J30" s="20"/>
      <c r="K30" s="19" t="s">
        <v>18</v>
      </c>
      <c r="L30" s="19" t="s">
        <v>18</v>
      </c>
      <c r="M30" s="19" t="s">
        <v>18</v>
      </c>
      <c r="N30" s="3"/>
      <c r="O30" s="3"/>
    </row>
    <row r="31" spans="1:15">
      <c r="A31" s="7" t="s">
        <v>18</v>
      </c>
      <c r="B31" s="121" t="s">
        <v>70</v>
      </c>
      <c r="C31" s="7" t="s">
        <v>45</v>
      </c>
      <c r="D31" s="8">
        <v>3</v>
      </c>
      <c r="E31" s="15">
        <v>0</v>
      </c>
      <c r="F31" s="8">
        <f>D31*E31</f>
        <v>0</v>
      </c>
      <c r="G31" s="15">
        <v>0</v>
      </c>
      <c r="H31" s="8">
        <f>D31*G31</f>
        <v>0</v>
      </c>
      <c r="I31" s="8">
        <f>E31+G31</f>
        <v>0</v>
      </c>
      <c r="J31" s="8">
        <f>F31+H31</f>
        <v>0</v>
      </c>
      <c r="K31" s="7" t="s">
        <v>18</v>
      </c>
      <c r="L31" s="7" t="s">
        <v>64</v>
      </c>
      <c r="M31" s="7" t="s">
        <v>46</v>
      </c>
      <c r="N31" s="3"/>
      <c r="O31" s="3"/>
    </row>
    <row r="32" spans="1:15">
      <c r="A32" s="7" t="s">
        <v>18</v>
      </c>
      <c r="B32" s="121" t="s">
        <v>65</v>
      </c>
      <c r="C32" s="7" t="s">
        <v>45</v>
      </c>
      <c r="D32" s="8">
        <v>3</v>
      </c>
      <c r="E32" s="15">
        <v>0</v>
      </c>
      <c r="F32" s="8">
        <f>D32*E32</f>
        <v>0</v>
      </c>
      <c r="G32" s="15">
        <v>0</v>
      </c>
      <c r="H32" s="8">
        <f>D32*G32</f>
        <v>0</v>
      </c>
      <c r="I32" s="8">
        <f>E32+G32</f>
        <v>0</v>
      </c>
      <c r="J32" s="8">
        <f>F32+H32</f>
        <v>0</v>
      </c>
      <c r="K32" s="7" t="s">
        <v>18</v>
      </c>
      <c r="L32" s="7" t="s">
        <v>18</v>
      </c>
      <c r="M32" s="7" t="s">
        <v>18</v>
      </c>
      <c r="N32" s="3"/>
      <c r="O32" s="3"/>
    </row>
    <row r="33" spans="1:15">
      <c r="A33" s="19" t="s">
        <v>18</v>
      </c>
      <c r="B33" s="123" t="s">
        <v>71</v>
      </c>
      <c r="C33" s="19" t="s">
        <v>18</v>
      </c>
      <c r="D33" s="20"/>
      <c r="E33" s="21"/>
      <c r="F33" s="20"/>
      <c r="G33" s="21"/>
      <c r="H33" s="20"/>
      <c r="I33" s="20"/>
      <c r="J33" s="20"/>
      <c r="K33" s="19" t="s">
        <v>18</v>
      </c>
      <c r="L33" s="19" t="s">
        <v>18</v>
      </c>
      <c r="M33" s="19" t="s">
        <v>18</v>
      </c>
      <c r="N33" s="3"/>
      <c r="O33" s="3"/>
    </row>
    <row r="34" spans="1:15">
      <c r="A34" s="7" t="s">
        <v>18</v>
      </c>
      <c r="B34" s="121" t="s">
        <v>72</v>
      </c>
      <c r="C34" s="7" t="s">
        <v>45</v>
      </c>
      <c r="D34" s="8">
        <v>20</v>
      </c>
      <c r="E34" s="15">
        <v>0</v>
      </c>
      <c r="F34" s="8">
        <f>D34*E34</f>
        <v>0</v>
      </c>
      <c r="G34" s="15">
        <v>0</v>
      </c>
      <c r="H34" s="8">
        <f>D34*G34</f>
        <v>0</v>
      </c>
      <c r="I34" s="8">
        <f>E34+G34</f>
        <v>0</v>
      </c>
      <c r="J34" s="8">
        <f>F34+H34</f>
        <v>0</v>
      </c>
      <c r="K34" s="7" t="s">
        <v>18</v>
      </c>
      <c r="L34" s="7" t="s">
        <v>64</v>
      </c>
      <c r="M34" s="7" t="s">
        <v>18</v>
      </c>
      <c r="N34" s="3"/>
      <c r="O34" s="3"/>
    </row>
    <row r="35" spans="1:15">
      <c r="A35" s="7" t="s">
        <v>18</v>
      </c>
      <c r="B35" s="121" t="s">
        <v>73</v>
      </c>
      <c r="C35" s="7" t="s">
        <v>45</v>
      </c>
      <c r="D35" s="8">
        <v>8</v>
      </c>
      <c r="E35" s="15">
        <v>0</v>
      </c>
      <c r="F35" s="8">
        <f>D35*E35</f>
        <v>0</v>
      </c>
      <c r="G35" s="15">
        <v>0</v>
      </c>
      <c r="H35" s="8">
        <f>D35*G35</f>
        <v>0</v>
      </c>
      <c r="I35" s="8">
        <f>E35+G35</f>
        <v>0</v>
      </c>
      <c r="J35" s="8">
        <f>F35+H35</f>
        <v>0</v>
      </c>
      <c r="K35" s="7" t="s">
        <v>18</v>
      </c>
      <c r="L35" s="7" t="s">
        <v>18</v>
      </c>
      <c r="M35" s="7" t="s">
        <v>46</v>
      </c>
      <c r="N35" s="3"/>
      <c r="O35" s="3"/>
    </row>
    <row r="36" spans="1:15">
      <c r="A36" s="19" t="s">
        <v>18</v>
      </c>
      <c r="B36" s="123" t="s">
        <v>74</v>
      </c>
      <c r="C36" s="19" t="s">
        <v>18</v>
      </c>
      <c r="D36" s="20"/>
      <c r="E36" s="21"/>
      <c r="F36" s="20"/>
      <c r="G36" s="21"/>
      <c r="H36" s="20"/>
      <c r="I36" s="20"/>
      <c r="J36" s="20"/>
      <c r="K36" s="19" t="s">
        <v>18</v>
      </c>
      <c r="L36" s="19" t="s">
        <v>18</v>
      </c>
      <c r="M36" s="19" t="s">
        <v>18</v>
      </c>
      <c r="N36" s="3"/>
      <c r="O36" s="3"/>
    </row>
    <row r="37" spans="1:15">
      <c r="A37" s="7" t="s">
        <v>18</v>
      </c>
      <c r="B37" s="121" t="s">
        <v>75</v>
      </c>
      <c r="C37" s="7" t="s">
        <v>45</v>
      </c>
      <c r="D37" s="8">
        <v>2</v>
      </c>
      <c r="E37" s="15">
        <v>0</v>
      </c>
      <c r="F37" s="8">
        <f>D37*E37</f>
        <v>0</v>
      </c>
      <c r="G37" s="15">
        <v>0</v>
      </c>
      <c r="H37" s="8">
        <f>D37*G37</f>
        <v>0</v>
      </c>
      <c r="I37" s="8">
        <f t="shared" ref="I37:J40" si="8">E37+G37</f>
        <v>0</v>
      </c>
      <c r="J37" s="8">
        <f t="shared" si="8"/>
        <v>0</v>
      </c>
      <c r="K37" s="7" t="s">
        <v>18</v>
      </c>
      <c r="L37" s="7" t="s">
        <v>68</v>
      </c>
      <c r="M37" s="7" t="s">
        <v>46</v>
      </c>
      <c r="N37" s="3"/>
      <c r="O37" s="3"/>
    </row>
    <row r="38" spans="1:15">
      <c r="A38" s="7" t="s">
        <v>18</v>
      </c>
      <c r="B38" s="121" t="s">
        <v>76</v>
      </c>
      <c r="C38" s="7" t="s">
        <v>45</v>
      </c>
      <c r="D38" s="8">
        <v>2</v>
      </c>
      <c r="E38" s="15">
        <v>0</v>
      </c>
      <c r="F38" s="8">
        <f>D38*E38</f>
        <v>0</v>
      </c>
      <c r="G38" s="15">
        <v>0</v>
      </c>
      <c r="H38" s="8">
        <f>D38*G38</f>
        <v>0</v>
      </c>
      <c r="I38" s="8">
        <f t="shared" si="8"/>
        <v>0</v>
      </c>
      <c r="J38" s="8">
        <f t="shared" si="8"/>
        <v>0</v>
      </c>
      <c r="K38" s="7" t="s">
        <v>18</v>
      </c>
      <c r="L38" s="7" t="s">
        <v>18</v>
      </c>
      <c r="M38" s="7" t="s">
        <v>46</v>
      </c>
      <c r="N38" s="3"/>
      <c r="O38" s="3"/>
    </row>
    <row r="39" spans="1:15">
      <c r="A39" s="7" t="s">
        <v>18</v>
      </c>
      <c r="B39" s="121" t="s">
        <v>77</v>
      </c>
      <c r="C39" s="7" t="s">
        <v>45</v>
      </c>
      <c r="D39" s="8">
        <v>3</v>
      </c>
      <c r="E39" s="15">
        <v>0</v>
      </c>
      <c r="F39" s="8">
        <f>D39*E39</f>
        <v>0</v>
      </c>
      <c r="G39" s="15">
        <v>0</v>
      </c>
      <c r="H39" s="8">
        <f>D39*G39</f>
        <v>0</v>
      </c>
      <c r="I39" s="8">
        <f t="shared" si="8"/>
        <v>0</v>
      </c>
      <c r="J39" s="8">
        <f t="shared" si="8"/>
        <v>0</v>
      </c>
      <c r="K39" s="7" t="s">
        <v>18</v>
      </c>
      <c r="L39" s="7" t="s">
        <v>59</v>
      </c>
      <c r="M39" s="7" t="s">
        <v>46</v>
      </c>
      <c r="N39" s="3"/>
      <c r="O39" s="3"/>
    </row>
    <row r="40" spans="1:15">
      <c r="A40" s="7" t="s">
        <v>18</v>
      </c>
      <c r="B40" s="121" t="s">
        <v>78</v>
      </c>
      <c r="C40" s="7" t="s">
        <v>45</v>
      </c>
      <c r="D40" s="8">
        <v>11</v>
      </c>
      <c r="E40" s="15">
        <v>0</v>
      </c>
      <c r="F40" s="8">
        <f>D40*E40</f>
        <v>0</v>
      </c>
      <c r="G40" s="15">
        <v>0</v>
      </c>
      <c r="H40" s="8">
        <f>D40*G40</f>
        <v>0</v>
      </c>
      <c r="I40" s="8">
        <f t="shared" si="8"/>
        <v>0</v>
      </c>
      <c r="J40" s="8">
        <f t="shared" si="8"/>
        <v>0</v>
      </c>
      <c r="K40" s="7" t="s">
        <v>18</v>
      </c>
      <c r="L40" s="7" t="s">
        <v>18</v>
      </c>
      <c r="M40" s="7" t="s">
        <v>46</v>
      </c>
      <c r="N40" s="3"/>
      <c r="O40" s="3"/>
    </row>
    <row r="41" spans="1:15">
      <c r="A41" s="19" t="s">
        <v>18</v>
      </c>
      <c r="B41" s="123" t="s">
        <v>79</v>
      </c>
      <c r="C41" s="19" t="s">
        <v>18</v>
      </c>
      <c r="D41" s="20"/>
      <c r="E41" s="21"/>
      <c r="F41" s="20"/>
      <c r="G41" s="21"/>
      <c r="H41" s="20"/>
      <c r="I41" s="20"/>
      <c r="J41" s="20"/>
      <c r="K41" s="19" t="s">
        <v>18</v>
      </c>
      <c r="L41" s="19" t="s">
        <v>18</v>
      </c>
      <c r="M41" s="19" t="s">
        <v>18</v>
      </c>
      <c r="N41" s="3"/>
      <c r="O41" s="3"/>
    </row>
    <row r="42" spans="1:15">
      <c r="A42" s="19" t="s">
        <v>18</v>
      </c>
      <c r="B42" s="123" t="s">
        <v>80</v>
      </c>
      <c r="C42" s="19" t="s">
        <v>18</v>
      </c>
      <c r="D42" s="20"/>
      <c r="E42" s="21"/>
      <c r="F42" s="20"/>
      <c r="G42" s="21"/>
      <c r="H42" s="20"/>
      <c r="I42" s="20"/>
      <c r="J42" s="20"/>
      <c r="K42" s="19" t="s">
        <v>18</v>
      </c>
      <c r="L42" s="19" t="s">
        <v>18</v>
      </c>
      <c r="M42" s="19" t="s">
        <v>18</v>
      </c>
      <c r="N42" s="3"/>
      <c r="O42" s="3"/>
    </row>
    <row r="43" spans="1:15">
      <c r="A43" s="7" t="s">
        <v>18</v>
      </c>
      <c r="B43" s="121" t="s">
        <v>81</v>
      </c>
      <c r="C43" s="7" t="s">
        <v>82</v>
      </c>
      <c r="D43" s="8">
        <v>42</v>
      </c>
      <c r="E43" s="15">
        <v>0</v>
      </c>
      <c r="F43" s="8">
        <f>D43*E43</f>
        <v>0</v>
      </c>
      <c r="G43" s="15">
        <v>0</v>
      </c>
      <c r="H43" s="8">
        <f>D43*G43</f>
        <v>0</v>
      </c>
      <c r="I43" s="8">
        <f>E43+G43</f>
        <v>0</v>
      </c>
      <c r="J43" s="8">
        <f>F43+H43</f>
        <v>0</v>
      </c>
      <c r="K43" s="7" t="s">
        <v>18</v>
      </c>
      <c r="L43" s="7" t="s">
        <v>18</v>
      </c>
      <c r="M43" s="7" t="s">
        <v>46</v>
      </c>
      <c r="N43" s="3"/>
      <c r="O43" s="3"/>
    </row>
    <row r="44" spans="1:15">
      <c r="A44" s="19" t="s">
        <v>18</v>
      </c>
      <c r="B44" s="123" t="s">
        <v>83</v>
      </c>
      <c r="C44" s="19" t="s">
        <v>18</v>
      </c>
      <c r="D44" s="20"/>
      <c r="E44" s="21"/>
      <c r="F44" s="20"/>
      <c r="G44" s="21"/>
      <c r="H44" s="20"/>
      <c r="I44" s="20"/>
      <c r="J44" s="20"/>
      <c r="K44" s="19" t="s">
        <v>18</v>
      </c>
      <c r="L44" s="19" t="s">
        <v>18</v>
      </c>
      <c r="M44" s="19" t="s">
        <v>18</v>
      </c>
      <c r="N44" s="3"/>
      <c r="O44" s="3"/>
    </row>
    <row r="45" spans="1:15">
      <c r="A45" s="7" t="s">
        <v>18</v>
      </c>
      <c r="B45" s="121" t="s">
        <v>84</v>
      </c>
      <c r="C45" s="7" t="s">
        <v>82</v>
      </c>
      <c r="D45" s="8">
        <v>12</v>
      </c>
      <c r="E45" s="15">
        <v>0</v>
      </c>
      <c r="F45" s="8">
        <f>D45*E45</f>
        <v>0</v>
      </c>
      <c r="G45" s="15">
        <v>0</v>
      </c>
      <c r="H45" s="8">
        <f>D45*G45</f>
        <v>0</v>
      </c>
      <c r="I45" s="8">
        <f>E45+G45</f>
        <v>0</v>
      </c>
      <c r="J45" s="8">
        <f>F45+H45</f>
        <v>0</v>
      </c>
      <c r="K45" s="7" t="s">
        <v>18</v>
      </c>
      <c r="L45" s="7" t="s">
        <v>18</v>
      </c>
      <c r="M45" s="7" t="s">
        <v>46</v>
      </c>
      <c r="N45" s="3"/>
      <c r="O45" s="3"/>
    </row>
    <row r="46" spans="1:15">
      <c r="A46" s="19" t="s">
        <v>18</v>
      </c>
      <c r="B46" s="123" t="s">
        <v>85</v>
      </c>
      <c r="C46" s="19" t="s">
        <v>18</v>
      </c>
      <c r="D46" s="20"/>
      <c r="E46" s="21"/>
      <c r="F46" s="20"/>
      <c r="G46" s="21"/>
      <c r="H46" s="20"/>
      <c r="I46" s="20"/>
      <c r="J46" s="20"/>
      <c r="K46" s="19" t="s">
        <v>18</v>
      </c>
      <c r="L46" s="19" t="s">
        <v>18</v>
      </c>
      <c r="M46" s="19" t="s">
        <v>18</v>
      </c>
      <c r="N46" s="3"/>
      <c r="O46" s="3"/>
    </row>
    <row r="47" spans="1:15">
      <c r="A47" s="7" t="s">
        <v>18</v>
      </c>
      <c r="B47" s="121" t="s">
        <v>86</v>
      </c>
      <c r="C47" s="7" t="s">
        <v>45</v>
      </c>
      <c r="D47" s="8">
        <v>20</v>
      </c>
      <c r="E47" s="15">
        <v>0</v>
      </c>
      <c r="F47" s="8">
        <f>D47*E47</f>
        <v>0</v>
      </c>
      <c r="G47" s="15">
        <v>0</v>
      </c>
      <c r="H47" s="8">
        <f>D47*G47</f>
        <v>0</v>
      </c>
      <c r="I47" s="8">
        <f>E47+G47</f>
        <v>0</v>
      </c>
      <c r="J47" s="8">
        <f>F47+H47</f>
        <v>0</v>
      </c>
      <c r="K47" s="7" t="s">
        <v>18</v>
      </c>
      <c r="L47" s="7" t="s">
        <v>18</v>
      </c>
      <c r="M47" s="7" t="s">
        <v>46</v>
      </c>
      <c r="N47" s="3"/>
      <c r="O47" s="3"/>
    </row>
    <row r="48" spans="1:15">
      <c r="A48" s="7" t="s">
        <v>18</v>
      </c>
      <c r="B48" s="121" t="s">
        <v>87</v>
      </c>
      <c r="C48" s="7" t="s">
        <v>45</v>
      </c>
      <c r="D48" s="8">
        <v>206</v>
      </c>
      <c r="E48" s="15">
        <v>0</v>
      </c>
      <c r="F48" s="8">
        <f>D48*E48</f>
        <v>0</v>
      </c>
      <c r="G48" s="15">
        <v>0</v>
      </c>
      <c r="H48" s="8">
        <f>D48*G48</f>
        <v>0</v>
      </c>
      <c r="I48" s="8">
        <f>E48+G48</f>
        <v>0</v>
      </c>
      <c r="J48" s="8">
        <f>F48+H48</f>
        <v>0</v>
      </c>
      <c r="K48" s="7" t="s">
        <v>18</v>
      </c>
      <c r="L48" s="7" t="s">
        <v>18</v>
      </c>
      <c r="M48" s="7" t="s">
        <v>46</v>
      </c>
      <c r="N48" s="3"/>
      <c r="O48" s="3"/>
    </row>
    <row r="49" spans="1:15">
      <c r="A49" s="19" t="s">
        <v>18</v>
      </c>
      <c r="B49" s="123" t="s">
        <v>85</v>
      </c>
      <c r="C49" s="19" t="s">
        <v>18</v>
      </c>
      <c r="D49" s="20"/>
      <c r="E49" s="21"/>
      <c r="F49" s="20"/>
      <c r="G49" s="21"/>
      <c r="H49" s="20"/>
      <c r="I49" s="20"/>
      <c r="J49" s="20"/>
      <c r="K49" s="19" t="s">
        <v>18</v>
      </c>
      <c r="L49" s="19" t="s">
        <v>18</v>
      </c>
      <c r="M49" s="19" t="s">
        <v>18</v>
      </c>
      <c r="N49" s="3"/>
      <c r="O49" s="3"/>
    </row>
    <row r="50" spans="1:15">
      <c r="A50" s="7" t="s">
        <v>18</v>
      </c>
      <c r="B50" s="121" t="s">
        <v>88</v>
      </c>
      <c r="C50" s="7" t="s">
        <v>45</v>
      </c>
      <c r="D50" s="8">
        <v>48</v>
      </c>
      <c r="E50" s="15">
        <v>0</v>
      </c>
      <c r="F50" s="8">
        <f>D50*E50</f>
        <v>0</v>
      </c>
      <c r="G50" s="15">
        <v>0</v>
      </c>
      <c r="H50" s="8">
        <f>D50*G50</f>
        <v>0</v>
      </c>
      <c r="I50" s="8">
        <f>E50+G50</f>
        <v>0</v>
      </c>
      <c r="J50" s="8">
        <f>F50+H50</f>
        <v>0</v>
      </c>
      <c r="K50" s="7" t="s">
        <v>18</v>
      </c>
      <c r="L50" s="7" t="s">
        <v>18</v>
      </c>
      <c r="M50" s="7" t="s">
        <v>46</v>
      </c>
      <c r="N50" s="3"/>
      <c r="O50" s="3"/>
    </row>
    <row r="51" spans="1:15">
      <c r="A51" s="7" t="s">
        <v>18</v>
      </c>
      <c r="B51" s="121" t="s">
        <v>89</v>
      </c>
      <c r="C51" s="7" t="s">
        <v>45</v>
      </c>
      <c r="D51" s="8">
        <v>19</v>
      </c>
      <c r="E51" s="15">
        <v>0</v>
      </c>
      <c r="F51" s="8">
        <f>D51*E51</f>
        <v>0</v>
      </c>
      <c r="G51" s="15">
        <v>0</v>
      </c>
      <c r="H51" s="8">
        <f>D51*G51</f>
        <v>0</v>
      </c>
      <c r="I51" s="8">
        <f>E51+G51</f>
        <v>0</v>
      </c>
      <c r="J51" s="8">
        <f>F51+H51</f>
        <v>0</v>
      </c>
      <c r="K51" s="7" t="s">
        <v>18</v>
      </c>
      <c r="L51" s="7" t="s">
        <v>18</v>
      </c>
      <c r="M51" s="7" t="s">
        <v>46</v>
      </c>
      <c r="N51" s="3"/>
      <c r="O51" s="3"/>
    </row>
    <row r="52" spans="1:15">
      <c r="A52" s="19" t="s">
        <v>18</v>
      </c>
      <c r="B52" s="123" t="s">
        <v>90</v>
      </c>
      <c r="C52" s="19" t="s">
        <v>18</v>
      </c>
      <c r="D52" s="20"/>
      <c r="E52" s="21"/>
      <c r="F52" s="20"/>
      <c r="G52" s="21"/>
      <c r="H52" s="20"/>
      <c r="I52" s="20"/>
      <c r="J52" s="20"/>
      <c r="K52" s="19" t="s">
        <v>18</v>
      </c>
      <c r="L52" s="19" t="s">
        <v>18</v>
      </c>
      <c r="M52" s="19" t="s">
        <v>18</v>
      </c>
      <c r="N52" s="3"/>
      <c r="O52" s="3"/>
    </row>
    <row r="53" spans="1:15">
      <c r="A53" s="7" t="s">
        <v>18</v>
      </c>
      <c r="B53" s="121" t="s">
        <v>91</v>
      </c>
      <c r="C53" s="7" t="s">
        <v>45</v>
      </c>
      <c r="D53" s="8">
        <v>45</v>
      </c>
      <c r="E53" s="15">
        <v>0</v>
      </c>
      <c r="F53" s="8">
        <f>D53*E53</f>
        <v>0</v>
      </c>
      <c r="G53" s="15">
        <v>0</v>
      </c>
      <c r="H53" s="8">
        <f>D53*G53</f>
        <v>0</v>
      </c>
      <c r="I53" s="8">
        <f t="shared" ref="I53:J55" si="9">E53+G53</f>
        <v>0</v>
      </c>
      <c r="J53" s="8">
        <f t="shared" si="9"/>
        <v>0</v>
      </c>
      <c r="K53" s="7" t="s">
        <v>18</v>
      </c>
      <c r="L53" s="7" t="s">
        <v>18</v>
      </c>
      <c r="M53" s="7" t="s">
        <v>46</v>
      </c>
      <c r="N53" s="3"/>
      <c r="O53" s="3"/>
    </row>
    <row r="54" spans="1:15">
      <c r="A54" s="7" t="s">
        <v>18</v>
      </c>
      <c r="B54" s="121" t="s">
        <v>92</v>
      </c>
      <c r="C54" s="7" t="s">
        <v>45</v>
      </c>
      <c r="D54" s="8">
        <v>21</v>
      </c>
      <c r="E54" s="15">
        <v>0</v>
      </c>
      <c r="F54" s="8">
        <f>D54*E54</f>
        <v>0</v>
      </c>
      <c r="G54" s="15">
        <v>0</v>
      </c>
      <c r="H54" s="8">
        <f>D54*G54</f>
        <v>0</v>
      </c>
      <c r="I54" s="8">
        <f t="shared" si="9"/>
        <v>0</v>
      </c>
      <c r="J54" s="8">
        <f t="shared" si="9"/>
        <v>0</v>
      </c>
      <c r="K54" s="7" t="s">
        <v>18</v>
      </c>
      <c r="L54" s="7" t="s">
        <v>18</v>
      </c>
      <c r="M54" s="7" t="s">
        <v>46</v>
      </c>
      <c r="N54" s="3"/>
      <c r="O54" s="3"/>
    </row>
    <row r="55" spans="1:15">
      <c r="A55" s="7" t="s">
        <v>18</v>
      </c>
      <c r="B55" s="121" t="s">
        <v>93</v>
      </c>
      <c r="C55" s="7" t="s">
        <v>45</v>
      </c>
      <c r="D55" s="8">
        <v>42</v>
      </c>
      <c r="E55" s="15">
        <v>0</v>
      </c>
      <c r="F55" s="8">
        <f>D55*E55</f>
        <v>0</v>
      </c>
      <c r="G55" s="15">
        <v>0</v>
      </c>
      <c r="H55" s="8">
        <f>D55*G55</f>
        <v>0</v>
      </c>
      <c r="I55" s="8">
        <f t="shared" si="9"/>
        <v>0</v>
      </c>
      <c r="J55" s="8">
        <f t="shared" si="9"/>
        <v>0</v>
      </c>
      <c r="K55" s="7" t="s">
        <v>18</v>
      </c>
      <c r="L55" s="7" t="s">
        <v>18</v>
      </c>
      <c r="M55" s="7" t="s">
        <v>46</v>
      </c>
      <c r="N55" s="3"/>
      <c r="O55" s="3"/>
    </row>
    <row r="56" spans="1:15" ht="23.25">
      <c r="A56" s="19" t="s">
        <v>18</v>
      </c>
      <c r="B56" s="123" t="s">
        <v>94</v>
      </c>
      <c r="C56" s="19" t="s">
        <v>18</v>
      </c>
      <c r="D56" s="20"/>
      <c r="E56" s="21"/>
      <c r="F56" s="20"/>
      <c r="G56" s="21"/>
      <c r="H56" s="20"/>
      <c r="I56" s="20"/>
      <c r="J56" s="20"/>
      <c r="K56" s="19" t="s">
        <v>18</v>
      </c>
      <c r="L56" s="19" t="s">
        <v>18</v>
      </c>
      <c r="M56" s="19" t="s">
        <v>18</v>
      </c>
      <c r="N56" s="3"/>
      <c r="O56" s="3"/>
    </row>
    <row r="57" spans="1:15">
      <c r="A57" s="7" t="s">
        <v>18</v>
      </c>
      <c r="B57" s="121" t="s">
        <v>95</v>
      </c>
      <c r="C57" s="7" t="s">
        <v>45</v>
      </c>
      <c r="D57" s="8">
        <v>128</v>
      </c>
      <c r="E57" s="15">
        <v>0</v>
      </c>
      <c r="F57" s="8">
        <f>D57*E57</f>
        <v>0</v>
      </c>
      <c r="G57" s="15">
        <v>0</v>
      </c>
      <c r="H57" s="8">
        <f>D57*G57</f>
        <v>0</v>
      </c>
      <c r="I57" s="8">
        <f>E57+G57</f>
        <v>0</v>
      </c>
      <c r="J57" s="8">
        <f>F57+H57</f>
        <v>0</v>
      </c>
      <c r="K57" s="7" t="s">
        <v>18</v>
      </c>
      <c r="L57" s="7" t="s">
        <v>18</v>
      </c>
      <c r="M57" s="7" t="s">
        <v>46</v>
      </c>
      <c r="N57" s="3"/>
      <c r="O57" s="3"/>
    </row>
    <row r="58" spans="1:15" ht="23.25">
      <c r="A58" s="19" t="s">
        <v>18</v>
      </c>
      <c r="B58" s="123" t="s">
        <v>96</v>
      </c>
      <c r="C58" s="19" t="s">
        <v>18</v>
      </c>
      <c r="D58" s="20"/>
      <c r="E58" s="21"/>
      <c r="F58" s="20"/>
      <c r="G58" s="21"/>
      <c r="H58" s="20"/>
      <c r="I58" s="20"/>
      <c r="J58" s="20"/>
      <c r="K58" s="19" t="s">
        <v>18</v>
      </c>
      <c r="L58" s="19" t="s">
        <v>18</v>
      </c>
      <c r="M58" s="19" t="s">
        <v>18</v>
      </c>
      <c r="N58" s="3"/>
      <c r="O58" s="3"/>
    </row>
    <row r="59" spans="1:15">
      <c r="A59" s="7" t="s">
        <v>18</v>
      </c>
      <c r="B59" s="121" t="s">
        <v>97</v>
      </c>
      <c r="C59" s="7" t="s">
        <v>45</v>
      </c>
      <c r="D59" s="8">
        <v>422</v>
      </c>
      <c r="E59" s="15">
        <v>0</v>
      </c>
      <c r="F59" s="8">
        <f t="shared" ref="F59:F64" si="10">D59*E59</f>
        <v>0</v>
      </c>
      <c r="G59" s="15">
        <v>0</v>
      </c>
      <c r="H59" s="8">
        <f t="shared" ref="H59:H64" si="11">D59*G59</f>
        <v>0</v>
      </c>
      <c r="I59" s="8">
        <f t="shared" ref="I59:J64" si="12">E59+G59</f>
        <v>0</v>
      </c>
      <c r="J59" s="8">
        <f t="shared" si="12"/>
        <v>0</v>
      </c>
      <c r="K59" s="7" t="s">
        <v>18</v>
      </c>
      <c r="L59" s="7" t="s">
        <v>18</v>
      </c>
      <c r="M59" s="7" t="s">
        <v>46</v>
      </c>
      <c r="N59" s="3"/>
      <c r="O59" s="3"/>
    </row>
    <row r="60" spans="1:15">
      <c r="A60" s="7" t="s">
        <v>18</v>
      </c>
      <c r="B60" s="121" t="s">
        <v>98</v>
      </c>
      <c r="C60" s="7" t="s">
        <v>45</v>
      </c>
      <c r="D60" s="8">
        <v>144</v>
      </c>
      <c r="E60" s="15">
        <v>0</v>
      </c>
      <c r="F60" s="8">
        <f t="shared" si="10"/>
        <v>0</v>
      </c>
      <c r="G60" s="15">
        <v>0</v>
      </c>
      <c r="H60" s="8">
        <f t="shared" si="11"/>
        <v>0</v>
      </c>
      <c r="I60" s="8">
        <f t="shared" si="12"/>
        <v>0</v>
      </c>
      <c r="J60" s="8">
        <f t="shared" si="12"/>
        <v>0</v>
      </c>
      <c r="K60" s="7" t="s">
        <v>18</v>
      </c>
      <c r="L60" s="7" t="s">
        <v>18</v>
      </c>
      <c r="M60" s="7" t="s">
        <v>46</v>
      </c>
      <c r="N60" s="3"/>
      <c r="O60" s="3"/>
    </row>
    <row r="61" spans="1:15">
      <c r="A61" s="7" t="s">
        <v>18</v>
      </c>
      <c r="B61" s="121" t="s">
        <v>99</v>
      </c>
      <c r="C61" s="7" t="s">
        <v>45</v>
      </c>
      <c r="D61" s="8">
        <v>8</v>
      </c>
      <c r="E61" s="15">
        <v>0</v>
      </c>
      <c r="F61" s="8">
        <f t="shared" si="10"/>
        <v>0</v>
      </c>
      <c r="G61" s="15">
        <v>0</v>
      </c>
      <c r="H61" s="8">
        <f t="shared" si="11"/>
        <v>0</v>
      </c>
      <c r="I61" s="8">
        <f t="shared" si="12"/>
        <v>0</v>
      </c>
      <c r="J61" s="8">
        <f t="shared" si="12"/>
        <v>0</v>
      </c>
      <c r="K61" s="7" t="s">
        <v>18</v>
      </c>
      <c r="L61" s="7" t="s">
        <v>18</v>
      </c>
      <c r="M61" s="7" t="s">
        <v>46</v>
      </c>
      <c r="N61" s="3"/>
      <c r="O61" s="3"/>
    </row>
    <row r="62" spans="1:15">
      <c r="A62" s="7" t="s">
        <v>18</v>
      </c>
      <c r="B62" s="121" t="s">
        <v>100</v>
      </c>
      <c r="C62" s="7" t="s">
        <v>45</v>
      </c>
      <c r="D62" s="8">
        <v>4</v>
      </c>
      <c r="E62" s="15">
        <v>0</v>
      </c>
      <c r="F62" s="8">
        <f t="shared" si="10"/>
        <v>0</v>
      </c>
      <c r="G62" s="15">
        <v>0</v>
      </c>
      <c r="H62" s="8">
        <f t="shared" si="11"/>
        <v>0</v>
      </c>
      <c r="I62" s="8">
        <f t="shared" si="12"/>
        <v>0</v>
      </c>
      <c r="J62" s="8">
        <f t="shared" si="12"/>
        <v>0</v>
      </c>
      <c r="K62" s="7" t="s">
        <v>18</v>
      </c>
      <c r="L62" s="7" t="s">
        <v>18</v>
      </c>
      <c r="M62" s="7" t="s">
        <v>46</v>
      </c>
      <c r="N62" s="3"/>
      <c r="O62" s="3"/>
    </row>
    <row r="63" spans="1:15">
      <c r="A63" s="7" t="s">
        <v>18</v>
      </c>
      <c r="B63" s="121" t="s">
        <v>101</v>
      </c>
      <c r="C63" s="7" t="s">
        <v>45</v>
      </c>
      <c r="D63" s="8">
        <v>6</v>
      </c>
      <c r="E63" s="15">
        <v>0</v>
      </c>
      <c r="F63" s="8">
        <f t="shared" si="10"/>
        <v>0</v>
      </c>
      <c r="G63" s="15">
        <v>0</v>
      </c>
      <c r="H63" s="8">
        <f t="shared" si="11"/>
        <v>0</v>
      </c>
      <c r="I63" s="8">
        <f t="shared" si="12"/>
        <v>0</v>
      </c>
      <c r="J63" s="8">
        <f t="shared" si="12"/>
        <v>0</v>
      </c>
      <c r="K63" s="7" t="s">
        <v>18</v>
      </c>
      <c r="L63" s="7" t="s">
        <v>18</v>
      </c>
      <c r="M63" s="7" t="s">
        <v>46</v>
      </c>
      <c r="N63" s="3"/>
      <c r="O63" s="3"/>
    </row>
    <row r="64" spans="1:15">
      <c r="A64" s="7" t="s">
        <v>18</v>
      </c>
      <c r="B64" s="121" t="s">
        <v>102</v>
      </c>
      <c r="C64" s="7" t="s">
        <v>45</v>
      </c>
      <c r="D64" s="8">
        <v>8</v>
      </c>
      <c r="E64" s="15">
        <v>0</v>
      </c>
      <c r="F64" s="8">
        <f t="shared" si="10"/>
        <v>0</v>
      </c>
      <c r="G64" s="15">
        <v>0</v>
      </c>
      <c r="H64" s="8">
        <f t="shared" si="11"/>
        <v>0</v>
      </c>
      <c r="I64" s="8">
        <f t="shared" si="12"/>
        <v>0</v>
      </c>
      <c r="J64" s="8">
        <f t="shared" si="12"/>
        <v>0</v>
      </c>
      <c r="K64" s="7" t="s">
        <v>18</v>
      </c>
      <c r="L64" s="7" t="s">
        <v>18</v>
      </c>
      <c r="M64" s="7" t="s">
        <v>46</v>
      </c>
      <c r="N64" s="3"/>
      <c r="O64" s="3"/>
    </row>
    <row r="65" spans="1:15">
      <c r="A65" s="19" t="s">
        <v>18</v>
      </c>
      <c r="B65" s="123" t="s">
        <v>103</v>
      </c>
      <c r="C65" s="19" t="s">
        <v>18</v>
      </c>
      <c r="D65" s="20"/>
      <c r="E65" s="21"/>
      <c r="F65" s="20"/>
      <c r="G65" s="21"/>
      <c r="H65" s="20"/>
      <c r="I65" s="20"/>
      <c r="J65" s="20"/>
      <c r="K65" s="19" t="s">
        <v>18</v>
      </c>
      <c r="L65" s="19" t="s">
        <v>18</v>
      </c>
      <c r="M65" s="19" t="s">
        <v>18</v>
      </c>
      <c r="N65" s="3"/>
      <c r="O65" s="3"/>
    </row>
    <row r="66" spans="1:15">
      <c r="A66" s="7" t="s">
        <v>18</v>
      </c>
      <c r="B66" s="121" t="s">
        <v>104</v>
      </c>
      <c r="C66" s="7" t="s">
        <v>82</v>
      </c>
      <c r="D66" s="8">
        <v>220</v>
      </c>
      <c r="E66" s="15">
        <v>0</v>
      </c>
      <c r="F66" s="8">
        <f>D66*E66</f>
        <v>0</v>
      </c>
      <c r="G66" s="15">
        <v>0</v>
      </c>
      <c r="H66" s="8">
        <f>D66*G66</f>
        <v>0</v>
      </c>
      <c r="I66" s="8">
        <f>E66+G66</f>
        <v>0</v>
      </c>
      <c r="J66" s="8">
        <f>F66+H66</f>
        <v>0</v>
      </c>
      <c r="K66" s="7" t="s">
        <v>18</v>
      </c>
      <c r="L66" s="7" t="s">
        <v>18</v>
      </c>
      <c r="M66" s="7" t="s">
        <v>46</v>
      </c>
      <c r="N66" s="3"/>
      <c r="O66" s="3"/>
    </row>
    <row r="67" spans="1:15">
      <c r="A67" s="19" t="s">
        <v>18</v>
      </c>
      <c r="B67" s="123" t="s">
        <v>103</v>
      </c>
      <c r="C67" s="19" t="s">
        <v>18</v>
      </c>
      <c r="D67" s="20"/>
      <c r="E67" s="21"/>
      <c r="F67" s="20"/>
      <c r="G67" s="21"/>
      <c r="H67" s="20"/>
      <c r="I67" s="20"/>
      <c r="J67" s="20"/>
      <c r="K67" s="19" t="s">
        <v>18</v>
      </c>
      <c r="L67" s="19" t="s">
        <v>18</v>
      </c>
      <c r="M67" s="19" t="s">
        <v>18</v>
      </c>
      <c r="N67" s="3"/>
      <c r="O67" s="3"/>
    </row>
    <row r="68" spans="1:15">
      <c r="A68" s="7" t="s">
        <v>18</v>
      </c>
      <c r="B68" s="121" t="s">
        <v>105</v>
      </c>
      <c r="C68" s="7" t="s">
        <v>82</v>
      </c>
      <c r="D68" s="8">
        <v>144</v>
      </c>
      <c r="E68" s="15">
        <v>0</v>
      </c>
      <c r="F68" s="8">
        <f t="shared" ref="F68:F74" si="13">D68*E68</f>
        <v>0</v>
      </c>
      <c r="G68" s="15">
        <v>0</v>
      </c>
      <c r="H68" s="8">
        <f t="shared" ref="H68:H74" si="14">D68*G68</f>
        <v>0</v>
      </c>
      <c r="I68" s="8">
        <f t="shared" ref="I68:J74" si="15">E68+G68</f>
        <v>0</v>
      </c>
      <c r="J68" s="8">
        <f t="shared" si="15"/>
        <v>0</v>
      </c>
      <c r="K68" s="7" t="s">
        <v>18</v>
      </c>
      <c r="L68" s="7" t="s">
        <v>18</v>
      </c>
      <c r="M68" s="7" t="s">
        <v>46</v>
      </c>
      <c r="N68" s="3"/>
      <c r="O68" s="3"/>
    </row>
    <row r="69" spans="1:15">
      <c r="A69" s="7" t="s">
        <v>18</v>
      </c>
      <c r="B69" s="121" t="s">
        <v>106</v>
      </c>
      <c r="C69" s="7" t="s">
        <v>82</v>
      </c>
      <c r="D69" s="8">
        <v>742</v>
      </c>
      <c r="E69" s="15">
        <v>0</v>
      </c>
      <c r="F69" s="8">
        <f t="shared" si="13"/>
        <v>0</v>
      </c>
      <c r="G69" s="15">
        <v>0</v>
      </c>
      <c r="H69" s="8">
        <f t="shared" si="14"/>
        <v>0</v>
      </c>
      <c r="I69" s="8">
        <f t="shared" si="15"/>
        <v>0</v>
      </c>
      <c r="J69" s="8">
        <f t="shared" si="15"/>
        <v>0</v>
      </c>
      <c r="K69" s="7" t="s">
        <v>18</v>
      </c>
      <c r="L69" s="7" t="s">
        <v>18</v>
      </c>
      <c r="M69" s="7" t="s">
        <v>46</v>
      </c>
      <c r="N69" s="3"/>
      <c r="O69" s="3"/>
    </row>
    <row r="70" spans="1:15">
      <c r="A70" s="7" t="s">
        <v>18</v>
      </c>
      <c r="B70" s="121" t="s">
        <v>107</v>
      </c>
      <c r="C70" s="7" t="s">
        <v>82</v>
      </c>
      <c r="D70" s="8">
        <v>666</v>
      </c>
      <c r="E70" s="15">
        <v>0</v>
      </c>
      <c r="F70" s="8">
        <f t="shared" si="13"/>
        <v>0</v>
      </c>
      <c r="G70" s="15">
        <v>0</v>
      </c>
      <c r="H70" s="8">
        <f t="shared" si="14"/>
        <v>0</v>
      </c>
      <c r="I70" s="8">
        <f t="shared" si="15"/>
        <v>0</v>
      </c>
      <c r="J70" s="8">
        <f t="shared" si="15"/>
        <v>0</v>
      </c>
      <c r="K70" s="7" t="s">
        <v>18</v>
      </c>
      <c r="L70" s="7" t="s">
        <v>18</v>
      </c>
      <c r="M70" s="7" t="s">
        <v>46</v>
      </c>
      <c r="N70" s="3"/>
      <c r="O70" s="3"/>
    </row>
    <row r="71" spans="1:15">
      <c r="A71" s="7" t="s">
        <v>18</v>
      </c>
      <c r="B71" s="121" t="s">
        <v>108</v>
      </c>
      <c r="C71" s="7" t="s">
        <v>82</v>
      </c>
      <c r="D71" s="8">
        <v>149</v>
      </c>
      <c r="E71" s="15">
        <v>0</v>
      </c>
      <c r="F71" s="8">
        <f t="shared" si="13"/>
        <v>0</v>
      </c>
      <c r="G71" s="15">
        <v>0</v>
      </c>
      <c r="H71" s="8">
        <f t="shared" si="14"/>
        <v>0</v>
      </c>
      <c r="I71" s="8">
        <f t="shared" si="15"/>
        <v>0</v>
      </c>
      <c r="J71" s="8">
        <f t="shared" si="15"/>
        <v>0</v>
      </c>
      <c r="K71" s="7" t="s">
        <v>18</v>
      </c>
      <c r="L71" s="7" t="s">
        <v>18</v>
      </c>
      <c r="M71" s="7" t="s">
        <v>46</v>
      </c>
      <c r="N71" s="3"/>
      <c r="O71" s="3"/>
    </row>
    <row r="72" spans="1:15">
      <c r="A72" s="7" t="s">
        <v>18</v>
      </c>
      <c r="B72" s="121" t="s">
        <v>109</v>
      </c>
      <c r="C72" s="7" t="s">
        <v>82</v>
      </c>
      <c r="D72" s="8">
        <v>23</v>
      </c>
      <c r="E72" s="15">
        <v>0</v>
      </c>
      <c r="F72" s="8">
        <f t="shared" si="13"/>
        <v>0</v>
      </c>
      <c r="G72" s="15">
        <v>0</v>
      </c>
      <c r="H72" s="8">
        <f t="shared" si="14"/>
        <v>0</v>
      </c>
      <c r="I72" s="8">
        <f t="shared" si="15"/>
        <v>0</v>
      </c>
      <c r="J72" s="8">
        <f t="shared" si="15"/>
        <v>0</v>
      </c>
      <c r="K72" s="7" t="s">
        <v>18</v>
      </c>
      <c r="L72" s="7" t="s">
        <v>18</v>
      </c>
      <c r="M72" s="7" t="s">
        <v>46</v>
      </c>
      <c r="N72" s="3"/>
      <c r="O72" s="3"/>
    </row>
    <row r="73" spans="1:15">
      <c r="A73" s="7" t="s">
        <v>18</v>
      </c>
      <c r="B73" s="121" t="s">
        <v>110</v>
      </c>
      <c r="C73" s="7" t="s">
        <v>82</v>
      </c>
      <c r="D73" s="8">
        <v>4</v>
      </c>
      <c r="E73" s="15">
        <v>0</v>
      </c>
      <c r="F73" s="8">
        <f t="shared" si="13"/>
        <v>0</v>
      </c>
      <c r="G73" s="15">
        <v>0</v>
      </c>
      <c r="H73" s="8">
        <f t="shared" si="14"/>
        <v>0</v>
      </c>
      <c r="I73" s="8">
        <f t="shared" si="15"/>
        <v>0</v>
      </c>
      <c r="J73" s="8">
        <f t="shared" si="15"/>
        <v>0</v>
      </c>
      <c r="K73" s="7" t="s">
        <v>18</v>
      </c>
      <c r="L73" s="7" t="s">
        <v>18</v>
      </c>
      <c r="M73" s="7" t="s">
        <v>46</v>
      </c>
      <c r="N73" s="3"/>
      <c r="O73" s="3"/>
    </row>
    <row r="74" spans="1:15">
      <c r="A74" s="7" t="s">
        <v>18</v>
      </c>
      <c r="B74" s="121" t="s">
        <v>111</v>
      </c>
      <c r="C74" s="7" t="s">
        <v>82</v>
      </c>
      <c r="D74" s="8">
        <v>14</v>
      </c>
      <c r="E74" s="15">
        <v>0</v>
      </c>
      <c r="F74" s="8">
        <f t="shared" si="13"/>
        <v>0</v>
      </c>
      <c r="G74" s="15">
        <v>0</v>
      </c>
      <c r="H74" s="8">
        <f t="shared" si="14"/>
        <v>0</v>
      </c>
      <c r="I74" s="8">
        <f t="shared" si="15"/>
        <v>0</v>
      </c>
      <c r="J74" s="8">
        <f t="shared" si="15"/>
        <v>0</v>
      </c>
      <c r="K74" s="7" t="s">
        <v>18</v>
      </c>
      <c r="L74" s="7" t="s">
        <v>18</v>
      </c>
      <c r="M74" s="7" t="s">
        <v>46</v>
      </c>
      <c r="N74" s="3"/>
      <c r="O74" s="3"/>
    </row>
    <row r="75" spans="1:15">
      <c r="A75" s="19" t="s">
        <v>18</v>
      </c>
      <c r="B75" s="123" t="s">
        <v>112</v>
      </c>
      <c r="C75" s="19" t="s">
        <v>18</v>
      </c>
      <c r="D75" s="20"/>
      <c r="E75" s="21"/>
      <c r="F75" s="20"/>
      <c r="G75" s="21"/>
      <c r="H75" s="20"/>
      <c r="I75" s="20"/>
      <c r="J75" s="20"/>
      <c r="K75" s="19" t="s">
        <v>18</v>
      </c>
      <c r="L75" s="19" t="s">
        <v>18</v>
      </c>
      <c r="M75" s="19" t="s">
        <v>18</v>
      </c>
      <c r="N75" s="3"/>
      <c r="O75" s="3"/>
    </row>
    <row r="76" spans="1:15">
      <c r="A76" s="7" t="s">
        <v>18</v>
      </c>
      <c r="B76" s="121" t="s">
        <v>113</v>
      </c>
      <c r="C76" s="7" t="s">
        <v>82</v>
      </c>
      <c r="D76" s="8">
        <v>172</v>
      </c>
      <c r="E76" s="15">
        <v>0</v>
      </c>
      <c r="F76" s="8">
        <f>D76*E76</f>
        <v>0</v>
      </c>
      <c r="G76" s="15">
        <v>0</v>
      </c>
      <c r="H76" s="8">
        <f>D76*G76</f>
        <v>0</v>
      </c>
      <c r="I76" s="8">
        <f>E76+G76</f>
        <v>0</v>
      </c>
      <c r="J76" s="8">
        <f>F76+H76</f>
        <v>0</v>
      </c>
      <c r="K76" s="7" t="s">
        <v>18</v>
      </c>
      <c r="L76" s="7" t="s">
        <v>18</v>
      </c>
      <c r="M76" s="7" t="s">
        <v>46</v>
      </c>
      <c r="N76" s="3"/>
      <c r="O76" s="3"/>
    </row>
    <row r="77" spans="1:15">
      <c r="A77" s="7" t="s">
        <v>18</v>
      </c>
      <c r="B77" s="121" t="s">
        <v>114</v>
      </c>
      <c r="C77" s="7" t="s">
        <v>82</v>
      </c>
      <c r="D77" s="8">
        <v>14</v>
      </c>
      <c r="E77" s="15">
        <v>0</v>
      </c>
      <c r="F77" s="8">
        <f>D77*E77</f>
        <v>0</v>
      </c>
      <c r="G77" s="15">
        <v>0</v>
      </c>
      <c r="H77" s="8">
        <f>D77*G77</f>
        <v>0</v>
      </c>
      <c r="I77" s="8">
        <f>E77+G77</f>
        <v>0</v>
      </c>
      <c r="J77" s="8">
        <f>F77+H77</f>
        <v>0</v>
      </c>
      <c r="K77" s="7" t="s">
        <v>18</v>
      </c>
      <c r="L77" s="7" t="s">
        <v>18</v>
      </c>
      <c r="M77" s="7" t="s">
        <v>46</v>
      </c>
      <c r="N77" s="3"/>
      <c r="O77" s="3"/>
    </row>
    <row r="78" spans="1:15">
      <c r="A78" s="19" t="s">
        <v>18</v>
      </c>
      <c r="B78" s="123" t="s">
        <v>115</v>
      </c>
      <c r="C78" s="19" t="s">
        <v>18</v>
      </c>
      <c r="D78" s="20"/>
      <c r="E78" s="21"/>
      <c r="F78" s="20"/>
      <c r="G78" s="21"/>
      <c r="H78" s="20"/>
      <c r="I78" s="20"/>
      <c r="J78" s="20"/>
      <c r="K78" s="19" t="s">
        <v>18</v>
      </c>
      <c r="L78" s="19" t="s">
        <v>18</v>
      </c>
      <c r="M78" s="19" t="s">
        <v>18</v>
      </c>
      <c r="N78" s="3"/>
      <c r="O78" s="3"/>
    </row>
    <row r="79" spans="1:15">
      <c r="A79" s="7" t="s">
        <v>18</v>
      </c>
      <c r="B79" s="121" t="s">
        <v>116</v>
      </c>
      <c r="C79" s="7" t="s">
        <v>82</v>
      </c>
      <c r="D79" s="8">
        <v>48</v>
      </c>
      <c r="E79" s="15">
        <v>0</v>
      </c>
      <c r="F79" s="8">
        <f>D79*E79</f>
        <v>0</v>
      </c>
      <c r="G79" s="15">
        <v>0</v>
      </c>
      <c r="H79" s="8">
        <f>D79*G79</f>
        <v>0</v>
      </c>
      <c r="I79" s="8">
        <f>E79+G79</f>
        <v>0</v>
      </c>
      <c r="J79" s="8">
        <f>F79+H79</f>
        <v>0</v>
      </c>
      <c r="K79" s="7" t="s">
        <v>18</v>
      </c>
      <c r="L79" s="7" t="s">
        <v>18</v>
      </c>
      <c r="M79" s="7" t="s">
        <v>46</v>
      </c>
      <c r="N79" s="3"/>
      <c r="O79" s="3"/>
    </row>
    <row r="80" spans="1:15">
      <c r="A80" s="19" t="s">
        <v>18</v>
      </c>
      <c r="B80" s="123" t="s">
        <v>117</v>
      </c>
      <c r="C80" s="19" t="s">
        <v>18</v>
      </c>
      <c r="D80" s="20"/>
      <c r="E80" s="21"/>
      <c r="F80" s="20"/>
      <c r="G80" s="21"/>
      <c r="H80" s="20"/>
      <c r="I80" s="20"/>
      <c r="J80" s="20"/>
      <c r="K80" s="19" t="s">
        <v>18</v>
      </c>
      <c r="L80" s="19" t="s">
        <v>18</v>
      </c>
      <c r="M80" s="19" t="s">
        <v>18</v>
      </c>
      <c r="N80" s="3"/>
      <c r="O80" s="3"/>
    </row>
    <row r="81" spans="1:15">
      <c r="A81" s="7" t="s">
        <v>18</v>
      </c>
      <c r="B81" s="121" t="s">
        <v>118</v>
      </c>
      <c r="C81" s="7" t="s">
        <v>82</v>
      </c>
      <c r="D81" s="8">
        <v>16</v>
      </c>
      <c r="E81" s="15">
        <v>0</v>
      </c>
      <c r="F81" s="8">
        <f>D81*E81</f>
        <v>0</v>
      </c>
      <c r="G81" s="15">
        <v>0</v>
      </c>
      <c r="H81" s="8">
        <f>D81*G81</f>
        <v>0</v>
      </c>
      <c r="I81" s="8">
        <f>E81+G81</f>
        <v>0</v>
      </c>
      <c r="J81" s="8">
        <f>F81+H81</f>
        <v>0</v>
      </c>
      <c r="K81" s="7" t="s">
        <v>18</v>
      </c>
      <c r="L81" s="7" t="s">
        <v>18</v>
      </c>
      <c r="M81" s="7" t="s">
        <v>46</v>
      </c>
      <c r="N81" s="3"/>
      <c r="O81" s="3"/>
    </row>
    <row r="82" spans="1:15">
      <c r="A82" s="19" t="s">
        <v>18</v>
      </c>
      <c r="B82" s="123" t="s">
        <v>119</v>
      </c>
      <c r="C82" s="19" t="s">
        <v>18</v>
      </c>
      <c r="D82" s="20"/>
      <c r="E82" s="21"/>
      <c r="F82" s="20"/>
      <c r="G82" s="21"/>
      <c r="H82" s="20"/>
      <c r="I82" s="20"/>
      <c r="J82" s="20"/>
      <c r="K82" s="19" t="s">
        <v>18</v>
      </c>
      <c r="L82" s="19" t="s">
        <v>18</v>
      </c>
      <c r="M82" s="19" t="s">
        <v>18</v>
      </c>
      <c r="N82" s="3"/>
      <c r="O82" s="3"/>
    </row>
    <row r="83" spans="1:15">
      <c r="A83" s="7" t="s">
        <v>18</v>
      </c>
      <c r="B83" s="121" t="s">
        <v>120</v>
      </c>
      <c r="C83" s="7" t="s">
        <v>82</v>
      </c>
      <c r="D83" s="8">
        <v>48</v>
      </c>
      <c r="E83" s="15">
        <v>0</v>
      </c>
      <c r="F83" s="8">
        <f>D83*E83</f>
        <v>0</v>
      </c>
      <c r="G83" s="15">
        <v>0</v>
      </c>
      <c r="H83" s="8">
        <f>D83*G83</f>
        <v>0</v>
      </c>
      <c r="I83" s="8">
        <f>E83+G83</f>
        <v>0</v>
      </c>
      <c r="J83" s="8">
        <f>F83+H83</f>
        <v>0</v>
      </c>
      <c r="K83" s="7" t="s">
        <v>18</v>
      </c>
      <c r="L83" s="7" t="s">
        <v>18</v>
      </c>
      <c r="M83" s="7" t="s">
        <v>46</v>
      </c>
      <c r="N83" s="3"/>
      <c r="O83" s="3"/>
    </row>
    <row r="84" spans="1:15">
      <c r="A84" s="19" t="s">
        <v>18</v>
      </c>
      <c r="B84" s="123" t="s">
        <v>121</v>
      </c>
      <c r="C84" s="19" t="s">
        <v>18</v>
      </c>
      <c r="D84" s="20"/>
      <c r="E84" s="21"/>
      <c r="F84" s="20"/>
      <c r="G84" s="21"/>
      <c r="H84" s="20"/>
      <c r="I84" s="20"/>
      <c r="J84" s="20"/>
      <c r="K84" s="19" t="s">
        <v>18</v>
      </c>
      <c r="L84" s="19" t="s">
        <v>18</v>
      </c>
      <c r="M84" s="19" t="s">
        <v>18</v>
      </c>
      <c r="N84" s="3"/>
      <c r="O84" s="3"/>
    </row>
    <row r="85" spans="1:15">
      <c r="A85" s="7" t="s">
        <v>18</v>
      </c>
      <c r="B85" s="121" t="s">
        <v>122</v>
      </c>
      <c r="C85" s="7" t="s">
        <v>45</v>
      </c>
      <c r="D85" s="8">
        <v>8</v>
      </c>
      <c r="E85" s="15">
        <v>0</v>
      </c>
      <c r="F85" s="8">
        <f>D85*E85</f>
        <v>0</v>
      </c>
      <c r="G85" s="15">
        <v>0</v>
      </c>
      <c r="H85" s="8">
        <f>D85*G85</f>
        <v>0</v>
      </c>
      <c r="I85" s="8">
        <f t="shared" ref="I85:J88" si="16">E85+G85</f>
        <v>0</v>
      </c>
      <c r="J85" s="8">
        <f t="shared" si="16"/>
        <v>0</v>
      </c>
      <c r="K85" s="7" t="s">
        <v>18</v>
      </c>
      <c r="L85" s="7" t="s">
        <v>18</v>
      </c>
      <c r="M85" s="7" t="s">
        <v>46</v>
      </c>
      <c r="N85" s="3"/>
      <c r="O85" s="3"/>
    </row>
    <row r="86" spans="1:15">
      <c r="A86" s="7" t="s">
        <v>18</v>
      </c>
      <c r="B86" s="121" t="s">
        <v>123</v>
      </c>
      <c r="C86" s="7" t="s">
        <v>45</v>
      </c>
      <c r="D86" s="8">
        <v>33</v>
      </c>
      <c r="E86" s="15">
        <v>0</v>
      </c>
      <c r="F86" s="8">
        <f>D86*E86</f>
        <v>0</v>
      </c>
      <c r="G86" s="15">
        <v>0</v>
      </c>
      <c r="H86" s="8">
        <f>D86*G86</f>
        <v>0</v>
      </c>
      <c r="I86" s="8">
        <f t="shared" si="16"/>
        <v>0</v>
      </c>
      <c r="J86" s="8">
        <f t="shared" si="16"/>
        <v>0</v>
      </c>
      <c r="K86" s="7" t="s">
        <v>18</v>
      </c>
      <c r="L86" s="7" t="s">
        <v>18</v>
      </c>
      <c r="M86" s="7" t="s">
        <v>46</v>
      </c>
      <c r="N86" s="3"/>
      <c r="O86" s="3"/>
    </row>
    <row r="87" spans="1:15">
      <c r="A87" s="7" t="s">
        <v>18</v>
      </c>
      <c r="B87" s="121" t="s">
        <v>124</v>
      </c>
      <c r="C87" s="7" t="s">
        <v>45</v>
      </c>
      <c r="D87" s="8">
        <v>12</v>
      </c>
      <c r="E87" s="15">
        <v>0</v>
      </c>
      <c r="F87" s="8">
        <f>D87*E87</f>
        <v>0</v>
      </c>
      <c r="G87" s="15">
        <v>0</v>
      </c>
      <c r="H87" s="8">
        <f>D87*G87</f>
        <v>0</v>
      </c>
      <c r="I87" s="8">
        <f t="shared" si="16"/>
        <v>0</v>
      </c>
      <c r="J87" s="8">
        <f t="shared" si="16"/>
        <v>0</v>
      </c>
      <c r="K87" s="7" t="s">
        <v>18</v>
      </c>
      <c r="L87" s="7" t="s">
        <v>18</v>
      </c>
      <c r="M87" s="7" t="s">
        <v>46</v>
      </c>
      <c r="N87" s="3"/>
      <c r="O87" s="3"/>
    </row>
    <row r="88" spans="1:15" ht="20.25">
      <c r="A88" s="7" t="s">
        <v>18</v>
      </c>
      <c r="B88" s="121" t="s">
        <v>125</v>
      </c>
      <c r="C88" s="7" t="s">
        <v>45</v>
      </c>
      <c r="D88" s="8">
        <v>4</v>
      </c>
      <c r="E88" s="15">
        <v>0</v>
      </c>
      <c r="F88" s="8">
        <f>D88*E88</f>
        <v>0</v>
      </c>
      <c r="G88" s="15">
        <v>0</v>
      </c>
      <c r="H88" s="8">
        <f>D88*G88</f>
        <v>0</v>
      </c>
      <c r="I88" s="8">
        <f t="shared" si="16"/>
        <v>0</v>
      </c>
      <c r="J88" s="8">
        <f t="shared" si="16"/>
        <v>0</v>
      </c>
      <c r="K88" s="7" t="s">
        <v>18</v>
      </c>
      <c r="L88" s="7" t="s">
        <v>18</v>
      </c>
      <c r="M88" s="7" t="s">
        <v>46</v>
      </c>
      <c r="N88" s="3"/>
      <c r="O88" s="3"/>
    </row>
    <row r="89" spans="1:15">
      <c r="A89" s="19" t="s">
        <v>18</v>
      </c>
      <c r="B89" s="123" t="s">
        <v>126</v>
      </c>
      <c r="C89" s="19" t="s">
        <v>18</v>
      </c>
      <c r="D89" s="20"/>
      <c r="E89" s="21"/>
      <c r="F89" s="20"/>
      <c r="G89" s="21"/>
      <c r="H89" s="20"/>
      <c r="I89" s="20"/>
      <c r="J89" s="20"/>
      <c r="K89" s="19" t="s">
        <v>18</v>
      </c>
      <c r="L89" s="19" t="s">
        <v>18</v>
      </c>
      <c r="M89" s="19" t="s">
        <v>18</v>
      </c>
      <c r="N89" s="3"/>
      <c r="O89" s="3"/>
    </row>
    <row r="90" spans="1:15">
      <c r="A90" s="7" t="s">
        <v>18</v>
      </c>
      <c r="B90" s="121" t="s">
        <v>127</v>
      </c>
      <c r="C90" s="7" t="s">
        <v>45</v>
      </c>
      <c r="D90" s="8">
        <v>4</v>
      </c>
      <c r="E90" s="15">
        <v>0</v>
      </c>
      <c r="F90" s="8">
        <f>D90*E90</f>
        <v>0</v>
      </c>
      <c r="G90" s="15">
        <v>0</v>
      </c>
      <c r="H90" s="8">
        <f>D90*G90</f>
        <v>0</v>
      </c>
      <c r="I90" s="8">
        <f>E90+G90</f>
        <v>0</v>
      </c>
      <c r="J90" s="8">
        <f>F90+H90</f>
        <v>0</v>
      </c>
      <c r="K90" s="7" t="s">
        <v>18</v>
      </c>
      <c r="L90" s="7" t="s">
        <v>18</v>
      </c>
      <c r="M90" s="7" t="s">
        <v>46</v>
      </c>
      <c r="N90" s="3"/>
      <c r="O90" s="3"/>
    </row>
    <row r="91" spans="1:15">
      <c r="A91" s="19" t="s">
        <v>18</v>
      </c>
      <c r="B91" s="123" t="s">
        <v>128</v>
      </c>
      <c r="C91" s="19" t="s">
        <v>18</v>
      </c>
      <c r="D91" s="20"/>
      <c r="E91" s="21"/>
      <c r="F91" s="20"/>
      <c r="G91" s="21"/>
      <c r="H91" s="20"/>
      <c r="I91" s="20"/>
      <c r="J91" s="20"/>
      <c r="K91" s="19" t="s">
        <v>18</v>
      </c>
      <c r="L91" s="19" t="s">
        <v>18</v>
      </c>
      <c r="M91" s="19" t="s">
        <v>18</v>
      </c>
      <c r="N91" s="3"/>
      <c r="O91" s="3"/>
    </row>
    <row r="92" spans="1:15">
      <c r="A92" s="7" t="s">
        <v>18</v>
      </c>
      <c r="B92" s="121" t="s">
        <v>129</v>
      </c>
      <c r="C92" s="7" t="s">
        <v>45</v>
      </c>
      <c r="D92" s="8">
        <v>12</v>
      </c>
      <c r="E92" s="15">
        <v>0</v>
      </c>
      <c r="F92" s="8">
        <f>D92*E92</f>
        <v>0</v>
      </c>
      <c r="G92" s="15">
        <v>0</v>
      </c>
      <c r="H92" s="8">
        <f>D92*G92</f>
        <v>0</v>
      </c>
      <c r="I92" s="8">
        <f>E92+G92</f>
        <v>0</v>
      </c>
      <c r="J92" s="8">
        <f>F92+H92</f>
        <v>0</v>
      </c>
      <c r="K92" s="7" t="s">
        <v>18</v>
      </c>
      <c r="L92" s="7" t="s">
        <v>18</v>
      </c>
      <c r="M92" s="7" t="s">
        <v>46</v>
      </c>
      <c r="N92" s="3"/>
      <c r="O92" s="3"/>
    </row>
    <row r="93" spans="1:15">
      <c r="A93" s="19" t="s">
        <v>18</v>
      </c>
      <c r="B93" s="123" t="s">
        <v>130</v>
      </c>
      <c r="C93" s="19" t="s">
        <v>18</v>
      </c>
      <c r="D93" s="20"/>
      <c r="E93" s="21"/>
      <c r="F93" s="20"/>
      <c r="G93" s="21"/>
      <c r="H93" s="20"/>
      <c r="I93" s="20"/>
      <c r="J93" s="20"/>
      <c r="K93" s="19" t="s">
        <v>18</v>
      </c>
      <c r="L93" s="19" t="s">
        <v>18</v>
      </c>
      <c r="M93" s="19" t="s">
        <v>18</v>
      </c>
      <c r="N93" s="3"/>
      <c r="O93" s="3"/>
    </row>
    <row r="94" spans="1:15">
      <c r="A94" s="7" t="s">
        <v>18</v>
      </c>
      <c r="B94" s="121" t="s">
        <v>131</v>
      </c>
      <c r="C94" s="7" t="s">
        <v>45</v>
      </c>
      <c r="D94" s="8">
        <v>8</v>
      </c>
      <c r="E94" s="15">
        <v>0</v>
      </c>
      <c r="F94" s="8">
        <f>D94*E94</f>
        <v>0</v>
      </c>
      <c r="G94" s="15">
        <v>0</v>
      </c>
      <c r="H94" s="8">
        <f>D94*G94</f>
        <v>0</v>
      </c>
      <c r="I94" s="8">
        <f>E94+G94</f>
        <v>0</v>
      </c>
      <c r="J94" s="8">
        <f>F94+H94</f>
        <v>0</v>
      </c>
      <c r="K94" s="7" t="s">
        <v>18</v>
      </c>
      <c r="L94" s="7" t="s">
        <v>18</v>
      </c>
      <c r="M94" s="7" t="s">
        <v>46</v>
      </c>
      <c r="N94" s="3"/>
      <c r="O94" s="3"/>
    </row>
    <row r="95" spans="1:15" ht="23.25">
      <c r="A95" s="19" t="s">
        <v>18</v>
      </c>
      <c r="B95" s="123" t="s">
        <v>132</v>
      </c>
      <c r="C95" s="19" t="s">
        <v>18</v>
      </c>
      <c r="D95" s="20"/>
      <c r="E95" s="21"/>
      <c r="F95" s="20"/>
      <c r="G95" s="21"/>
      <c r="H95" s="20"/>
      <c r="I95" s="20"/>
      <c r="J95" s="20"/>
      <c r="K95" s="19" t="s">
        <v>18</v>
      </c>
      <c r="L95" s="19" t="s">
        <v>18</v>
      </c>
      <c r="M95" s="19" t="s">
        <v>18</v>
      </c>
      <c r="N95" s="3"/>
      <c r="O95" s="3"/>
    </row>
    <row r="96" spans="1:15">
      <c r="A96" s="7" t="s">
        <v>18</v>
      </c>
      <c r="B96" s="121" t="s">
        <v>133</v>
      </c>
      <c r="C96" s="7" t="s">
        <v>45</v>
      </c>
      <c r="D96" s="8">
        <v>18</v>
      </c>
      <c r="E96" s="15">
        <v>0</v>
      </c>
      <c r="F96" s="8">
        <f>D96*E96</f>
        <v>0</v>
      </c>
      <c r="G96" s="15">
        <v>0</v>
      </c>
      <c r="H96" s="8">
        <f>D96*G96</f>
        <v>0</v>
      </c>
      <c r="I96" s="8">
        <f>E96+G96</f>
        <v>0</v>
      </c>
      <c r="J96" s="8">
        <f>F96+H96</f>
        <v>0</v>
      </c>
      <c r="K96" s="7" t="s">
        <v>18</v>
      </c>
      <c r="L96" s="7" t="s">
        <v>18</v>
      </c>
      <c r="M96" s="7" t="s">
        <v>46</v>
      </c>
      <c r="N96" s="3"/>
      <c r="O96" s="3"/>
    </row>
    <row r="97" spans="1:15">
      <c r="A97" s="19" t="s">
        <v>18</v>
      </c>
      <c r="B97" s="123" t="s">
        <v>134</v>
      </c>
      <c r="C97" s="19" t="s">
        <v>18</v>
      </c>
      <c r="D97" s="20"/>
      <c r="E97" s="21"/>
      <c r="F97" s="20"/>
      <c r="G97" s="21"/>
      <c r="H97" s="20"/>
      <c r="I97" s="20"/>
      <c r="J97" s="20"/>
      <c r="K97" s="19" t="s">
        <v>18</v>
      </c>
      <c r="L97" s="19" t="s">
        <v>18</v>
      </c>
      <c r="M97" s="19" t="s">
        <v>18</v>
      </c>
      <c r="N97" s="3"/>
      <c r="O97" s="3"/>
    </row>
    <row r="98" spans="1:15" ht="20.25">
      <c r="A98" s="7" t="s">
        <v>18</v>
      </c>
      <c r="B98" s="121" t="s">
        <v>135</v>
      </c>
      <c r="C98" s="7" t="s">
        <v>45</v>
      </c>
      <c r="D98" s="8">
        <v>38</v>
      </c>
      <c r="E98" s="15">
        <v>0</v>
      </c>
      <c r="F98" s="8">
        <f>D98*E98</f>
        <v>0</v>
      </c>
      <c r="G98" s="15">
        <v>0</v>
      </c>
      <c r="H98" s="8">
        <f>D98*G98</f>
        <v>0</v>
      </c>
      <c r="I98" s="8">
        <f>E98+G98</f>
        <v>0</v>
      </c>
      <c r="J98" s="8">
        <f>F98+H98</f>
        <v>0</v>
      </c>
      <c r="K98" s="7" t="s">
        <v>18</v>
      </c>
      <c r="L98" s="7" t="s">
        <v>18</v>
      </c>
      <c r="M98" s="7" t="s">
        <v>46</v>
      </c>
      <c r="N98" s="3"/>
      <c r="O98" s="3"/>
    </row>
    <row r="99" spans="1:15" ht="20.25">
      <c r="A99" s="7" t="s">
        <v>18</v>
      </c>
      <c r="B99" s="121" t="s">
        <v>136</v>
      </c>
      <c r="C99" s="7" t="s">
        <v>45</v>
      </c>
      <c r="D99" s="8">
        <v>54</v>
      </c>
      <c r="E99" s="15">
        <v>0</v>
      </c>
      <c r="F99" s="8">
        <f>D99*E99</f>
        <v>0</v>
      </c>
      <c r="G99" s="15">
        <v>0</v>
      </c>
      <c r="H99" s="8">
        <f>D99*G99</f>
        <v>0</v>
      </c>
      <c r="I99" s="8">
        <f>E99+G99</f>
        <v>0</v>
      </c>
      <c r="J99" s="8">
        <f>F99+H99</f>
        <v>0</v>
      </c>
      <c r="K99" s="7" t="s">
        <v>18</v>
      </c>
      <c r="L99" s="7" t="s">
        <v>18</v>
      </c>
      <c r="M99" s="7" t="s">
        <v>46</v>
      </c>
      <c r="N99" s="3"/>
      <c r="O99" s="3"/>
    </row>
    <row r="100" spans="1:15">
      <c r="A100" s="19" t="s">
        <v>18</v>
      </c>
      <c r="B100" s="123" t="s">
        <v>137</v>
      </c>
      <c r="C100" s="19" t="s">
        <v>18</v>
      </c>
      <c r="D100" s="20"/>
      <c r="E100" s="21"/>
      <c r="F100" s="20"/>
      <c r="G100" s="21"/>
      <c r="H100" s="20"/>
      <c r="I100" s="20"/>
      <c r="J100" s="20"/>
      <c r="K100" s="19" t="s">
        <v>18</v>
      </c>
      <c r="L100" s="19" t="s">
        <v>18</v>
      </c>
      <c r="M100" s="19" t="s">
        <v>18</v>
      </c>
      <c r="N100" s="3"/>
      <c r="O100" s="3"/>
    </row>
    <row r="101" spans="1:15">
      <c r="A101" s="7"/>
      <c r="B101" s="121" t="s">
        <v>138</v>
      </c>
      <c r="C101" s="7" t="s">
        <v>45</v>
      </c>
      <c r="D101" s="8">
        <v>6</v>
      </c>
      <c r="E101" s="15">
        <v>0</v>
      </c>
      <c r="F101" s="8">
        <f>D101*E101</f>
        <v>0</v>
      </c>
      <c r="G101" s="15">
        <v>0</v>
      </c>
      <c r="H101" s="8">
        <f>D101*G101</f>
        <v>0</v>
      </c>
      <c r="I101" s="8">
        <f>E101+G101</f>
        <v>0</v>
      </c>
      <c r="J101" s="8">
        <f>F101+H101</f>
        <v>0</v>
      </c>
      <c r="K101" s="7" t="s">
        <v>18</v>
      </c>
      <c r="L101" s="7" t="s">
        <v>18</v>
      </c>
      <c r="M101" s="7" t="s">
        <v>46</v>
      </c>
      <c r="N101" s="3"/>
      <c r="O101" s="3"/>
    </row>
    <row r="102" spans="1:15">
      <c r="A102" s="19" t="s">
        <v>18</v>
      </c>
      <c r="B102" s="123" t="s">
        <v>128</v>
      </c>
      <c r="C102" s="19" t="s">
        <v>18</v>
      </c>
      <c r="D102" s="20"/>
      <c r="E102" s="21"/>
      <c r="F102" s="20"/>
      <c r="G102" s="21"/>
      <c r="H102" s="20"/>
      <c r="I102" s="20"/>
      <c r="J102" s="20"/>
      <c r="K102" s="19" t="s">
        <v>18</v>
      </c>
      <c r="L102" s="19" t="s">
        <v>18</v>
      </c>
      <c r="M102" s="19" t="s">
        <v>18</v>
      </c>
      <c r="N102" s="3"/>
      <c r="O102" s="3"/>
    </row>
    <row r="103" spans="1:15" ht="20.25">
      <c r="A103" s="7" t="s">
        <v>18</v>
      </c>
      <c r="B103" s="121" t="s">
        <v>139</v>
      </c>
      <c r="C103" s="7" t="s">
        <v>45</v>
      </c>
      <c r="D103" s="8">
        <v>6</v>
      </c>
      <c r="E103" s="15">
        <v>0</v>
      </c>
      <c r="F103" s="8">
        <f>D103*E103</f>
        <v>0</v>
      </c>
      <c r="G103" s="15">
        <v>0</v>
      </c>
      <c r="H103" s="8">
        <f>D103*G103</f>
        <v>0</v>
      </c>
      <c r="I103" s="8">
        <f>E103+G103</f>
        <v>0</v>
      </c>
      <c r="J103" s="8">
        <f>F103+H103</f>
        <v>0</v>
      </c>
      <c r="K103" s="7" t="s">
        <v>18</v>
      </c>
      <c r="L103" s="7" t="s">
        <v>18</v>
      </c>
      <c r="M103" s="7" t="s">
        <v>46</v>
      </c>
      <c r="N103" s="3"/>
      <c r="O103" s="3"/>
    </row>
    <row r="104" spans="1:15">
      <c r="A104" s="19" t="s">
        <v>18</v>
      </c>
      <c r="B104" s="123" t="s">
        <v>140</v>
      </c>
      <c r="C104" s="19" t="s">
        <v>18</v>
      </c>
      <c r="D104" s="20"/>
      <c r="E104" s="21"/>
      <c r="F104" s="20"/>
      <c r="G104" s="21"/>
      <c r="H104" s="20"/>
      <c r="I104" s="20"/>
      <c r="J104" s="20"/>
      <c r="K104" s="19" t="s">
        <v>18</v>
      </c>
      <c r="L104" s="19" t="s">
        <v>18</v>
      </c>
      <c r="M104" s="19" t="s">
        <v>18</v>
      </c>
      <c r="N104" s="3"/>
      <c r="O104" s="3"/>
    </row>
    <row r="105" spans="1:15" ht="20.25">
      <c r="A105" s="7" t="s">
        <v>18</v>
      </c>
      <c r="B105" s="121" t="s">
        <v>141</v>
      </c>
      <c r="C105" s="7" t="s">
        <v>45</v>
      </c>
      <c r="D105" s="8">
        <v>6</v>
      </c>
      <c r="E105" s="15">
        <v>0</v>
      </c>
      <c r="F105" s="8">
        <f>D105*E105</f>
        <v>0</v>
      </c>
      <c r="G105" s="15">
        <v>0</v>
      </c>
      <c r="H105" s="8">
        <f>D105*G105</f>
        <v>0</v>
      </c>
      <c r="I105" s="8">
        <f>E105+G105</f>
        <v>0</v>
      </c>
      <c r="J105" s="8">
        <f>F105+H105</f>
        <v>0</v>
      </c>
      <c r="K105" s="7" t="s">
        <v>18</v>
      </c>
      <c r="L105" s="7" t="s">
        <v>18</v>
      </c>
      <c r="M105" s="7" t="s">
        <v>46</v>
      </c>
      <c r="N105" s="3"/>
      <c r="O105" s="3"/>
    </row>
    <row r="106" spans="1:15">
      <c r="A106" s="19" t="s">
        <v>18</v>
      </c>
      <c r="B106" s="123" t="s">
        <v>142</v>
      </c>
      <c r="C106" s="19" t="s">
        <v>18</v>
      </c>
      <c r="D106" s="20"/>
      <c r="E106" s="21"/>
      <c r="F106" s="20"/>
      <c r="G106" s="21"/>
      <c r="H106" s="20"/>
      <c r="I106" s="20"/>
      <c r="J106" s="20"/>
      <c r="K106" s="19" t="s">
        <v>18</v>
      </c>
      <c r="L106" s="19" t="s">
        <v>18</v>
      </c>
      <c r="M106" s="19" t="s">
        <v>18</v>
      </c>
      <c r="N106" s="3"/>
      <c r="O106" s="3"/>
    </row>
    <row r="107" spans="1:15">
      <c r="A107" s="7" t="s">
        <v>18</v>
      </c>
      <c r="B107" s="121" t="s">
        <v>513</v>
      </c>
      <c r="C107" s="7" t="s">
        <v>45</v>
      </c>
      <c r="D107" s="8">
        <v>3</v>
      </c>
      <c r="E107" s="15">
        <v>0</v>
      </c>
      <c r="F107" s="8">
        <f>D107*E107</f>
        <v>0</v>
      </c>
      <c r="G107" s="15">
        <v>0</v>
      </c>
      <c r="H107" s="8">
        <f>D107*G107</f>
        <v>0</v>
      </c>
      <c r="I107" s="8">
        <f t="shared" ref="I107:J109" si="17">E107+G107</f>
        <v>0</v>
      </c>
      <c r="J107" s="8">
        <f t="shared" si="17"/>
        <v>0</v>
      </c>
      <c r="K107" s="7" t="s">
        <v>18</v>
      </c>
      <c r="L107" s="7" t="s">
        <v>18</v>
      </c>
      <c r="M107" s="7" t="s">
        <v>46</v>
      </c>
      <c r="N107" s="3"/>
      <c r="O107" s="3"/>
    </row>
    <row r="108" spans="1:15">
      <c r="A108" s="7" t="s">
        <v>18</v>
      </c>
      <c r="B108" s="121" t="s">
        <v>18</v>
      </c>
      <c r="C108" s="7" t="s">
        <v>18</v>
      </c>
      <c r="D108" s="8"/>
      <c r="E108" s="15"/>
      <c r="F108" s="8"/>
      <c r="G108" s="15"/>
      <c r="H108" s="8"/>
      <c r="I108" s="8">
        <f t="shared" si="17"/>
        <v>0</v>
      </c>
      <c r="J108" s="8">
        <f t="shared" si="17"/>
        <v>0</v>
      </c>
      <c r="K108" s="7" t="s">
        <v>18</v>
      </c>
      <c r="L108" s="7" t="s">
        <v>18</v>
      </c>
      <c r="M108" s="7" t="s">
        <v>18</v>
      </c>
      <c r="N108" s="3"/>
      <c r="O108" s="3"/>
    </row>
    <row r="109" spans="1:15">
      <c r="A109" s="7" t="s">
        <v>18</v>
      </c>
      <c r="B109" s="121" t="s">
        <v>18</v>
      </c>
      <c r="C109" s="7" t="s">
        <v>18</v>
      </c>
      <c r="D109" s="8"/>
      <c r="E109" s="15"/>
      <c r="F109" s="8"/>
      <c r="G109" s="15"/>
      <c r="H109" s="8"/>
      <c r="I109" s="8">
        <f t="shared" si="17"/>
        <v>0</v>
      </c>
      <c r="J109" s="8">
        <f t="shared" si="17"/>
        <v>0</v>
      </c>
      <c r="K109" s="7" t="s">
        <v>18</v>
      </c>
      <c r="L109" s="7" t="s">
        <v>18</v>
      </c>
      <c r="M109" s="7" t="s">
        <v>18</v>
      </c>
      <c r="N109" s="3"/>
      <c r="O109" s="3"/>
    </row>
    <row r="110" spans="1:15" ht="23.25">
      <c r="A110" s="19" t="s">
        <v>18</v>
      </c>
      <c r="B110" s="123" t="s">
        <v>143</v>
      </c>
      <c r="C110" s="19" t="s">
        <v>18</v>
      </c>
      <c r="D110" s="20"/>
      <c r="E110" s="21"/>
      <c r="F110" s="20"/>
      <c r="G110" s="21"/>
      <c r="H110" s="20"/>
      <c r="I110" s="20"/>
      <c r="J110" s="20"/>
      <c r="K110" s="19" t="s">
        <v>18</v>
      </c>
      <c r="L110" s="19" t="s">
        <v>18</v>
      </c>
      <c r="M110" s="19" t="s">
        <v>18</v>
      </c>
      <c r="N110" s="3"/>
      <c r="O110" s="3"/>
    </row>
    <row r="111" spans="1:15">
      <c r="A111" s="7" t="s">
        <v>18</v>
      </c>
      <c r="B111" s="121" t="s">
        <v>144</v>
      </c>
      <c r="C111" s="7" t="s">
        <v>45</v>
      </c>
      <c r="D111" s="8">
        <v>6</v>
      </c>
      <c r="E111" s="15">
        <v>0</v>
      </c>
      <c r="F111" s="8">
        <f>D111*E111</f>
        <v>0</v>
      </c>
      <c r="G111" s="15">
        <v>0</v>
      </c>
      <c r="H111" s="8">
        <f>D111*G111</f>
        <v>0</v>
      </c>
      <c r="I111" s="8">
        <f t="shared" ref="I111:J113" si="18">E111+G111</f>
        <v>0</v>
      </c>
      <c r="J111" s="8">
        <f t="shared" si="18"/>
        <v>0</v>
      </c>
      <c r="K111" s="7" t="s">
        <v>18</v>
      </c>
      <c r="L111" s="7" t="s">
        <v>18</v>
      </c>
      <c r="M111" s="7" t="s">
        <v>46</v>
      </c>
      <c r="N111" s="3"/>
      <c r="O111" s="3"/>
    </row>
    <row r="112" spans="1:15">
      <c r="A112" s="7" t="s">
        <v>18</v>
      </c>
      <c r="B112" s="121" t="s">
        <v>145</v>
      </c>
      <c r="C112" s="7" t="s">
        <v>45</v>
      </c>
      <c r="D112" s="8">
        <v>2</v>
      </c>
      <c r="E112" s="15">
        <v>0</v>
      </c>
      <c r="F112" s="8">
        <f>D112*E112</f>
        <v>0</v>
      </c>
      <c r="G112" s="15">
        <v>0</v>
      </c>
      <c r="H112" s="8">
        <f>D112*G112</f>
        <v>0</v>
      </c>
      <c r="I112" s="8">
        <f t="shared" si="18"/>
        <v>0</v>
      </c>
      <c r="J112" s="8">
        <f t="shared" si="18"/>
        <v>0</v>
      </c>
      <c r="K112" s="7" t="s">
        <v>18</v>
      </c>
      <c r="L112" s="7" t="s">
        <v>18</v>
      </c>
      <c r="M112" s="7" t="s">
        <v>46</v>
      </c>
      <c r="N112" s="3"/>
      <c r="O112" s="3"/>
    </row>
    <row r="113" spans="1:15">
      <c r="A113" s="7" t="s">
        <v>18</v>
      </c>
      <c r="B113" s="121" t="s">
        <v>146</v>
      </c>
      <c r="C113" s="7" t="s">
        <v>45</v>
      </c>
      <c r="D113" s="8">
        <v>1</v>
      </c>
      <c r="E113" s="15">
        <v>0</v>
      </c>
      <c r="F113" s="8">
        <f>D113*E113</f>
        <v>0</v>
      </c>
      <c r="G113" s="15">
        <v>0</v>
      </c>
      <c r="H113" s="8">
        <f>D113*G113</f>
        <v>0</v>
      </c>
      <c r="I113" s="8">
        <f t="shared" si="18"/>
        <v>0</v>
      </c>
      <c r="J113" s="8">
        <f t="shared" si="18"/>
        <v>0</v>
      </c>
      <c r="K113" s="7" t="s">
        <v>18</v>
      </c>
      <c r="L113" s="7" t="s">
        <v>18</v>
      </c>
      <c r="M113" s="7" t="s">
        <v>46</v>
      </c>
      <c r="N113" s="3"/>
      <c r="O113" s="3"/>
    </row>
    <row r="114" spans="1:15">
      <c r="A114" s="19" t="s">
        <v>18</v>
      </c>
      <c r="B114" s="123" t="s">
        <v>147</v>
      </c>
      <c r="C114" s="19" t="s">
        <v>18</v>
      </c>
      <c r="D114" s="20"/>
      <c r="E114" s="21"/>
      <c r="F114" s="20"/>
      <c r="G114" s="21"/>
      <c r="H114" s="20"/>
      <c r="I114" s="20"/>
      <c r="J114" s="20"/>
      <c r="K114" s="19" t="s">
        <v>18</v>
      </c>
      <c r="L114" s="19" t="s">
        <v>18</v>
      </c>
      <c r="M114" s="19" t="s">
        <v>18</v>
      </c>
      <c r="N114" s="3"/>
      <c r="O114" s="3"/>
    </row>
    <row r="115" spans="1:15">
      <c r="A115" s="7" t="s">
        <v>18</v>
      </c>
      <c r="B115" s="121" t="s">
        <v>148</v>
      </c>
      <c r="C115" s="7" t="s">
        <v>45</v>
      </c>
      <c r="D115" s="8">
        <v>18</v>
      </c>
      <c r="E115" s="15">
        <v>0</v>
      </c>
      <c r="F115" s="8">
        <f>D115*E115</f>
        <v>0</v>
      </c>
      <c r="G115" s="15">
        <v>0</v>
      </c>
      <c r="H115" s="8">
        <f>D115*G115</f>
        <v>0</v>
      </c>
      <c r="I115" s="8">
        <f>E115+G115</f>
        <v>0</v>
      </c>
      <c r="J115" s="8">
        <f>F115+H115</f>
        <v>0</v>
      </c>
      <c r="K115" s="7" t="s">
        <v>18</v>
      </c>
      <c r="L115" s="7" t="s">
        <v>18</v>
      </c>
      <c r="M115" s="7" t="s">
        <v>46</v>
      </c>
      <c r="N115" s="3"/>
      <c r="O115" s="3"/>
    </row>
    <row r="116" spans="1:15">
      <c r="A116" s="19" t="s">
        <v>18</v>
      </c>
      <c r="B116" s="123" t="s">
        <v>149</v>
      </c>
      <c r="C116" s="19" t="s">
        <v>18</v>
      </c>
      <c r="D116" s="20"/>
      <c r="E116" s="21"/>
      <c r="F116" s="20"/>
      <c r="G116" s="21"/>
      <c r="H116" s="20"/>
      <c r="I116" s="20"/>
      <c r="J116" s="20"/>
      <c r="K116" s="19" t="s">
        <v>18</v>
      </c>
      <c r="L116" s="19" t="s">
        <v>18</v>
      </c>
      <c r="M116" s="19" t="s">
        <v>18</v>
      </c>
      <c r="N116" s="3"/>
      <c r="O116" s="3"/>
    </row>
    <row r="117" spans="1:15">
      <c r="A117" s="7"/>
      <c r="B117" s="121" t="s">
        <v>150</v>
      </c>
      <c r="C117" s="7" t="s">
        <v>45</v>
      </c>
      <c r="D117" s="8">
        <v>1</v>
      </c>
      <c r="E117" s="15">
        <v>0</v>
      </c>
      <c r="F117" s="8">
        <f>D117*E117</f>
        <v>0</v>
      </c>
      <c r="G117" s="15">
        <v>0</v>
      </c>
      <c r="H117" s="8">
        <f>D117*G117</f>
        <v>0</v>
      </c>
      <c r="I117" s="8">
        <f t="shared" ref="I117:J119" si="19">E117+G117</f>
        <v>0</v>
      </c>
      <c r="J117" s="8">
        <f t="shared" si="19"/>
        <v>0</v>
      </c>
      <c r="K117" s="7" t="s">
        <v>18</v>
      </c>
      <c r="L117" s="7" t="s">
        <v>18</v>
      </c>
      <c r="M117" s="7" t="s">
        <v>46</v>
      </c>
      <c r="N117" s="3"/>
      <c r="O117" s="3"/>
    </row>
    <row r="118" spans="1:15">
      <c r="A118" s="7" t="s">
        <v>18</v>
      </c>
      <c r="B118" s="121" t="s">
        <v>151</v>
      </c>
      <c r="C118" s="7" t="s">
        <v>45</v>
      </c>
      <c r="D118" s="8">
        <v>7</v>
      </c>
      <c r="E118" s="15">
        <v>0</v>
      </c>
      <c r="F118" s="8">
        <f>D118*E118</f>
        <v>0</v>
      </c>
      <c r="G118" s="15">
        <v>0</v>
      </c>
      <c r="H118" s="8">
        <f>D118*G118</f>
        <v>0</v>
      </c>
      <c r="I118" s="8">
        <f t="shared" si="19"/>
        <v>0</v>
      </c>
      <c r="J118" s="8">
        <f t="shared" si="19"/>
        <v>0</v>
      </c>
      <c r="K118" s="7" t="s">
        <v>18</v>
      </c>
      <c r="L118" s="7" t="s">
        <v>18</v>
      </c>
      <c r="M118" s="7" t="s">
        <v>46</v>
      </c>
      <c r="N118" s="3"/>
      <c r="O118" s="3"/>
    </row>
    <row r="119" spans="1:15">
      <c r="A119" s="7"/>
      <c r="B119" s="121" t="s">
        <v>152</v>
      </c>
      <c r="C119" s="7" t="s">
        <v>153</v>
      </c>
      <c r="D119" s="8">
        <v>18</v>
      </c>
      <c r="E119" s="15">
        <v>0</v>
      </c>
      <c r="F119" s="8">
        <f>D119*E119</f>
        <v>0</v>
      </c>
      <c r="G119" s="15">
        <v>0</v>
      </c>
      <c r="H119" s="8">
        <f>D119*G119</f>
        <v>0</v>
      </c>
      <c r="I119" s="8">
        <f t="shared" si="19"/>
        <v>0</v>
      </c>
      <c r="J119" s="8">
        <f t="shared" si="19"/>
        <v>0</v>
      </c>
      <c r="K119" s="7" t="s">
        <v>18</v>
      </c>
      <c r="L119" s="7" t="s">
        <v>18</v>
      </c>
      <c r="M119" s="7" t="s">
        <v>46</v>
      </c>
      <c r="N119" s="3"/>
      <c r="O119" s="3"/>
    </row>
    <row r="120" spans="1:15">
      <c r="A120" s="19" t="s">
        <v>18</v>
      </c>
      <c r="B120" s="123" t="s">
        <v>154</v>
      </c>
      <c r="C120" s="19" t="s">
        <v>18</v>
      </c>
      <c r="D120" s="20"/>
      <c r="E120" s="21"/>
      <c r="F120" s="20"/>
      <c r="G120" s="21"/>
      <c r="H120" s="20"/>
      <c r="I120" s="20"/>
      <c r="J120" s="20"/>
      <c r="K120" s="19" t="s">
        <v>18</v>
      </c>
      <c r="L120" s="19" t="s">
        <v>18</v>
      </c>
      <c r="M120" s="19" t="s">
        <v>18</v>
      </c>
      <c r="N120" s="3"/>
      <c r="O120" s="3"/>
    </row>
    <row r="121" spans="1:15">
      <c r="A121" s="7" t="s">
        <v>155</v>
      </c>
      <c r="B121" s="121" t="s">
        <v>156</v>
      </c>
      <c r="C121" s="7" t="s">
        <v>153</v>
      </c>
      <c r="D121" s="8">
        <v>8</v>
      </c>
      <c r="E121" s="15">
        <v>0</v>
      </c>
      <c r="F121" s="8">
        <f>D121*E121</f>
        <v>0</v>
      </c>
      <c r="G121" s="15">
        <v>0</v>
      </c>
      <c r="H121" s="8">
        <f>D121*G121</f>
        <v>0</v>
      </c>
      <c r="I121" s="8">
        <f t="shared" ref="I121:J123" si="20">E121+G121</f>
        <v>0</v>
      </c>
      <c r="J121" s="8">
        <f t="shared" si="20"/>
        <v>0</v>
      </c>
      <c r="K121" s="7" t="s">
        <v>18</v>
      </c>
      <c r="L121" s="7" t="s">
        <v>18</v>
      </c>
      <c r="M121" s="7" t="s">
        <v>46</v>
      </c>
      <c r="N121" s="3"/>
      <c r="O121" s="3"/>
    </row>
    <row r="122" spans="1:15">
      <c r="A122" s="7" t="s">
        <v>157</v>
      </c>
      <c r="B122" s="121" t="s">
        <v>158</v>
      </c>
      <c r="C122" s="7" t="s">
        <v>153</v>
      </c>
      <c r="D122" s="8">
        <v>6</v>
      </c>
      <c r="E122" s="15">
        <v>0</v>
      </c>
      <c r="F122" s="8">
        <f>D122*E122</f>
        <v>0</v>
      </c>
      <c r="G122" s="15">
        <v>0</v>
      </c>
      <c r="H122" s="8">
        <f>D122*G122</f>
        <v>0</v>
      </c>
      <c r="I122" s="8">
        <f t="shared" si="20"/>
        <v>0</v>
      </c>
      <c r="J122" s="8">
        <f t="shared" si="20"/>
        <v>0</v>
      </c>
      <c r="K122" s="7" t="s">
        <v>18</v>
      </c>
      <c r="L122" s="7" t="s">
        <v>18</v>
      </c>
      <c r="M122" s="7" t="s">
        <v>46</v>
      </c>
      <c r="N122" s="3"/>
      <c r="O122" s="3"/>
    </row>
    <row r="123" spans="1:15">
      <c r="A123" s="7" t="s">
        <v>159</v>
      </c>
      <c r="B123" s="121" t="s">
        <v>516</v>
      </c>
      <c r="C123" s="7" t="s">
        <v>153</v>
      </c>
      <c r="D123" s="8">
        <v>6</v>
      </c>
      <c r="E123" s="15">
        <v>0</v>
      </c>
      <c r="F123" s="8">
        <f>D123*E123</f>
        <v>0</v>
      </c>
      <c r="G123" s="15">
        <v>0</v>
      </c>
      <c r="H123" s="8">
        <f>D123*G123</f>
        <v>0</v>
      </c>
      <c r="I123" s="8">
        <f t="shared" si="20"/>
        <v>0</v>
      </c>
      <c r="J123" s="8">
        <f t="shared" si="20"/>
        <v>0</v>
      </c>
      <c r="K123" s="7" t="s">
        <v>18</v>
      </c>
      <c r="L123" s="7" t="s">
        <v>18</v>
      </c>
      <c r="M123" s="7" t="s">
        <v>46</v>
      </c>
      <c r="N123" s="3"/>
      <c r="O123" s="3"/>
    </row>
    <row r="124" spans="1:15" s="131" customFormat="1" ht="30">
      <c r="A124" s="127"/>
      <c r="B124" s="126" t="s">
        <v>517</v>
      </c>
      <c r="C124" s="127" t="s">
        <v>45</v>
      </c>
      <c r="D124" s="128">
        <v>3</v>
      </c>
      <c r="E124" s="129">
        <v>0</v>
      </c>
      <c r="F124" s="128">
        <f>D124*E124</f>
        <v>0</v>
      </c>
      <c r="G124" s="129">
        <v>0</v>
      </c>
      <c r="H124" s="128">
        <f>D124*G124</f>
        <v>0</v>
      </c>
      <c r="I124" s="128">
        <f t="shared" ref="I124" si="21">E124+G124</f>
        <v>0</v>
      </c>
      <c r="J124" s="128">
        <f t="shared" ref="J124" si="22">F124+H124</f>
        <v>0</v>
      </c>
      <c r="K124" s="127"/>
      <c r="L124" s="127"/>
      <c r="M124" s="127" t="s">
        <v>46</v>
      </c>
      <c r="N124" s="130"/>
      <c r="O124" s="130"/>
    </row>
    <row r="125" spans="1:15" s="131" customFormat="1" ht="20.25">
      <c r="A125" s="127"/>
      <c r="B125" s="126" t="s">
        <v>518</v>
      </c>
      <c r="C125" s="127" t="s">
        <v>45</v>
      </c>
      <c r="D125" s="128">
        <v>6</v>
      </c>
      <c r="E125" s="129">
        <v>0</v>
      </c>
      <c r="F125" s="128">
        <f>D125*E125</f>
        <v>0</v>
      </c>
      <c r="G125" s="129">
        <v>0</v>
      </c>
      <c r="H125" s="128">
        <f>D125*G125</f>
        <v>0</v>
      </c>
      <c r="I125" s="128">
        <f t="shared" ref="I125" si="23">E125+G125</f>
        <v>0</v>
      </c>
      <c r="J125" s="128">
        <f t="shared" ref="J125" si="24">F125+H125</f>
        <v>0</v>
      </c>
      <c r="K125" s="127"/>
      <c r="L125" s="127"/>
      <c r="M125" s="127" t="s">
        <v>46</v>
      </c>
      <c r="N125" s="130"/>
      <c r="O125" s="130"/>
    </row>
    <row r="126" spans="1:15">
      <c r="A126" s="19" t="s">
        <v>18</v>
      </c>
      <c r="B126" s="123" t="s">
        <v>160</v>
      </c>
      <c r="C126" s="19" t="s">
        <v>18</v>
      </c>
      <c r="D126" s="20"/>
      <c r="E126" s="21"/>
      <c r="F126" s="20"/>
      <c r="G126" s="21"/>
      <c r="H126" s="20"/>
      <c r="I126" s="20"/>
      <c r="J126" s="20"/>
      <c r="K126" s="19" t="s">
        <v>18</v>
      </c>
      <c r="L126" s="19" t="s">
        <v>18</v>
      </c>
      <c r="M126" s="19" t="s">
        <v>18</v>
      </c>
      <c r="N126" s="3"/>
      <c r="O126" s="3"/>
    </row>
    <row r="127" spans="1:15" ht="20.25">
      <c r="A127" s="7" t="s">
        <v>18</v>
      </c>
      <c r="B127" s="121" t="s">
        <v>161</v>
      </c>
      <c r="C127" s="7" t="s">
        <v>45</v>
      </c>
      <c r="D127" s="8">
        <v>8</v>
      </c>
      <c r="E127" s="15">
        <v>0</v>
      </c>
      <c r="F127" s="8">
        <f>D127*E127</f>
        <v>0</v>
      </c>
      <c r="G127" s="15">
        <v>0</v>
      </c>
      <c r="H127" s="8">
        <f>D127*G127</f>
        <v>0</v>
      </c>
      <c r="I127" s="8">
        <f>E127+G127</f>
        <v>0</v>
      </c>
      <c r="J127" s="8">
        <f>F127+H127</f>
        <v>0</v>
      </c>
      <c r="K127" s="7" t="s">
        <v>18</v>
      </c>
      <c r="L127" s="7" t="s">
        <v>18</v>
      </c>
      <c r="M127" s="7" t="s">
        <v>46</v>
      </c>
      <c r="N127" s="3"/>
      <c r="O127" s="3"/>
    </row>
    <row r="128" spans="1:15">
      <c r="A128" s="7" t="s">
        <v>18</v>
      </c>
      <c r="B128" s="121" t="s">
        <v>18</v>
      </c>
      <c r="C128" s="7" t="s">
        <v>18</v>
      </c>
      <c r="D128" s="8"/>
      <c r="E128" s="15"/>
      <c r="F128" s="8"/>
      <c r="G128" s="15"/>
      <c r="H128" s="8"/>
      <c r="I128" s="8">
        <f>E128+G128</f>
        <v>0</v>
      </c>
      <c r="J128" s="8">
        <f>F128+H128</f>
        <v>0</v>
      </c>
      <c r="K128" s="7" t="s">
        <v>18</v>
      </c>
      <c r="L128" s="7" t="s">
        <v>18</v>
      </c>
      <c r="M128" s="7" t="s">
        <v>18</v>
      </c>
      <c r="N128" s="3"/>
      <c r="O128" s="3"/>
    </row>
    <row r="129" spans="1:15" ht="23.25">
      <c r="A129" s="19" t="s">
        <v>18</v>
      </c>
      <c r="B129" s="123" t="s">
        <v>162</v>
      </c>
      <c r="C129" s="19" t="s">
        <v>18</v>
      </c>
      <c r="D129" s="20"/>
      <c r="E129" s="21"/>
      <c r="F129" s="20"/>
      <c r="G129" s="21"/>
      <c r="H129" s="20"/>
      <c r="I129" s="20"/>
      <c r="J129" s="20"/>
      <c r="K129" s="19" t="s">
        <v>18</v>
      </c>
      <c r="L129" s="19" t="s">
        <v>18</v>
      </c>
      <c r="M129" s="19" t="s">
        <v>18</v>
      </c>
      <c r="N129" s="3"/>
      <c r="O129" s="3"/>
    </row>
    <row r="130" spans="1:15">
      <c r="A130" s="7" t="s">
        <v>18</v>
      </c>
      <c r="B130" s="121" t="s">
        <v>515</v>
      </c>
      <c r="C130" s="7" t="s">
        <v>45</v>
      </c>
      <c r="D130" s="8">
        <v>1</v>
      </c>
      <c r="E130" s="15">
        <v>0</v>
      </c>
      <c r="F130" s="8">
        <f>D130*E130</f>
        <v>0</v>
      </c>
      <c r="G130" s="15">
        <v>0</v>
      </c>
      <c r="H130" s="8">
        <f>D130*G130</f>
        <v>0</v>
      </c>
      <c r="I130" s="8">
        <f>E130+G130</f>
        <v>0</v>
      </c>
      <c r="J130" s="8">
        <f>F130+H130</f>
        <v>0</v>
      </c>
      <c r="K130" s="7" t="s">
        <v>18</v>
      </c>
      <c r="L130" s="7" t="s">
        <v>18</v>
      </c>
      <c r="M130" s="7" t="s">
        <v>46</v>
      </c>
      <c r="N130" s="3"/>
      <c r="O130" s="3"/>
    </row>
    <row r="131" spans="1:15" ht="23.25">
      <c r="A131" s="19" t="s">
        <v>18</v>
      </c>
      <c r="B131" s="123" t="s">
        <v>163</v>
      </c>
      <c r="C131" s="19" t="s">
        <v>18</v>
      </c>
      <c r="D131" s="20"/>
      <c r="E131" s="21"/>
      <c r="F131" s="20"/>
      <c r="G131" s="21"/>
      <c r="H131" s="20"/>
      <c r="I131" s="20"/>
      <c r="J131" s="20"/>
      <c r="K131" s="19" t="s">
        <v>18</v>
      </c>
      <c r="L131" s="19" t="s">
        <v>18</v>
      </c>
      <c r="M131" s="19" t="s">
        <v>18</v>
      </c>
      <c r="N131" s="3"/>
      <c r="O131" s="3"/>
    </row>
    <row r="132" spans="1:15">
      <c r="A132" s="7" t="s">
        <v>18</v>
      </c>
      <c r="B132" s="121" t="s">
        <v>164</v>
      </c>
      <c r="C132" s="7" t="s">
        <v>45</v>
      </c>
      <c r="D132" s="8">
        <v>1</v>
      </c>
      <c r="E132" s="15">
        <v>0</v>
      </c>
      <c r="F132" s="8">
        <f>D132*E132</f>
        <v>0</v>
      </c>
      <c r="G132" s="15">
        <v>0</v>
      </c>
      <c r="H132" s="8">
        <f>D132*G132</f>
        <v>0</v>
      </c>
      <c r="I132" s="8">
        <f t="shared" ref="I132:J145" si="25">E132+G132</f>
        <v>0</v>
      </c>
      <c r="J132" s="8">
        <f t="shared" si="25"/>
        <v>0</v>
      </c>
      <c r="K132" s="7" t="s">
        <v>18</v>
      </c>
      <c r="L132" s="7" t="s">
        <v>18</v>
      </c>
      <c r="M132" s="7" t="s">
        <v>46</v>
      </c>
      <c r="N132" s="3"/>
      <c r="O132" s="3"/>
    </row>
    <row r="133" spans="1:15">
      <c r="A133" s="7" t="s">
        <v>18</v>
      </c>
      <c r="B133" s="121" t="s">
        <v>165</v>
      </c>
      <c r="C133" s="7" t="s">
        <v>45</v>
      </c>
      <c r="D133" s="8">
        <v>1</v>
      </c>
      <c r="E133" s="15">
        <v>0</v>
      </c>
      <c r="F133" s="8">
        <f>D133*E133</f>
        <v>0</v>
      </c>
      <c r="G133" s="15">
        <v>0</v>
      </c>
      <c r="H133" s="8">
        <f>D133*G133</f>
        <v>0</v>
      </c>
      <c r="I133" s="8">
        <f t="shared" si="25"/>
        <v>0</v>
      </c>
      <c r="J133" s="8">
        <f t="shared" si="25"/>
        <v>0</v>
      </c>
      <c r="K133" s="7" t="s">
        <v>18</v>
      </c>
      <c r="L133" s="7" t="s">
        <v>18</v>
      </c>
      <c r="M133" s="7" t="s">
        <v>46</v>
      </c>
      <c r="N133" s="3"/>
      <c r="O133" s="3"/>
    </row>
    <row r="134" spans="1:15">
      <c r="A134" s="7" t="s">
        <v>18</v>
      </c>
      <c r="B134" s="121" t="s">
        <v>514</v>
      </c>
      <c r="C134" s="7" t="s">
        <v>45</v>
      </c>
      <c r="D134" s="8">
        <v>2</v>
      </c>
      <c r="E134" s="15">
        <v>0</v>
      </c>
      <c r="F134" s="8">
        <f>D134*E134</f>
        <v>0</v>
      </c>
      <c r="G134" s="15">
        <v>0</v>
      </c>
      <c r="H134" s="8">
        <f>D134*G134</f>
        <v>0</v>
      </c>
      <c r="I134" s="8">
        <f t="shared" si="25"/>
        <v>0</v>
      </c>
      <c r="J134" s="8">
        <f t="shared" si="25"/>
        <v>0</v>
      </c>
      <c r="K134" s="7" t="s">
        <v>18</v>
      </c>
      <c r="L134" s="7" t="s">
        <v>18</v>
      </c>
      <c r="M134" s="7" t="s">
        <v>46</v>
      </c>
      <c r="N134" s="3"/>
      <c r="O134" s="3"/>
    </row>
    <row r="135" spans="1:15">
      <c r="A135" s="7" t="s">
        <v>18</v>
      </c>
      <c r="B135" s="121" t="s">
        <v>18</v>
      </c>
      <c r="C135" s="7" t="s">
        <v>18</v>
      </c>
      <c r="D135" s="8"/>
      <c r="E135" s="15"/>
      <c r="F135" s="8"/>
      <c r="G135" s="15"/>
      <c r="H135" s="8"/>
      <c r="I135" s="8">
        <f t="shared" si="25"/>
        <v>0</v>
      </c>
      <c r="J135" s="8">
        <f t="shared" si="25"/>
        <v>0</v>
      </c>
      <c r="K135" s="7" t="s">
        <v>18</v>
      </c>
      <c r="L135" s="7" t="s">
        <v>18</v>
      </c>
      <c r="M135" s="7" t="s">
        <v>18</v>
      </c>
      <c r="N135" s="3"/>
      <c r="O135" s="3"/>
    </row>
    <row r="136" spans="1:15">
      <c r="A136" s="7" t="s">
        <v>18</v>
      </c>
      <c r="B136" s="121" t="s">
        <v>18</v>
      </c>
      <c r="C136" s="7" t="s">
        <v>18</v>
      </c>
      <c r="D136" s="17"/>
      <c r="E136" s="18"/>
      <c r="F136" s="17"/>
      <c r="G136" s="18"/>
      <c r="H136" s="17"/>
      <c r="I136" s="17">
        <f t="shared" si="25"/>
        <v>0</v>
      </c>
      <c r="J136" s="17">
        <f t="shared" si="25"/>
        <v>0</v>
      </c>
      <c r="K136" s="7" t="s">
        <v>18</v>
      </c>
      <c r="L136" s="7" t="s">
        <v>18</v>
      </c>
      <c r="M136" s="7" t="s">
        <v>18</v>
      </c>
      <c r="N136" s="3"/>
      <c r="O136" s="3"/>
    </row>
    <row r="137" spans="1:15">
      <c r="A137" s="7" t="s">
        <v>18</v>
      </c>
      <c r="B137" s="121" t="s">
        <v>18</v>
      </c>
      <c r="C137" s="7" t="s">
        <v>18</v>
      </c>
      <c r="D137" s="17"/>
      <c r="E137" s="18"/>
      <c r="F137" s="17"/>
      <c r="G137" s="18"/>
      <c r="H137" s="17"/>
      <c r="I137" s="17">
        <f t="shared" si="25"/>
        <v>0</v>
      </c>
      <c r="J137" s="17">
        <f t="shared" si="25"/>
        <v>0</v>
      </c>
      <c r="K137" s="7" t="s">
        <v>18</v>
      </c>
      <c r="L137" s="7" t="s">
        <v>18</v>
      </c>
      <c r="M137" s="7" t="s">
        <v>18</v>
      </c>
      <c r="N137" s="3"/>
      <c r="O137" s="3"/>
    </row>
    <row r="138" spans="1:15">
      <c r="A138" s="7" t="s">
        <v>18</v>
      </c>
      <c r="B138" s="121" t="s">
        <v>18</v>
      </c>
      <c r="C138" s="7" t="s">
        <v>18</v>
      </c>
      <c r="D138" s="17"/>
      <c r="E138" s="18"/>
      <c r="F138" s="17"/>
      <c r="G138" s="18"/>
      <c r="H138" s="17"/>
      <c r="I138" s="17">
        <f t="shared" si="25"/>
        <v>0</v>
      </c>
      <c r="J138" s="17">
        <f t="shared" si="25"/>
        <v>0</v>
      </c>
      <c r="K138" s="7" t="s">
        <v>18</v>
      </c>
      <c r="L138" s="7" t="s">
        <v>18</v>
      </c>
      <c r="M138" s="7" t="s">
        <v>18</v>
      </c>
      <c r="N138" s="3"/>
      <c r="O138" s="3"/>
    </row>
    <row r="139" spans="1:15">
      <c r="A139" s="7" t="s">
        <v>18</v>
      </c>
      <c r="B139" s="121" t="s">
        <v>18</v>
      </c>
      <c r="C139" s="7" t="s">
        <v>18</v>
      </c>
      <c r="D139" s="17"/>
      <c r="E139" s="18"/>
      <c r="F139" s="17"/>
      <c r="G139" s="18"/>
      <c r="H139" s="17"/>
      <c r="I139" s="17">
        <f t="shared" si="25"/>
        <v>0</v>
      </c>
      <c r="J139" s="17">
        <f t="shared" si="25"/>
        <v>0</v>
      </c>
      <c r="K139" s="7" t="s">
        <v>18</v>
      </c>
      <c r="L139" s="7" t="s">
        <v>18</v>
      </c>
      <c r="M139" s="7" t="s">
        <v>18</v>
      </c>
      <c r="N139" s="3"/>
      <c r="O139" s="3"/>
    </row>
    <row r="140" spans="1:15">
      <c r="A140" s="7" t="s">
        <v>18</v>
      </c>
      <c r="B140" s="121" t="s">
        <v>18</v>
      </c>
      <c r="C140" s="7" t="s">
        <v>18</v>
      </c>
      <c r="D140" s="17"/>
      <c r="E140" s="18"/>
      <c r="F140" s="17"/>
      <c r="G140" s="18"/>
      <c r="H140" s="17"/>
      <c r="I140" s="17">
        <f t="shared" si="25"/>
        <v>0</v>
      </c>
      <c r="J140" s="17">
        <f t="shared" si="25"/>
        <v>0</v>
      </c>
      <c r="K140" s="7" t="s">
        <v>18</v>
      </c>
      <c r="L140" s="7" t="s">
        <v>18</v>
      </c>
      <c r="M140" s="7" t="s">
        <v>18</v>
      </c>
      <c r="N140" s="3"/>
      <c r="O140" s="3"/>
    </row>
    <row r="141" spans="1:15">
      <c r="A141" s="7" t="s">
        <v>18</v>
      </c>
      <c r="B141" s="121" t="s">
        <v>18</v>
      </c>
      <c r="C141" s="7" t="s">
        <v>18</v>
      </c>
      <c r="D141" s="17"/>
      <c r="E141" s="18"/>
      <c r="F141" s="17"/>
      <c r="G141" s="18"/>
      <c r="H141" s="17"/>
      <c r="I141" s="17">
        <f t="shared" si="25"/>
        <v>0</v>
      </c>
      <c r="J141" s="17">
        <f t="shared" si="25"/>
        <v>0</v>
      </c>
      <c r="K141" s="7" t="s">
        <v>18</v>
      </c>
      <c r="L141" s="7" t="s">
        <v>18</v>
      </c>
      <c r="M141" s="7" t="s">
        <v>18</v>
      </c>
      <c r="N141" s="3"/>
      <c r="O141" s="3"/>
    </row>
    <row r="142" spans="1:15">
      <c r="A142" s="7" t="s">
        <v>18</v>
      </c>
      <c r="B142" s="121" t="s">
        <v>18</v>
      </c>
      <c r="C142" s="7" t="s">
        <v>18</v>
      </c>
      <c r="D142" s="17"/>
      <c r="E142" s="18"/>
      <c r="F142" s="17"/>
      <c r="G142" s="18"/>
      <c r="H142" s="17"/>
      <c r="I142" s="17">
        <f t="shared" si="25"/>
        <v>0</v>
      </c>
      <c r="J142" s="17">
        <f t="shared" si="25"/>
        <v>0</v>
      </c>
      <c r="K142" s="7" t="s">
        <v>18</v>
      </c>
      <c r="L142" s="7" t="s">
        <v>18</v>
      </c>
      <c r="M142" s="7" t="s">
        <v>18</v>
      </c>
      <c r="N142" s="3"/>
      <c r="O142" s="3"/>
    </row>
    <row r="143" spans="1:15">
      <c r="A143" s="7" t="s">
        <v>18</v>
      </c>
      <c r="B143" s="121" t="s">
        <v>18</v>
      </c>
      <c r="C143" s="7" t="s">
        <v>18</v>
      </c>
      <c r="D143" s="17"/>
      <c r="E143" s="18"/>
      <c r="F143" s="17"/>
      <c r="G143" s="18"/>
      <c r="H143" s="17"/>
      <c r="I143" s="17">
        <f t="shared" si="25"/>
        <v>0</v>
      </c>
      <c r="J143" s="17">
        <f t="shared" si="25"/>
        <v>0</v>
      </c>
      <c r="K143" s="7" t="s">
        <v>18</v>
      </c>
      <c r="L143" s="7" t="s">
        <v>18</v>
      </c>
      <c r="M143" s="7" t="s">
        <v>18</v>
      </c>
      <c r="N143" s="3"/>
      <c r="O143" s="3"/>
    </row>
    <row r="144" spans="1:15">
      <c r="A144" s="7" t="s">
        <v>18</v>
      </c>
      <c r="B144" s="121" t="s">
        <v>18</v>
      </c>
      <c r="C144" s="7" t="s">
        <v>18</v>
      </c>
      <c r="D144" s="17"/>
      <c r="E144" s="18"/>
      <c r="F144" s="17"/>
      <c r="G144" s="18"/>
      <c r="H144" s="17"/>
      <c r="I144" s="17">
        <f t="shared" si="25"/>
        <v>0</v>
      </c>
      <c r="J144" s="17">
        <f t="shared" si="25"/>
        <v>0</v>
      </c>
      <c r="K144" s="7" t="s">
        <v>18</v>
      </c>
      <c r="L144" s="7" t="s">
        <v>18</v>
      </c>
      <c r="M144" s="7" t="s">
        <v>18</v>
      </c>
      <c r="N144" s="3"/>
      <c r="O144" s="3"/>
    </row>
    <row r="145" spans="1:15">
      <c r="A145" s="7" t="s">
        <v>18</v>
      </c>
      <c r="B145" s="121" t="s">
        <v>18</v>
      </c>
      <c r="C145" s="7" t="s">
        <v>18</v>
      </c>
      <c r="D145" s="17"/>
      <c r="E145" s="18"/>
      <c r="F145" s="17"/>
      <c r="G145" s="18"/>
      <c r="H145" s="17"/>
      <c r="I145" s="17">
        <f t="shared" si="25"/>
        <v>0</v>
      </c>
      <c r="J145" s="17">
        <f t="shared" si="25"/>
        <v>0</v>
      </c>
      <c r="K145" s="7" t="s">
        <v>18</v>
      </c>
      <c r="L145" s="7" t="s">
        <v>18</v>
      </c>
      <c r="M145" s="7" t="s">
        <v>18</v>
      </c>
      <c r="N145" s="3"/>
      <c r="O145" s="3"/>
    </row>
    <row r="146" spans="1:15">
      <c r="A146" s="5" t="s">
        <v>18</v>
      </c>
      <c r="B146" s="124" t="s">
        <v>166</v>
      </c>
      <c r="C146" s="5" t="s">
        <v>18</v>
      </c>
      <c r="D146" s="22"/>
      <c r="E146" s="23"/>
      <c r="F146" s="22"/>
      <c r="G146" s="23"/>
      <c r="H146" s="22"/>
      <c r="I146" s="22"/>
      <c r="J146" s="22"/>
      <c r="K146" s="5" t="s">
        <v>18</v>
      </c>
      <c r="L146" s="5" t="s">
        <v>18</v>
      </c>
      <c r="M146" s="5" t="s">
        <v>18</v>
      </c>
      <c r="N146" s="3"/>
      <c r="O146" s="3"/>
    </row>
    <row r="147" spans="1:15">
      <c r="A147" s="19" t="s">
        <v>18</v>
      </c>
      <c r="B147" s="123" t="s">
        <v>167</v>
      </c>
      <c r="C147" s="19" t="s">
        <v>18</v>
      </c>
      <c r="D147" s="20"/>
      <c r="E147" s="21"/>
      <c r="F147" s="20"/>
      <c r="G147" s="21"/>
      <c r="H147" s="20"/>
      <c r="I147" s="20"/>
      <c r="J147" s="20"/>
      <c r="K147" s="19" t="s">
        <v>18</v>
      </c>
      <c r="L147" s="19" t="s">
        <v>18</v>
      </c>
      <c r="M147" s="19" t="s">
        <v>18</v>
      </c>
      <c r="N147" s="3"/>
      <c r="O147" s="3"/>
    </row>
    <row r="148" spans="1:15">
      <c r="A148" s="7" t="s">
        <v>168</v>
      </c>
      <c r="B148" s="121" t="s">
        <v>169</v>
      </c>
      <c r="C148" s="7" t="s">
        <v>45</v>
      </c>
      <c r="D148" s="8">
        <v>1</v>
      </c>
      <c r="E148" s="15">
        <v>0</v>
      </c>
      <c r="F148" s="8">
        <f>D148*E148</f>
        <v>0</v>
      </c>
      <c r="G148" s="15">
        <v>0</v>
      </c>
      <c r="H148" s="8">
        <f>D148*G148</f>
        <v>0</v>
      </c>
      <c r="I148" s="8">
        <f t="shared" ref="I148:J150" si="26">E148+G148</f>
        <v>0</v>
      </c>
      <c r="J148" s="8">
        <f t="shared" si="26"/>
        <v>0</v>
      </c>
      <c r="K148" s="7" t="s">
        <v>18</v>
      </c>
      <c r="L148" s="7" t="s">
        <v>18</v>
      </c>
      <c r="M148" s="7" t="s">
        <v>46</v>
      </c>
      <c r="N148" s="3"/>
      <c r="O148" s="3"/>
    </row>
    <row r="149" spans="1:15">
      <c r="A149" s="7" t="s">
        <v>170</v>
      </c>
      <c r="B149" s="121" t="s">
        <v>171</v>
      </c>
      <c r="C149" s="7" t="s">
        <v>45</v>
      </c>
      <c r="D149" s="8">
        <v>5</v>
      </c>
      <c r="E149" s="15">
        <v>0</v>
      </c>
      <c r="F149" s="8">
        <f>D149*E149</f>
        <v>0</v>
      </c>
      <c r="G149" s="15">
        <v>0</v>
      </c>
      <c r="H149" s="8">
        <f>D149*G149</f>
        <v>0</v>
      </c>
      <c r="I149" s="8">
        <f t="shared" si="26"/>
        <v>0</v>
      </c>
      <c r="J149" s="8">
        <f t="shared" si="26"/>
        <v>0</v>
      </c>
      <c r="K149" s="7" t="s">
        <v>18</v>
      </c>
      <c r="L149" s="7" t="s">
        <v>18</v>
      </c>
      <c r="M149" s="7" t="s">
        <v>46</v>
      </c>
      <c r="N149" s="3"/>
      <c r="O149" s="3"/>
    </row>
    <row r="150" spans="1:15">
      <c r="A150" s="7" t="s">
        <v>18</v>
      </c>
      <c r="B150" s="121" t="s">
        <v>172</v>
      </c>
      <c r="C150" s="7" t="s">
        <v>45</v>
      </c>
      <c r="D150" s="8">
        <v>2</v>
      </c>
      <c r="E150" s="15">
        <v>0</v>
      </c>
      <c r="F150" s="8">
        <f>D150*E150</f>
        <v>0</v>
      </c>
      <c r="G150" s="15">
        <v>0</v>
      </c>
      <c r="H150" s="8">
        <f>D150*G150</f>
        <v>0</v>
      </c>
      <c r="I150" s="8">
        <f t="shared" si="26"/>
        <v>0</v>
      </c>
      <c r="J150" s="8">
        <f t="shared" si="26"/>
        <v>0</v>
      </c>
      <c r="K150" s="7" t="s">
        <v>18</v>
      </c>
      <c r="L150" s="7" t="s">
        <v>18</v>
      </c>
      <c r="M150" s="7" t="s">
        <v>46</v>
      </c>
      <c r="N150" s="3"/>
      <c r="O150" s="3"/>
    </row>
    <row r="151" spans="1:15">
      <c r="A151" s="19" t="s">
        <v>18</v>
      </c>
      <c r="B151" s="123" t="s">
        <v>173</v>
      </c>
      <c r="C151" s="19" t="s">
        <v>18</v>
      </c>
      <c r="D151" s="20"/>
      <c r="E151" s="21"/>
      <c r="F151" s="20"/>
      <c r="G151" s="21"/>
      <c r="H151" s="20"/>
      <c r="I151" s="20"/>
      <c r="J151" s="20"/>
      <c r="K151" s="19" t="s">
        <v>18</v>
      </c>
      <c r="L151" s="19" t="s">
        <v>18</v>
      </c>
      <c r="M151" s="19" t="s">
        <v>18</v>
      </c>
      <c r="N151" s="3"/>
      <c r="O151" s="3"/>
    </row>
    <row r="152" spans="1:15">
      <c r="A152" s="7" t="s">
        <v>18</v>
      </c>
      <c r="B152" s="121" t="s">
        <v>174</v>
      </c>
      <c r="C152" s="7" t="s">
        <v>82</v>
      </c>
      <c r="D152" s="8">
        <v>66</v>
      </c>
      <c r="E152" s="15">
        <v>0</v>
      </c>
      <c r="F152" s="8">
        <f>D152*E152</f>
        <v>0</v>
      </c>
      <c r="G152" s="15">
        <v>0</v>
      </c>
      <c r="H152" s="8">
        <f>D152*G152</f>
        <v>0</v>
      </c>
      <c r="I152" s="8">
        <f>E152+G152</f>
        <v>0</v>
      </c>
      <c r="J152" s="8">
        <f>F152+H152</f>
        <v>0</v>
      </c>
      <c r="K152" s="7" t="s">
        <v>18</v>
      </c>
      <c r="L152" s="7" t="s">
        <v>18</v>
      </c>
      <c r="M152" s="7" t="s">
        <v>46</v>
      </c>
      <c r="N152" s="3"/>
      <c r="O152" s="3"/>
    </row>
    <row r="153" spans="1:15">
      <c r="A153" s="19" t="s">
        <v>18</v>
      </c>
      <c r="B153" s="123" t="s">
        <v>175</v>
      </c>
      <c r="C153" s="19" t="s">
        <v>18</v>
      </c>
      <c r="D153" s="20"/>
      <c r="E153" s="21"/>
      <c r="F153" s="20"/>
      <c r="G153" s="21"/>
      <c r="H153" s="20"/>
      <c r="I153" s="20"/>
      <c r="J153" s="20"/>
      <c r="K153" s="19" t="s">
        <v>18</v>
      </c>
      <c r="L153" s="19" t="s">
        <v>18</v>
      </c>
      <c r="M153" s="19" t="s">
        <v>18</v>
      </c>
      <c r="N153" s="3"/>
      <c r="O153" s="3"/>
    </row>
    <row r="154" spans="1:15">
      <c r="A154" s="7" t="s">
        <v>18</v>
      </c>
      <c r="B154" s="121" t="s">
        <v>176</v>
      </c>
      <c r="C154" s="7" t="s">
        <v>82</v>
      </c>
      <c r="D154" s="8">
        <v>58</v>
      </c>
      <c r="E154" s="15">
        <v>0</v>
      </c>
      <c r="F154" s="8">
        <f>D154*E154</f>
        <v>0</v>
      </c>
      <c r="G154" s="15">
        <v>0</v>
      </c>
      <c r="H154" s="8">
        <f>D154*G154</f>
        <v>0</v>
      </c>
      <c r="I154" s="8">
        <f>E154+G154</f>
        <v>0</v>
      </c>
      <c r="J154" s="8">
        <f>F154+H154</f>
        <v>0</v>
      </c>
      <c r="K154" s="7" t="s">
        <v>18</v>
      </c>
      <c r="L154" s="7" t="s">
        <v>18</v>
      </c>
      <c r="M154" s="7" t="s">
        <v>46</v>
      </c>
      <c r="N154" s="3"/>
      <c r="O154" s="3"/>
    </row>
    <row r="155" spans="1:15">
      <c r="A155" s="7" t="s">
        <v>18</v>
      </c>
      <c r="B155" s="121" t="s">
        <v>177</v>
      </c>
      <c r="C155" s="7" t="s">
        <v>82</v>
      </c>
      <c r="D155" s="8">
        <v>32</v>
      </c>
      <c r="E155" s="15">
        <v>0</v>
      </c>
      <c r="F155" s="8">
        <f>D155*E155</f>
        <v>0</v>
      </c>
      <c r="G155" s="15">
        <v>0</v>
      </c>
      <c r="H155" s="8">
        <f>D155*G155</f>
        <v>0</v>
      </c>
      <c r="I155" s="8">
        <f>E155+G155</f>
        <v>0</v>
      </c>
      <c r="J155" s="8">
        <f>F155+H155</f>
        <v>0</v>
      </c>
      <c r="K155" s="7" t="s">
        <v>18</v>
      </c>
      <c r="L155" s="7" t="s">
        <v>18</v>
      </c>
      <c r="M155" s="7" t="s">
        <v>46</v>
      </c>
      <c r="N155" s="3"/>
      <c r="O155" s="3"/>
    </row>
    <row r="156" spans="1:15">
      <c r="A156" s="19" t="s">
        <v>18</v>
      </c>
      <c r="B156" s="123" t="s">
        <v>178</v>
      </c>
      <c r="C156" s="19" t="s">
        <v>18</v>
      </c>
      <c r="D156" s="20"/>
      <c r="E156" s="21"/>
      <c r="F156" s="20"/>
      <c r="G156" s="21"/>
      <c r="H156" s="20"/>
      <c r="I156" s="20"/>
      <c r="J156" s="20"/>
      <c r="K156" s="19" t="s">
        <v>18</v>
      </c>
      <c r="L156" s="19" t="s">
        <v>18</v>
      </c>
      <c r="M156" s="19" t="s">
        <v>18</v>
      </c>
      <c r="N156" s="3"/>
      <c r="O156" s="3"/>
    </row>
    <row r="157" spans="1:15">
      <c r="A157" s="7" t="s">
        <v>18</v>
      </c>
      <c r="B157" s="121" t="s">
        <v>179</v>
      </c>
      <c r="C157" s="7" t="s">
        <v>45</v>
      </c>
      <c r="D157" s="8">
        <v>6</v>
      </c>
      <c r="E157" s="15">
        <v>0</v>
      </c>
      <c r="F157" s="8">
        <f>D157*E157</f>
        <v>0</v>
      </c>
      <c r="G157" s="15">
        <v>0</v>
      </c>
      <c r="H157" s="8">
        <f>D157*G157</f>
        <v>0</v>
      </c>
      <c r="I157" s="8">
        <f>E157+G157</f>
        <v>0</v>
      </c>
      <c r="J157" s="8">
        <f>F157+H157</f>
        <v>0</v>
      </c>
      <c r="K157" s="7" t="s">
        <v>18</v>
      </c>
      <c r="L157" s="7" t="s">
        <v>18</v>
      </c>
      <c r="M157" s="7" t="s">
        <v>46</v>
      </c>
      <c r="N157" s="3"/>
      <c r="O157" s="3"/>
    </row>
    <row r="158" spans="1:15">
      <c r="A158" s="5" t="s">
        <v>18</v>
      </c>
      <c r="B158" s="124" t="s">
        <v>180</v>
      </c>
      <c r="C158" s="5" t="s">
        <v>18</v>
      </c>
      <c r="D158" s="22"/>
      <c r="E158" s="23"/>
      <c r="F158" s="6">
        <f>SUM(F147:F157)</f>
        <v>0</v>
      </c>
      <c r="G158" s="23"/>
      <c r="H158" s="6">
        <f>SUM(H147:H157)</f>
        <v>0</v>
      </c>
      <c r="I158" s="22"/>
      <c r="J158" s="6">
        <f>SUM(J147:J157)</f>
        <v>0</v>
      </c>
      <c r="K158" s="5" t="s">
        <v>18</v>
      </c>
      <c r="L158" s="5" t="s">
        <v>18</v>
      </c>
      <c r="M158" s="5" t="s">
        <v>18</v>
      </c>
      <c r="N158" s="3"/>
      <c r="O158" s="3"/>
    </row>
    <row r="159" spans="1:15">
      <c r="A159" s="7" t="s">
        <v>18</v>
      </c>
      <c r="B159" s="121" t="s">
        <v>18</v>
      </c>
      <c r="C159" s="7" t="s">
        <v>18</v>
      </c>
      <c r="D159" s="17"/>
      <c r="E159" s="18"/>
      <c r="F159" s="17"/>
      <c r="G159" s="18"/>
      <c r="H159" s="17"/>
      <c r="I159" s="17">
        <f>E159+G159</f>
        <v>0</v>
      </c>
      <c r="J159" s="17">
        <f>F159+H159</f>
        <v>0</v>
      </c>
      <c r="K159" s="7" t="s">
        <v>18</v>
      </c>
      <c r="L159" s="7" t="s">
        <v>18</v>
      </c>
      <c r="M159" s="7" t="s">
        <v>18</v>
      </c>
      <c r="N159" s="3"/>
      <c r="O159" s="3"/>
    </row>
    <row r="160" spans="1:15">
      <c r="A160" s="5" t="s">
        <v>18</v>
      </c>
      <c r="B160" s="124" t="s">
        <v>181</v>
      </c>
      <c r="C160" s="5" t="s">
        <v>18</v>
      </c>
      <c r="D160" s="22"/>
      <c r="E160" s="23"/>
      <c r="F160" s="22"/>
      <c r="G160" s="23"/>
      <c r="H160" s="22"/>
      <c r="I160" s="22"/>
      <c r="J160" s="22"/>
      <c r="K160" s="5" t="s">
        <v>18</v>
      </c>
      <c r="L160" s="5" t="s">
        <v>18</v>
      </c>
      <c r="M160" s="5" t="s">
        <v>18</v>
      </c>
      <c r="N160" s="3"/>
      <c r="O160" s="3"/>
    </row>
    <row r="161" spans="1:15">
      <c r="A161" s="19" t="s">
        <v>18</v>
      </c>
      <c r="B161" s="123" t="s">
        <v>182</v>
      </c>
      <c r="C161" s="19" t="s">
        <v>18</v>
      </c>
      <c r="D161" s="20"/>
      <c r="E161" s="21"/>
      <c r="F161" s="20"/>
      <c r="G161" s="21"/>
      <c r="H161" s="20"/>
      <c r="I161" s="20"/>
      <c r="J161" s="20"/>
      <c r="K161" s="19" t="s">
        <v>18</v>
      </c>
      <c r="L161" s="19" t="s">
        <v>18</v>
      </c>
      <c r="M161" s="19" t="s">
        <v>18</v>
      </c>
      <c r="N161" s="3"/>
      <c r="O161" s="3"/>
    </row>
    <row r="162" spans="1:15">
      <c r="A162" s="7" t="s">
        <v>18</v>
      </c>
      <c r="B162" s="121" t="s">
        <v>183</v>
      </c>
      <c r="C162" s="7" t="s">
        <v>184</v>
      </c>
      <c r="D162" s="8">
        <v>6</v>
      </c>
      <c r="E162" s="15">
        <v>0</v>
      </c>
      <c r="F162" s="8">
        <f t="shared" ref="F162:F168" si="27">D162*E162</f>
        <v>0</v>
      </c>
      <c r="G162" s="15">
        <v>0</v>
      </c>
      <c r="H162" s="8">
        <f t="shared" ref="H162:H168" si="28">D162*G162</f>
        <v>0</v>
      </c>
      <c r="I162" s="8">
        <f t="shared" ref="I162:J168" si="29">E162+G162</f>
        <v>0</v>
      </c>
      <c r="J162" s="8">
        <f t="shared" si="29"/>
        <v>0</v>
      </c>
      <c r="K162" s="7" t="s">
        <v>18</v>
      </c>
      <c r="L162" s="7" t="s">
        <v>18</v>
      </c>
      <c r="M162" s="7" t="s">
        <v>46</v>
      </c>
      <c r="N162" s="3"/>
      <c r="O162" s="3"/>
    </row>
    <row r="163" spans="1:15">
      <c r="A163" s="7" t="s">
        <v>18</v>
      </c>
      <c r="B163" s="121" t="s">
        <v>185</v>
      </c>
      <c r="C163" s="7" t="s">
        <v>184</v>
      </c>
      <c r="D163" s="8">
        <v>6</v>
      </c>
      <c r="E163" s="15">
        <v>0</v>
      </c>
      <c r="F163" s="8">
        <f t="shared" si="27"/>
        <v>0</v>
      </c>
      <c r="G163" s="15">
        <v>0</v>
      </c>
      <c r="H163" s="8">
        <f t="shared" si="28"/>
        <v>0</v>
      </c>
      <c r="I163" s="8">
        <f t="shared" si="29"/>
        <v>0</v>
      </c>
      <c r="J163" s="8">
        <f t="shared" si="29"/>
        <v>0</v>
      </c>
      <c r="K163" s="7" t="s">
        <v>18</v>
      </c>
      <c r="L163" s="7" t="s">
        <v>18</v>
      </c>
      <c r="M163" s="7" t="s">
        <v>46</v>
      </c>
      <c r="N163" s="3"/>
      <c r="O163" s="3"/>
    </row>
    <row r="164" spans="1:15">
      <c r="A164" s="7" t="s">
        <v>18</v>
      </c>
      <c r="B164" s="121" t="s">
        <v>186</v>
      </c>
      <c r="C164" s="7" t="s">
        <v>184</v>
      </c>
      <c r="D164" s="8">
        <v>68</v>
      </c>
      <c r="E164" s="15">
        <v>0</v>
      </c>
      <c r="F164" s="8">
        <f t="shared" si="27"/>
        <v>0</v>
      </c>
      <c r="G164" s="15">
        <v>0</v>
      </c>
      <c r="H164" s="8">
        <f t="shared" si="28"/>
        <v>0</v>
      </c>
      <c r="I164" s="8">
        <f t="shared" si="29"/>
        <v>0</v>
      </c>
      <c r="J164" s="8">
        <f t="shared" si="29"/>
        <v>0</v>
      </c>
      <c r="K164" s="7" t="s">
        <v>18</v>
      </c>
      <c r="L164" s="7" t="s">
        <v>18</v>
      </c>
      <c r="M164" s="7" t="s">
        <v>46</v>
      </c>
      <c r="N164" s="3"/>
      <c r="O164" s="3"/>
    </row>
    <row r="165" spans="1:15">
      <c r="A165" s="7" t="s">
        <v>18</v>
      </c>
      <c r="B165" s="121" t="s">
        <v>187</v>
      </c>
      <c r="C165" s="7" t="s">
        <v>184</v>
      </c>
      <c r="D165" s="8">
        <v>6</v>
      </c>
      <c r="E165" s="15">
        <v>0</v>
      </c>
      <c r="F165" s="8">
        <f t="shared" si="27"/>
        <v>0</v>
      </c>
      <c r="G165" s="15">
        <v>0</v>
      </c>
      <c r="H165" s="8">
        <f t="shared" si="28"/>
        <v>0</v>
      </c>
      <c r="I165" s="8">
        <f t="shared" si="29"/>
        <v>0</v>
      </c>
      <c r="J165" s="8">
        <f t="shared" si="29"/>
        <v>0</v>
      </c>
      <c r="K165" s="7" t="s">
        <v>18</v>
      </c>
      <c r="L165" s="7" t="s">
        <v>18</v>
      </c>
      <c r="M165" s="7" t="s">
        <v>46</v>
      </c>
      <c r="N165" s="3"/>
      <c r="O165" s="3"/>
    </row>
    <row r="166" spans="1:15">
      <c r="A166" s="7" t="s">
        <v>18</v>
      </c>
      <c r="B166" s="121" t="s">
        <v>188</v>
      </c>
      <c r="C166" s="7" t="s">
        <v>184</v>
      </c>
      <c r="D166" s="8">
        <v>4</v>
      </c>
      <c r="E166" s="15">
        <v>0</v>
      </c>
      <c r="F166" s="8">
        <f t="shared" si="27"/>
        <v>0</v>
      </c>
      <c r="G166" s="15">
        <v>0</v>
      </c>
      <c r="H166" s="8">
        <f t="shared" si="28"/>
        <v>0</v>
      </c>
      <c r="I166" s="8">
        <f t="shared" si="29"/>
        <v>0</v>
      </c>
      <c r="J166" s="8">
        <f t="shared" si="29"/>
        <v>0</v>
      </c>
      <c r="K166" s="7" t="s">
        <v>18</v>
      </c>
      <c r="L166" s="7" t="s">
        <v>18</v>
      </c>
      <c r="M166" s="7" t="s">
        <v>46</v>
      </c>
      <c r="N166" s="3"/>
      <c r="O166" s="3"/>
    </row>
    <row r="167" spans="1:15">
      <c r="A167" s="7" t="s">
        <v>18</v>
      </c>
      <c r="B167" s="121" t="s">
        <v>189</v>
      </c>
      <c r="C167" s="7" t="s">
        <v>184</v>
      </c>
      <c r="D167" s="8">
        <v>6</v>
      </c>
      <c r="E167" s="15">
        <v>0</v>
      </c>
      <c r="F167" s="8">
        <f t="shared" si="27"/>
        <v>0</v>
      </c>
      <c r="G167" s="15">
        <v>0</v>
      </c>
      <c r="H167" s="8">
        <f t="shared" si="28"/>
        <v>0</v>
      </c>
      <c r="I167" s="8">
        <f t="shared" si="29"/>
        <v>0</v>
      </c>
      <c r="J167" s="8">
        <f t="shared" si="29"/>
        <v>0</v>
      </c>
      <c r="K167" s="7" t="s">
        <v>18</v>
      </c>
      <c r="L167" s="7" t="s">
        <v>18</v>
      </c>
      <c r="M167" s="7" t="s">
        <v>46</v>
      </c>
      <c r="N167" s="3"/>
      <c r="O167" s="3"/>
    </row>
    <row r="168" spans="1:15" ht="30">
      <c r="A168" s="7" t="s">
        <v>18</v>
      </c>
      <c r="B168" s="121" t="s">
        <v>190</v>
      </c>
      <c r="C168" s="7" t="s">
        <v>184</v>
      </c>
      <c r="D168" s="8">
        <v>40</v>
      </c>
      <c r="E168" s="15">
        <v>0</v>
      </c>
      <c r="F168" s="8">
        <f t="shared" si="27"/>
        <v>0</v>
      </c>
      <c r="G168" s="15">
        <v>0</v>
      </c>
      <c r="H168" s="8">
        <f t="shared" si="28"/>
        <v>0</v>
      </c>
      <c r="I168" s="8">
        <f t="shared" si="29"/>
        <v>0</v>
      </c>
      <c r="J168" s="8">
        <f t="shared" si="29"/>
        <v>0</v>
      </c>
      <c r="K168" s="7" t="s">
        <v>18</v>
      </c>
      <c r="L168" s="7" t="s">
        <v>18</v>
      </c>
      <c r="M168" s="7" t="s">
        <v>46</v>
      </c>
      <c r="N168" s="3"/>
      <c r="O168" s="3"/>
    </row>
    <row r="169" spans="1:15">
      <c r="A169" s="19" t="s">
        <v>18</v>
      </c>
      <c r="B169" s="123" t="s">
        <v>191</v>
      </c>
      <c r="C169" s="19" t="s">
        <v>18</v>
      </c>
      <c r="D169" s="20"/>
      <c r="E169" s="21"/>
      <c r="F169" s="20"/>
      <c r="G169" s="21"/>
      <c r="H169" s="20"/>
      <c r="I169" s="20"/>
      <c r="J169" s="20"/>
      <c r="K169" s="19" t="s">
        <v>18</v>
      </c>
      <c r="L169" s="19" t="s">
        <v>18</v>
      </c>
      <c r="M169" s="19" t="s">
        <v>18</v>
      </c>
      <c r="N169" s="3"/>
      <c r="O169" s="3"/>
    </row>
    <row r="170" spans="1:15">
      <c r="A170" s="7" t="s">
        <v>18</v>
      </c>
      <c r="B170" s="121" t="s">
        <v>192</v>
      </c>
      <c r="C170" s="7" t="s">
        <v>184</v>
      </c>
      <c r="D170" s="8">
        <v>6</v>
      </c>
      <c r="E170" s="15">
        <v>0</v>
      </c>
      <c r="F170" s="8">
        <f>D170*E170</f>
        <v>0</v>
      </c>
      <c r="G170" s="15">
        <v>0</v>
      </c>
      <c r="H170" s="8">
        <f>D170*G170</f>
        <v>0</v>
      </c>
      <c r="I170" s="8">
        <f>E170+G170</f>
        <v>0</v>
      </c>
      <c r="J170" s="8">
        <f>F170+H170</f>
        <v>0</v>
      </c>
      <c r="K170" s="7" t="s">
        <v>18</v>
      </c>
      <c r="L170" s="7" t="s">
        <v>18</v>
      </c>
      <c r="M170" s="7" t="s">
        <v>46</v>
      </c>
      <c r="N170" s="3"/>
      <c r="O170" s="3"/>
    </row>
    <row r="171" spans="1:15">
      <c r="A171" s="19" t="s">
        <v>18</v>
      </c>
      <c r="B171" s="123" t="s">
        <v>193</v>
      </c>
      <c r="C171" s="19" t="s">
        <v>18</v>
      </c>
      <c r="D171" s="20"/>
      <c r="E171" s="21"/>
      <c r="F171" s="20"/>
      <c r="G171" s="21"/>
      <c r="H171" s="20"/>
      <c r="I171" s="20"/>
      <c r="J171" s="20"/>
      <c r="K171" s="19" t="s">
        <v>18</v>
      </c>
      <c r="L171" s="19" t="s">
        <v>18</v>
      </c>
      <c r="M171" s="19" t="s">
        <v>18</v>
      </c>
      <c r="N171" s="3"/>
      <c r="O171" s="3"/>
    </row>
    <row r="172" spans="1:15">
      <c r="A172" s="19" t="s">
        <v>18</v>
      </c>
      <c r="B172" s="123" t="s">
        <v>194</v>
      </c>
      <c r="C172" s="19" t="s">
        <v>18</v>
      </c>
      <c r="D172" s="20"/>
      <c r="E172" s="21"/>
      <c r="F172" s="20"/>
      <c r="G172" s="21"/>
      <c r="H172" s="20"/>
      <c r="I172" s="20"/>
      <c r="J172" s="20"/>
      <c r="K172" s="19" t="s">
        <v>18</v>
      </c>
      <c r="L172" s="19" t="s">
        <v>18</v>
      </c>
      <c r="M172" s="19" t="s">
        <v>18</v>
      </c>
      <c r="N172" s="3"/>
      <c r="O172" s="3"/>
    </row>
    <row r="173" spans="1:15">
      <c r="A173" s="7" t="s">
        <v>18</v>
      </c>
      <c r="B173" s="121" t="s">
        <v>195</v>
      </c>
      <c r="C173" s="7" t="s">
        <v>184</v>
      </c>
      <c r="D173" s="8">
        <v>2</v>
      </c>
      <c r="E173" s="15">
        <v>0</v>
      </c>
      <c r="F173" s="8">
        <f>D173*E173</f>
        <v>0</v>
      </c>
      <c r="G173" s="15">
        <v>0</v>
      </c>
      <c r="H173" s="8">
        <f>D173*G173</f>
        <v>0</v>
      </c>
      <c r="I173" s="8">
        <f>E173+G173</f>
        <v>0</v>
      </c>
      <c r="J173" s="8">
        <f>F173+H173</f>
        <v>0</v>
      </c>
      <c r="K173" s="7" t="s">
        <v>18</v>
      </c>
      <c r="L173" s="7" t="s">
        <v>18</v>
      </c>
      <c r="M173" s="7" t="s">
        <v>46</v>
      </c>
      <c r="N173" s="3"/>
      <c r="O173" s="3"/>
    </row>
    <row r="174" spans="1:15">
      <c r="A174" s="7" t="s">
        <v>18</v>
      </c>
      <c r="B174" s="121" t="s">
        <v>196</v>
      </c>
      <c r="C174" s="7" t="s">
        <v>184</v>
      </c>
      <c r="D174" s="8">
        <v>14</v>
      </c>
      <c r="E174" s="15">
        <v>0</v>
      </c>
      <c r="F174" s="8">
        <f>D174*E174</f>
        <v>0</v>
      </c>
      <c r="G174" s="15">
        <v>0</v>
      </c>
      <c r="H174" s="8">
        <f>D174*G174</f>
        <v>0</v>
      </c>
      <c r="I174" s="8">
        <f>E174+G174</f>
        <v>0</v>
      </c>
      <c r="J174" s="8">
        <f>F174+H174</f>
        <v>0</v>
      </c>
      <c r="K174" s="7" t="s">
        <v>18</v>
      </c>
      <c r="L174" s="7" t="s">
        <v>18</v>
      </c>
      <c r="M174" s="7" t="s">
        <v>46</v>
      </c>
      <c r="N174" s="3"/>
      <c r="O174" s="3"/>
    </row>
    <row r="175" spans="1:15">
      <c r="A175" s="19" t="s">
        <v>18</v>
      </c>
      <c r="B175" s="123" t="s">
        <v>182</v>
      </c>
      <c r="C175" s="19" t="s">
        <v>18</v>
      </c>
      <c r="D175" s="20"/>
      <c r="E175" s="21"/>
      <c r="F175" s="20"/>
      <c r="G175" s="21"/>
      <c r="H175" s="20"/>
      <c r="I175" s="20"/>
      <c r="J175" s="20"/>
      <c r="K175" s="19" t="s">
        <v>18</v>
      </c>
      <c r="L175" s="19" t="s">
        <v>18</v>
      </c>
      <c r="M175" s="19" t="s">
        <v>18</v>
      </c>
      <c r="N175" s="3"/>
      <c r="O175" s="3"/>
    </row>
    <row r="176" spans="1:15">
      <c r="A176" s="7" t="s">
        <v>18</v>
      </c>
      <c r="B176" s="121" t="s">
        <v>185</v>
      </c>
      <c r="C176" s="7" t="s">
        <v>184</v>
      </c>
      <c r="D176" s="8">
        <v>2</v>
      </c>
      <c r="E176" s="15">
        <v>0</v>
      </c>
      <c r="F176" s="8">
        <f>D176*E176</f>
        <v>0</v>
      </c>
      <c r="G176" s="15">
        <v>0</v>
      </c>
      <c r="H176" s="8">
        <f>D176*G176</f>
        <v>0</v>
      </c>
      <c r="I176" s="8">
        <f>E176+G176</f>
        <v>0</v>
      </c>
      <c r="J176" s="8">
        <f>F176+H176</f>
        <v>0</v>
      </c>
      <c r="K176" s="7" t="s">
        <v>18</v>
      </c>
      <c r="L176" s="7" t="s">
        <v>18</v>
      </c>
      <c r="M176" s="7" t="s">
        <v>46</v>
      </c>
      <c r="N176" s="3"/>
      <c r="O176" s="3"/>
    </row>
    <row r="177" spans="1:15">
      <c r="A177" s="5" t="s">
        <v>18</v>
      </c>
      <c r="B177" s="124" t="s">
        <v>197</v>
      </c>
      <c r="C177" s="5" t="s">
        <v>18</v>
      </c>
      <c r="D177" s="22"/>
      <c r="E177" s="23"/>
      <c r="F177" s="6">
        <f>SUM(F161:F176)</f>
        <v>0</v>
      </c>
      <c r="G177" s="23"/>
      <c r="H177" s="6">
        <f>SUM(H161:H176)</f>
        <v>0</v>
      </c>
      <c r="I177" s="22"/>
      <c r="J177" s="6">
        <f>SUM(J161:J176)</f>
        <v>0</v>
      </c>
      <c r="K177" s="5" t="s">
        <v>18</v>
      </c>
      <c r="L177" s="5" t="s">
        <v>18</v>
      </c>
      <c r="M177" s="5" t="s">
        <v>18</v>
      </c>
      <c r="N177" s="3"/>
      <c r="O177" s="3"/>
    </row>
    <row r="178" spans="1:15">
      <c r="A178" s="7" t="s">
        <v>18</v>
      </c>
      <c r="B178" s="121" t="s">
        <v>18</v>
      </c>
      <c r="C178" s="7" t="s">
        <v>18</v>
      </c>
      <c r="D178" s="17"/>
      <c r="E178" s="18"/>
      <c r="F178" s="17"/>
      <c r="G178" s="18"/>
      <c r="H178" s="17"/>
      <c r="I178" s="17">
        <f>E178+G178</f>
        <v>0</v>
      </c>
      <c r="J178" s="17">
        <f>F178+H178</f>
        <v>0</v>
      </c>
      <c r="K178" s="7" t="s">
        <v>18</v>
      </c>
      <c r="L178" s="7" t="s">
        <v>18</v>
      </c>
      <c r="M178" s="7" t="s">
        <v>18</v>
      </c>
      <c r="N178" s="3"/>
      <c r="O178" s="3"/>
    </row>
    <row r="179" spans="1:15">
      <c r="A179" s="7" t="s">
        <v>18</v>
      </c>
      <c r="B179" s="121" t="s">
        <v>198</v>
      </c>
      <c r="C179" s="7" t="s">
        <v>18</v>
      </c>
      <c r="D179" s="8"/>
      <c r="E179" s="15"/>
      <c r="F179" s="8"/>
      <c r="G179" s="15"/>
      <c r="H179" s="8"/>
      <c r="I179" s="8">
        <f>E179+G179</f>
        <v>0</v>
      </c>
      <c r="J179" s="8">
        <f>F179+H179</f>
        <v>0</v>
      </c>
      <c r="K179" s="7" t="s">
        <v>18</v>
      </c>
      <c r="L179" s="7" t="s">
        <v>18</v>
      </c>
      <c r="M179" s="7" t="s">
        <v>18</v>
      </c>
      <c r="N179" s="3"/>
      <c r="O179" s="3"/>
    </row>
    <row r="180" spans="1:15">
      <c r="A180" s="11" t="s">
        <v>18</v>
      </c>
      <c r="B180" s="122" t="s">
        <v>199</v>
      </c>
      <c r="C180" s="11" t="s">
        <v>18</v>
      </c>
      <c r="D180" s="12"/>
      <c r="E180" s="16"/>
      <c r="F180" s="12">
        <f>SUM(F16:F145,F147:F157,F159,F161:F176,F178:F179)</f>
        <v>0</v>
      </c>
      <c r="G180" s="16"/>
      <c r="H180" s="12">
        <f>SUM(H16:H145,H147:H157,H159,H161:H176,H178:H179)</f>
        <v>0</v>
      </c>
      <c r="I180" s="12"/>
      <c r="J180" s="12">
        <f>SUM(J16:J145,J147:J157,J159,J161:J176,J178:J179)</f>
        <v>0</v>
      </c>
      <c r="K180" s="11" t="s">
        <v>18</v>
      </c>
      <c r="L180" s="11" t="s">
        <v>18</v>
      </c>
      <c r="M180" s="11" t="s">
        <v>18</v>
      </c>
      <c r="N180" s="3"/>
      <c r="O180" s="3"/>
    </row>
    <row r="181" spans="1:15">
      <c r="A181" s="7" t="s">
        <v>18</v>
      </c>
      <c r="B181" s="121" t="s">
        <v>18</v>
      </c>
      <c r="C181" s="7" t="s">
        <v>18</v>
      </c>
      <c r="D181" s="17"/>
      <c r="E181" s="18"/>
      <c r="F181" s="17"/>
      <c r="G181" s="18"/>
      <c r="H181" s="17"/>
      <c r="I181" s="17">
        <f>E181+G181</f>
        <v>0</v>
      </c>
      <c r="J181" s="17">
        <f>F181+H181</f>
        <v>0</v>
      </c>
      <c r="K181" s="7" t="s">
        <v>18</v>
      </c>
      <c r="L181" s="7" t="s">
        <v>18</v>
      </c>
      <c r="M181" s="7" t="s">
        <v>18</v>
      </c>
      <c r="N181" s="3"/>
      <c r="O181" s="3"/>
    </row>
    <row r="182" spans="1:15">
      <c r="A182" s="7" t="s">
        <v>18</v>
      </c>
      <c r="B182" s="121" t="s">
        <v>18</v>
      </c>
      <c r="C182" s="7" t="s">
        <v>18</v>
      </c>
      <c r="D182" s="8"/>
      <c r="E182" s="15"/>
      <c r="F182" s="8"/>
      <c r="G182" s="15"/>
      <c r="H182" s="8"/>
      <c r="I182" s="8">
        <f>E182+G182</f>
        <v>0</v>
      </c>
      <c r="J182" s="8">
        <f>F182+H182</f>
        <v>0</v>
      </c>
      <c r="K182" s="7" t="s">
        <v>18</v>
      </c>
      <c r="L182" s="7" t="s">
        <v>18</v>
      </c>
      <c r="M182" s="7" t="s">
        <v>18</v>
      </c>
      <c r="N182" s="3"/>
      <c r="O182" s="3"/>
    </row>
    <row r="183" spans="1:15">
      <c r="A183" s="11" t="s">
        <v>18</v>
      </c>
      <c r="B183" s="122" t="s">
        <v>32</v>
      </c>
      <c r="C183" s="11" t="s">
        <v>18</v>
      </c>
      <c r="D183" s="12"/>
      <c r="E183" s="16"/>
      <c r="F183" s="12"/>
      <c r="G183" s="16"/>
      <c r="H183" s="12"/>
      <c r="I183" s="12"/>
      <c r="J183" s="12"/>
      <c r="K183" s="11" t="s">
        <v>18</v>
      </c>
      <c r="L183" s="11" t="s">
        <v>18</v>
      </c>
      <c r="M183" s="11" t="s">
        <v>18</v>
      </c>
      <c r="N183" s="3"/>
      <c r="O183" s="3"/>
    </row>
    <row r="184" spans="1:15">
      <c r="A184" s="19" t="s">
        <v>18</v>
      </c>
      <c r="B184" s="123" t="s">
        <v>200</v>
      </c>
      <c r="C184" s="19" t="s">
        <v>18</v>
      </c>
      <c r="D184" s="20"/>
      <c r="E184" s="21"/>
      <c r="F184" s="20"/>
      <c r="G184" s="21"/>
      <c r="H184" s="20"/>
      <c r="I184" s="20"/>
      <c r="J184" s="20"/>
      <c r="K184" s="19" t="s">
        <v>18</v>
      </c>
      <c r="L184" s="19" t="s">
        <v>18</v>
      </c>
      <c r="M184" s="19" t="s">
        <v>18</v>
      </c>
      <c r="N184" s="3"/>
      <c r="O184" s="3"/>
    </row>
    <row r="185" spans="1:15">
      <c r="A185" s="19" t="s">
        <v>18</v>
      </c>
      <c r="B185" s="123" t="s">
        <v>201</v>
      </c>
      <c r="C185" s="19" t="s">
        <v>18</v>
      </c>
      <c r="D185" s="20"/>
      <c r="E185" s="21"/>
      <c r="F185" s="20"/>
      <c r="G185" s="21"/>
      <c r="H185" s="20"/>
      <c r="I185" s="20"/>
      <c r="J185" s="20"/>
      <c r="K185" s="19" t="s">
        <v>18</v>
      </c>
      <c r="L185" s="19" t="s">
        <v>18</v>
      </c>
      <c r="M185" s="19" t="s">
        <v>18</v>
      </c>
      <c r="N185" s="3"/>
      <c r="O185" s="3"/>
    </row>
    <row r="186" spans="1:15">
      <c r="A186" s="7" t="s">
        <v>18</v>
      </c>
      <c r="B186" s="121" t="s">
        <v>202</v>
      </c>
      <c r="C186" s="7" t="s">
        <v>45</v>
      </c>
      <c r="D186" s="8">
        <v>36</v>
      </c>
      <c r="E186" s="15">
        <v>0</v>
      </c>
      <c r="F186" s="8">
        <f>D186*E186</f>
        <v>0</v>
      </c>
      <c r="G186" s="15">
        <v>0</v>
      </c>
      <c r="H186" s="8">
        <f>D186*G186</f>
        <v>0</v>
      </c>
      <c r="I186" s="8">
        <f t="shared" ref="I186:J188" si="30">E186+G186</f>
        <v>0</v>
      </c>
      <c r="J186" s="8">
        <f t="shared" si="30"/>
        <v>0</v>
      </c>
      <c r="K186" s="7" t="s">
        <v>18</v>
      </c>
      <c r="L186" s="7" t="s">
        <v>18</v>
      </c>
      <c r="M186" s="7" t="s">
        <v>46</v>
      </c>
      <c r="N186" s="3"/>
      <c r="O186" s="3"/>
    </row>
    <row r="187" spans="1:15">
      <c r="A187" s="7" t="s">
        <v>18</v>
      </c>
      <c r="B187" s="121" t="s">
        <v>203</v>
      </c>
      <c r="C187" s="7" t="s">
        <v>45</v>
      </c>
      <c r="D187" s="8">
        <v>12</v>
      </c>
      <c r="E187" s="15">
        <v>0</v>
      </c>
      <c r="F187" s="8">
        <f>D187*E187</f>
        <v>0</v>
      </c>
      <c r="G187" s="15">
        <v>0</v>
      </c>
      <c r="H187" s="8">
        <f>D187*G187</f>
        <v>0</v>
      </c>
      <c r="I187" s="8">
        <f t="shared" si="30"/>
        <v>0</v>
      </c>
      <c r="J187" s="8">
        <f t="shared" si="30"/>
        <v>0</v>
      </c>
      <c r="K187" s="7" t="s">
        <v>18</v>
      </c>
      <c r="L187" s="7" t="s">
        <v>18</v>
      </c>
      <c r="M187" s="7" t="s">
        <v>46</v>
      </c>
      <c r="N187" s="3"/>
      <c r="O187" s="3"/>
    </row>
    <row r="188" spans="1:15">
      <c r="A188" s="7" t="s">
        <v>18</v>
      </c>
      <c r="B188" s="121" t="s">
        <v>204</v>
      </c>
      <c r="C188" s="7" t="s">
        <v>45</v>
      </c>
      <c r="D188" s="8">
        <v>2</v>
      </c>
      <c r="E188" s="15">
        <v>0</v>
      </c>
      <c r="F188" s="8">
        <f>D188*E188</f>
        <v>0</v>
      </c>
      <c r="G188" s="15">
        <v>0</v>
      </c>
      <c r="H188" s="8">
        <f>D188*G188</f>
        <v>0</v>
      </c>
      <c r="I188" s="8">
        <f t="shared" si="30"/>
        <v>0</v>
      </c>
      <c r="J188" s="8">
        <f t="shared" si="30"/>
        <v>0</v>
      </c>
      <c r="K188" s="7" t="s">
        <v>18</v>
      </c>
      <c r="L188" s="7" t="s">
        <v>18</v>
      </c>
      <c r="M188" s="7" t="s">
        <v>46</v>
      </c>
      <c r="N188" s="3"/>
      <c r="O188" s="3"/>
    </row>
    <row r="189" spans="1:15">
      <c r="A189" s="19" t="s">
        <v>18</v>
      </c>
      <c r="B189" s="123" t="s">
        <v>205</v>
      </c>
      <c r="C189" s="19" t="s">
        <v>18</v>
      </c>
      <c r="D189" s="20"/>
      <c r="E189" s="21"/>
      <c r="F189" s="20"/>
      <c r="G189" s="21"/>
      <c r="H189" s="20"/>
      <c r="I189" s="20"/>
      <c r="J189" s="20"/>
      <c r="K189" s="19" t="s">
        <v>18</v>
      </c>
      <c r="L189" s="19" t="s">
        <v>18</v>
      </c>
      <c r="M189" s="19" t="s">
        <v>18</v>
      </c>
      <c r="N189" s="3"/>
      <c r="O189" s="3"/>
    </row>
    <row r="190" spans="1:15">
      <c r="A190" s="19" t="s">
        <v>18</v>
      </c>
      <c r="B190" s="123" t="s">
        <v>206</v>
      </c>
      <c r="C190" s="19" t="s">
        <v>18</v>
      </c>
      <c r="D190" s="20"/>
      <c r="E190" s="21"/>
      <c r="F190" s="20"/>
      <c r="G190" s="21"/>
      <c r="H190" s="20"/>
      <c r="I190" s="20"/>
      <c r="J190" s="20"/>
      <c r="K190" s="19" t="s">
        <v>18</v>
      </c>
      <c r="L190" s="19" t="s">
        <v>18</v>
      </c>
      <c r="M190" s="19" t="s">
        <v>18</v>
      </c>
      <c r="N190" s="3"/>
      <c r="O190" s="3"/>
    </row>
    <row r="191" spans="1:15">
      <c r="A191" s="7" t="s">
        <v>18</v>
      </c>
      <c r="B191" s="121" t="s">
        <v>204</v>
      </c>
      <c r="C191" s="7" t="s">
        <v>45</v>
      </c>
      <c r="D191" s="8">
        <v>4</v>
      </c>
      <c r="E191" s="15">
        <v>0</v>
      </c>
      <c r="F191" s="8">
        <f>D191*E191</f>
        <v>0</v>
      </c>
      <c r="G191" s="15">
        <v>0</v>
      </c>
      <c r="H191" s="8">
        <f>D191*G191</f>
        <v>0</v>
      </c>
      <c r="I191" s="8">
        <f>E191+G191</f>
        <v>0</v>
      </c>
      <c r="J191" s="8">
        <f>F191+H191</f>
        <v>0</v>
      </c>
      <c r="K191" s="7" t="s">
        <v>18</v>
      </c>
      <c r="L191" s="7" t="s">
        <v>18</v>
      </c>
      <c r="M191" s="7" t="s">
        <v>46</v>
      </c>
      <c r="N191" s="3"/>
      <c r="O191" s="3"/>
    </row>
    <row r="192" spans="1:15">
      <c r="A192" s="19" t="s">
        <v>18</v>
      </c>
      <c r="B192" s="123" t="s">
        <v>207</v>
      </c>
      <c r="C192" s="19" t="s">
        <v>18</v>
      </c>
      <c r="D192" s="20"/>
      <c r="E192" s="21"/>
      <c r="F192" s="20"/>
      <c r="G192" s="21"/>
      <c r="H192" s="20"/>
      <c r="I192" s="20"/>
      <c r="J192" s="20"/>
      <c r="K192" s="19" t="s">
        <v>18</v>
      </c>
      <c r="L192" s="19" t="s">
        <v>18</v>
      </c>
      <c r="M192" s="19" t="s">
        <v>18</v>
      </c>
      <c r="N192" s="3"/>
      <c r="O192" s="3"/>
    </row>
    <row r="193" spans="1:15">
      <c r="A193" s="19" t="s">
        <v>18</v>
      </c>
      <c r="B193" s="123" t="s">
        <v>208</v>
      </c>
      <c r="C193" s="19" t="s">
        <v>18</v>
      </c>
      <c r="D193" s="20"/>
      <c r="E193" s="21"/>
      <c r="F193" s="20"/>
      <c r="G193" s="21"/>
      <c r="H193" s="20"/>
      <c r="I193" s="20"/>
      <c r="J193" s="20"/>
      <c r="K193" s="19" t="s">
        <v>18</v>
      </c>
      <c r="L193" s="19" t="s">
        <v>18</v>
      </c>
      <c r="M193" s="19" t="s">
        <v>18</v>
      </c>
      <c r="N193" s="3"/>
      <c r="O193" s="3"/>
    </row>
    <row r="194" spans="1:15">
      <c r="A194" s="7" t="s">
        <v>18</v>
      </c>
      <c r="B194" s="121" t="s">
        <v>209</v>
      </c>
      <c r="C194" s="7" t="s">
        <v>45</v>
      </c>
      <c r="D194" s="8">
        <v>273</v>
      </c>
      <c r="E194" s="15">
        <v>0</v>
      </c>
      <c r="F194" s="8">
        <f>D194*E194</f>
        <v>0</v>
      </c>
      <c r="G194" s="15">
        <v>0</v>
      </c>
      <c r="H194" s="8">
        <f>D194*G194</f>
        <v>0</v>
      </c>
      <c r="I194" s="8">
        <f>E194+G194</f>
        <v>0</v>
      </c>
      <c r="J194" s="8">
        <f>F194+H194</f>
        <v>0</v>
      </c>
      <c r="K194" s="7" t="s">
        <v>18</v>
      </c>
      <c r="L194" s="7" t="s">
        <v>18</v>
      </c>
      <c r="M194" s="7" t="s">
        <v>46</v>
      </c>
      <c r="N194" s="3"/>
      <c r="O194" s="3"/>
    </row>
    <row r="195" spans="1:15">
      <c r="A195" s="7" t="s">
        <v>18</v>
      </c>
      <c r="B195" s="121" t="s">
        <v>210</v>
      </c>
      <c r="C195" s="7" t="s">
        <v>45</v>
      </c>
      <c r="D195" s="8">
        <v>6</v>
      </c>
      <c r="E195" s="15">
        <v>0</v>
      </c>
      <c r="F195" s="8">
        <f>D195*E195</f>
        <v>0</v>
      </c>
      <c r="G195" s="15">
        <v>0</v>
      </c>
      <c r="H195" s="8">
        <f>D195*G195</f>
        <v>0</v>
      </c>
      <c r="I195" s="8">
        <f>E195+G195</f>
        <v>0</v>
      </c>
      <c r="J195" s="8">
        <f>F195+H195</f>
        <v>0</v>
      </c>
      <c r="K195" s="7" t="s">
        <v>18</v>
      </c>
      <c r="L195" s="7" t="s">
        <v>18</v>
      </c>
      <c r="M195" s="7" t="s">
        <v>46</v>
      </c>
      <c r="N195" s="3"/>
      <c r="O195" s="3"/>
    </row>
    <row r="196" spans="1:15">
      <c r="A196" s="19" t="s">
        <v>18</v>
      </c>
      <c r="B196" s="123" t="s">
        <v>207</v>
      </c>
      <c r="C196" s="19" t="s">
        <v>18</v>
      </c>
      <c r="D196" s="20"/>
      <c r="E196" s="21"/>
      <c r="F196" s="20"/>
      <c r="G196" s="21"/>
      <c r="H196" s="20"/>
      <c r="I196" s="20"/>
      <c r="J196" s="20"/>
      <c r="K196" s="19" t="s">
        <v>18</v>
      </c>
      <c r="L196" s="19" t="s">
        <v>18</v>
      </c>
      <c r="M196" s="19" t="s">
        <v>18</v>
      </c>
      <c r="N196" s="3"/>
      <c r="O196" s="3"/>
    </row>
    <row r="197" spans="1:15">
      <c r="A197" s="19" t="s">
        <v>18</v>
      </c>
      <c r="B197" s="123" t="s">
        <v>211</v>
      </c>
      <c r="C197" s="19" t="s">
        <v>18</v>
      </c>
      <c r="D197" s="20"/>
      <c r="E197" s="21"/>
      <c r="F197" s="20"/>
      <c r="G197" s="21"/>
      <c r="H197" s="20"/>
      <c r="I197" s="20"/>
      <c r="J197" s="20"/>
      <c r="K197" s="19" t="s">
        <v>18</v>
      </c>
      <c r="L197" s="19" t="s">
        <v>18</v>
      </c>
      <c r="M197" s="19" t="s">
        <v>18</v>
      </c>
      <c r="N197" s="3"/>
      <c r="O197" s="3"/>
    </row>
    <row r="198" spans="1:15">
      <c r="A198" s="7" t="s">
        <v>18</v>
      </c>
      <c r="B198" s="121" t="s">
        <v>210</v>
      </c>
      <c r="C198" s="7" t="s">
        <v>45</v>
      </c>
      <c r="D198" s="8">
        <v>6</v>
      </c>
      <c r="E198" s="15">
        <v>0</v>
      </c>
      <c r="F198" s="8">
        <f>D198*E198</f>
        <v>0</v>
      </c>
      <c r="G198" s="15">
        <v>0</v>
      </c>
      <c r="H198" s="8">
        <f>D198*G198</f>
        <v>0</v>
      </c>
      <c r="I198" s="8">
        <f>E198+G198</f>
        <v>0</v>
      </c>
      <c r="J198" s="8">
        <f>F198+H198</f>
        <v>0</v>
      </c>
      <c r="K198" s="7" t="s">
        <v>18</v>
      </c>
      <c r="L198" s="7" t="s">
        <v>18</v>
      </c>
      <c r="M198" s="7" t="s">
        <v>46</v>
      </c>
      <c r="N198" s="3"/>
      <c r="O198" s="3"/>
    </row>
    <row r="199" spans="1:15">
      <c r="A199" s="19" t="s">
        <v>18</v>
      </c>
      <c r="B199" s="123" t="s">
        <v>212</v>
      </c>
      <c r="C199" s="19" t="s">
        <v>18</v>
      </c>
      <c r="D199" s="20"/>
      <c r="E199" s="21"/>
      <c r="F199" s="20"/>
      <c r="G199" s="21"/>
      <c r="H199" s="20"/>
      <c r="I199" s="20"/>
      <c r="J199" s="20"/>
      <c r="K199" s="19" t="s">
        <v>18</v>
      </c>
      <c r="L199" s="19" t="s">
        <v>18</v>
      </c>
      <c r="M199" s="19" t="s">
        <v>18</v>
      </c>
      <c r="N199" s="3"/>
      <c r="O199" s="3"/>
    </row>
    <row r="200" spans="1:15">
      <c r="A200" s="19" t="s">
        <v>18</v>
      </c>
      <c r="B200" s="123" t="s">
        <v>213</v>
      </c>
      <c r="C200" s="19" t="s">
        <v>18</v>
      </c>
      <c r="D200" s="20"/>
      <c r="E200" s="21"/>
      <c r="F200" s="20"/>
      <c r="G200" s="21"/>
      <c r="H200" s="20"/>
      <c r="I200" s="20"/>
      <c r="J200" s="20"/>
      <c r="K200" s="19" t="s">
        <v>18</v>
      </c>
      <c r="L200" s="19" t="s">
        <v>18</v>
      </c>
      <c r="M200" s="19" t="s">
        <v>18</v>
      </c>
      <c r="N200" s="3"/>
      <c r="O200" s="3"/>
    </row>
    <row r="201" spans="1:15">
      <c r="A201" s="7" t="s">
        <v>18</v>
      </c>
      <c r="B201" s="121" t="s">
        <v>214</v>
      </c>
      <c r="C201" s="7" t="s">
        <v>82</v>
      </c>
      <c r="D201" s="8">
        <v>328</v>
      </c>
      <c r="E201" s="15">
        <v>0</v>
      </c>
      <c r="F201" s="8">
        <f>D201*E201</f>
        <v>0</v>
      </c>
      <c r="G201" s="15">
        <v>0</v>
      </c>
      <c r="H201" s="8">
        <f>D201*G201</f>
        <v>0</v>
      </c>
      <c r="I201" s="8">
        <f t="shared" ref="I201:J203" si="31">E201+G201</f>
        <v>0</v>
      </c>
      <c r="J201" s="8">
        <f t="shared" si="31"/>
        <v>0</v>
      </c>
      <c r="K201" s="7" t="s">
        <v>18</v>
      </c>
      <c r="L201" s="7" t="s">
        <v>18</v>
      </c>
      <c r="M201" s="7" t="s">
        <v>46</v>
      </c>
      <c r="N201" s="3"/>
      <c r="O201" s="3"/>
    </row>
    <row r="202" spans="1:15">
      <c r="A202" s="7" t="s">
        <v>18</v>
      </c>
      <c r="B202" s="121" t="s">
        <v>215</v>
      </c>
      <c r="C202" s="7" t="s">
        <v>82</v>
      </c>
      <c r="D202" s="8">
        <v>92</v>
      </c>
      <c r="E202" s="15">
        <v>0</v>
      </c>
      <c r="F202" s="8">
        <f>D202*E202</f>
        <v>0</v>
      </c>
      <c r="G202" s="15">
        <v>0</v>
      </c>
      <c r="H202" s="8">
        <f>D202*G202</f>
        <v>0</v>
      </c>
      <c r="I202" s="8">
        <f t="shared" si="31"/>
        <v>0</v>
      </c>
      <c r="J202" s="8">
        <f t="shared" si="31"/>
        <v>0</v>
      </c>
      <c r="K202" s="7" t="s">
        <v>18</v>
      </c>
      <c r="L202" s="7" t="s">
        <v>18</v>
      </c>
      <c r="M202" s="7" t="s">
        <v>46</v>
      </c>
      <c r="N202" s="3"/>
      <c r="O202" s="3"/>
    </row>
    <row r="203" spans="1:15">
      <c r="A203" s="7" t="s">
        <v>18</v>
      </c>
      <c r="B203" s="121" t="s">
        <v>216</v>
      </c>
      <c r="C203" s="7" t="s">
        <v>82</v>
      </c>
      <c r="D203" s="8">
        <v>14</v>
      </c>
      <c r="E203" s="15">
        <v>0</v>
      </c>
      <c r="F203" s="8">
        <f>D203*E203</f>
        <v>0</v>
      </c>
      <c r="G203" s="15">
        <v>0</v>
      </c>
      <c r="H203" s="8">
        <f>D203*G203</f>
        <v>0</v>
      </c>
      <c r="I203" s="8">
        <f t="shared" si="31"/>
        <v>0</v>
      </c>
      <c r="J203" s="8">
        <f t="shared" si="31"/>
        <v>0</v>
      </c>
      <c r="K203" s="7" t="s">
        <v>18</v>
      </c>
      <c r="L203" s="7" t="s">
        <v>18</v>
      </c>
      <c r="M203" s="7" t="s">
        <v>46</v>
      </c>
      <c r="N203" s="3"/>
      <c r="O203" s="3"/>
    </row>
    <row r="204" spans="1:15">
      <c r="A204" s="19" t="s">
        <v>18</v>
      </c>
      <c r="B204" s="123" t="s">
        <v>212</v>
      </c>
      <c r="C204" s="19" t="s">
        <v>18</v>
      </c>
      <c r="D204" s="20"/>
      <c r="E204" s="21"/>
      <c r="F204" s="20"/>
      <c r="G204" s="21"/>
      <c r="H204" s="20"/>
      <c r="I204" s="20"/>
      <c r="J204" s="20"/>
      <c r="K204" s="19" t="s">
        <v>18</v>
      </c>
      <c r="L204" s="19" t="s">
        <v>18</v>
      </c>
      <c r="M204" s="19" t="s">
        <v>18</v>
      </c>
      <c r="N204" s="3"/>
      <c r="O204" s="3"/>
    </row>
    <row r="205" spans="1:15">
      <c r="A205" s="19" t="s">
        <v>18</v>
      </c>
      <c r="B205" s="123" t="s">
        <v>217</v>
      </c>
      <c r="C205" s="19" t="s">
        <v>18</v>
      </c>
      <c r="D205" s="20"/>
      <c r="E205" s="21"/>
      <c r="F205" s="20"/>
      <c r="G205" s="21"/>
      <c r="H205" s="20"/>
      <c r="I205" s="20"/>
      <c r="J205" s="20"/>
      <c r="K205" s="19" t="s">
        <v>18</v>
      </c>
      <c r="L205" s="19" t="s">
        <v>18</v>
      </c>
      <c r="M205" s="19" t="s">
        <v>18</v>
      </c>
      <c r="N205" s="3"/>
      <c r="O205" s="3"/>
    </row>
    <row r="206" spans="1:15">
      <c r="A206" s="7" t="s">
        <v>18</v>
      </c>
      <c r="B206" s="121" t="s">
        <v>215</v>
      </c>
      <c r="C206" s="7" t="s">
        <v>82</v>
      </c>
      <c r="D206" s="8">
        <v>22</v>
      </c>
      <c r="E206" s="15">
        <v>0</v>
      </c>
      <c r="F206" s="8">
        <f>D206*E206</f>
        <v>0</v>
      </c>
      <c r="G206" s="15">
        <v>0</v>
      </c>
      <c r="H206" s="8">
        <f>D206*G206</f>
        <v>0</v>
      </c>
      <c r="I206" s="8">
        <f>E206+G206</f>
        <v>0</v>
      </c>
      <c r="J206" s="8">
        <f>F206+H206</f>
        <v>0</v>
      </c>
      <c r="K206" s="7" t="s">
        <v>18</v>
      </c>
      <c r="L206" s="7" t="s">
        <v>18</v>
      </c>
      <c r="M206" s="7" t="s">
        <v>46</v>
      </c>
      <c r="N206" s="3"/>
      <c r="O206" s="3"/>
    </row>
    <row r="207" spans="1:15">
      <c r="A207" s="19" t="s">
        <v>18</v>
      </c>
      <c r="B207" s="123" t="s">
        <v>218</v>
      </c>
      <c r="C207" s="19" t="s">
        <v>18</v>
      </c>
      <c r="D207" s="20"/>
      <c r="E207" s="21"/>
      <c r="F207" s="20"/>
      <c r="G207" s="21"/>
      <c r="H207" s="20"/>
      <c r="I207" s="20"/>
      <c r="J207" s="20"/>
      <c r="K207" s="19" t="s">
        <v>18</v>
      </c>
      <c r="L207" s="19" t="s">
        <v>18</v>
      </c>
      <c r="M207" s="19" t="s">
        <v>18</v>
      </c>
      <c r="N207" s="3"/>
      <c r="O207" s="3"/>
    </row>
    <row r="208" spans="1:15">
      <c r="A208" s="19" t="s">
        <v>18</v>
      </c>
      <c r="B208" s="123" t="s">
        <v>219</v>
      </c>
      <c r="C208" s="19" t="s">
        <v>18</v>
      </c>
      <c r="D208" s="20"/>
      <c r="E208" s="21"/>
      <c r="F208" s="20"/>
      <c r="G208" s="21"/>
      <c r="H208" s="20"/>
      <c r="I208" s="20"/>
      <c r="J208" s="20"/>
      <c r="K208" s="19" t="s">
        <v>18</v>
      </c>
      <c r="L208" s="19" t="s">
        <v>18</v>
      </c>
      <c r="M208" s="19" t="s">
        <v>18</v>
      </c>
      <c r="N208" s="3"/>
      <c r="O208" s="3"/>
    </row>
    <row r="209" spans="1:15">
      <c r="A209" s="7" t="s">
        <v>18</v>
      </c>
      <c r="B209" s="121" t="s">
        <v>214</v>
      </c>
      <c r="C209" s="7" t="s">
        <v>82</v>
      </c>
      <c r="D209" s="8">
        <v>36</v>
      </c>
      <c r="E209" s="15">
        <v>0</v>
      </c>
      <c r="F209" s="8">
        <f>D209*E209</f>
        <v>0</v>
      </c>
      <c r="G209" s="15">
        <v>0</v>
      </c>
      <c r="H209" s="8">
        <f>D209*G209</f>
        <v>0</v>
      </c>
      <c r="I209" s="8">
        <f>E209+G209</f>
        <v>0</v>
      </c>
      <c r="J209" s="8">
        <f>F209+H209</f>
        <v>0</v>
      </c>
      <c r="K209" s="7" t="s">
        <v>18</v>
      </c>
      <c r="L209" s="7" t="s">
        <v>18</v>
      </c>
      <c r="M209" s="7" t="s">
        <v>46</v>
      </c>
      <c r="N209" s="3"/>
      <c r="O209" s="3"/>
    </row>
    <row r="210" spans="1:15">
      <c r="A210" s="19" t="s">
        <v>18</v>
      </c>
      <c r="B210" s="123" t="s">
        <v>220</v>
      </c>
      <c r="C210" s="19" t="s">
        <v>18</v>
      </c>
      <c r="D210" s="20"/>
      <c r="E210" s="21"/>
      <c r="F210" s="20"/>
      <c r="G210" s="21"/>
      <c r="H210" s="20"/>
      <c r="I210" s="20"/>
      <c r="J210" s="20"/>
      <c r="K210" s="19" t="s">
        <v>18</v>
      </c>
      <c r="L210" s="19" t="s">
        <v>18</v>
      </c>
      <c r="M210" s="19" t="s">
        <v>18</v>
      </c>
      <c r="N210" s="3"/>
      <c r="O210" s="3"/>
    </row>
    <row r="211" spans="1:15">
      <c r="A211" s="19" t="s">
        <v>18</v>
      </c>
      <c r="B211" s="123" t="s">
        <v>221</v>
      </c>
      <c r="C211" s="19" t="s">
        <v>18</v>
      </c>
      <c r="D211" s="20"/>
      <c r="E211" s="21"/>
      <c r="F211" s="20"/>
      <c r="G211" s="21"/>
      <c r="H211" s="20"/>
      <c r="I211" s="20"/>
      <c r="J211" s="20"/>
      <c r="K211" s="19" t="s">
        <v>18</v>
      </c>
      <c r="L211" s="19" t="s">
        <v>18</v>
      </c>
      <c r="M211" s="19" t="s">
        <v>18</v>
      </c>
      <c r="N211" s="3"/>
      <c r="O211" s="3"/>
    </row>
    <row r="212" spans="1:15">
      <c r="A212" s="7" t="s">
        <v>18</v>
      </c>
      <c r="B212" s="121" t="s">
        <v>214</v>
      </c>
      <c r="C212" s="7" t="s">
        <v>82</v>
      </c>
      <c r="D212" s="8">
        <v>84</v>
      </c>
      <c r="E212" s="15">
        <v>0</v>
      </c>
      <c r="F212" s="8">
        <f>D212*E212</f>
        <v>0</v>
      </c>
      <c r="G212" s="15">
        <v>0</v>
      </c>
      <c r="H212" s="8">
        <f>D212*G212</f>
        <v>0</v>
      </c>
      <c r="I212" s="8">
        <f>E212+G212</f>
        <v>0</v>
      </c>
      <c r="J212" s="8">
        <f>F212+H212</f>
        <v>0</v>
      </c>
      <c r="K212" s="7" t="s">
        <v>18</v>
      </c>
      <c r="L212" s="7" t="s">
        <v>18</v>
      </c>
      <c r="M212" s="7" t="s">
        <v>46</v>
      </c>
      <c r="N212" s="3"/>
      <c r="O212" s="3"/>
    </row>
    <row r="213" spans="1:15">
      <c r="A213" s="19" t="s">
        <v>18</v>
      </c>
      <c r="B213" s="123" t="s">
        <v>222</v>
      </c>
      <c r="C213" s="19" t="s">
        <v>18</v>
      </c>
      <c r="D213" s="20"/>
      <c r="E213" s="21"/>
      <c r="F213" s="20"/>
      <c r="G213" s="21"/>
      <c r="H213" s="20"/>
      <c r="I213" s="20"/>
      <c r="J213" s="20"/>
      <c r="K213" s="19" t="s">
        <v>18</v>
      </c>
      <c r="L213" s="19" t="s">
        <v>18</v>
      </c>
      <c r="M213" s="19" t="s">
        <v>18</v>
      </c>
      <c r="N213" s="3"/>
      <c r="O213" s="3"/>
    </row>
    <row r="214" spans="1:15">
      <c r="A214" s="7" t="s">
        <v>18</v>
      </c>
      <c r="B214" s="121" t="s">
        <v>223</v>
      </c>
      <c r="C214" s="7" t="s">
        <v>224</v>
      </c>
      <c r="D214" s="8">
        <v>9</v>
      </c>
      <c r="E214" s="15">
        <v>0</v>
      </c>
      <c r="F214" s="8">
        <f>D214*E214</f>
        <v>0</v>
      </c>
      <c r="G214" s="15">
        <v>0</v>
      </c>
      <c r="H214" s="8">
        <f>D214*G214</f>
        <v>0</v>
      </c>
      <c r="I214" s="8">
        <f>E214+G214</f>
        <v>0</v>
      </c>
      <c r="J214" s="8">
        <f>F214+H214</f>
        <v>0</v>
      </c>
      <c r="K214" s="7" t="s">
        <v>18</v>
      </c>
      <c r="L214" s="7" t="s">
        <v>18</v>
      </c>
      <c r="M214" s="7" t="s">
        <v>46</v>
      </c>
      <c r="N214" s="3"/>
      <c r="O214" s="3"/>
    </row>
    <row r="215" spans="1:15">
      <c r="A215" s="19" t="s">
        <v>18</v>
      </c>
      <c r="B215" s="123" t="s">
        <v>225</v>
      </c>
      <c r="C215" s="19" t="s">
        <v>18</v>
      </c>
      <c r="D215" s="20"/>
      <c r="E215" s="21"/>
      <c r="F215" s="20"/>
      <c r="G215" s="21"/>
      <c r="H215" s="20"/>
      <c r="I215" s="20"/>
      <c r="J215" s="20"/>
      <c r="K215" s="19" t="s">
        <v>18</v>
      </c>
      <c r="L215" s="19" t="s">
        <v>18</v>
      </c>
      <c r="M215" s="19" t="s">
        <v>18</v>
      </c>
      <c r="N215" s="3"/>
      <c r="O215" s="3"/>
    </row>
    <row r="216" spans="1:15">
      <c r="A216" s="7" t="s">
        <v>18</v>
      </c>
      <c r="B216" s="121" t="s">
        <v>226</v>
      </c>
      <c r="C216" s="7" t="s">
        <v>45</v>
      </c>
      <c r="D216" s="8">
        <v>24</v>
      </c>
      <c r="E216" s="15">
        <v>0</v>
      </c>
      <c r="F216" s="8">
        <f>D216*E216</f>
        <v>0</v>
      </c>
      <c r="G216" s="15">
        <v>0</v>
      </c>
      <c r="H216" s="8">
        <f>D216*G216</f>
        <v>0</v>
      </c>
      <c r="I216" s="8">
        <f>E216+G216</f>
        <v>0</v>
      </c>
      <c r="J216" s="8">
        <f>F216+H216</f>
        <v>0</v>
      </c>
      <c r="K216" s="7" t="s">
        <v>18</v>
      </c>
      <c r="L216" s="7" t="s">
        <v>18</v>
      </c>
      <c r="M216" s="7" t="s">
        <v>46</v>
      </c>
      <c r="N216" s="3"/>
      <c r="O216" s="3"/>
    </row>
    <row r="217" spans="1:15">
      <c r="A217" s="19" t="s">
        <v>18</v>
      </c>
      <c r="B217" s="123" t="s">
        <v>227</v>
      </c>
      <c r="C217" s="19" t="s">
        <v>18</v>
      </c>
      <c r="D217" s="20"/>
      <c r="E217" s="21"/>
      <c r="F217" s="20"/>
      <c r="G217" s="21"/>
      <c r="H217" s="20"/>
      <c r="I217" s="20"/>
      <c r="J217" s="20"/>
      <c r="K217" s="19" t="s">
        <v>18</v>
      </c>
      <c r="L217" s="19" t="s">
        <v>18</v>
      </c>
      <c r="M217" s="19" t="s">
        <v>18</v>
      </c>
      <c r="N217" s="3"/>
      <c r="O217" s="3"/>
    </row>
    <row r="218" spans="1:15">
      <c r="A218" s="7" t="s">
        <v>18</v>
      </c>
      <c r="B218" s="121" t="s">
        <v>228</v>
      </c>
      <c r="C218" s="7" t="s">
        <v>224</v>
      </c>
      <c r="D218" s="8">
        <v>12</v>
      </c>
      <c r="E218" s="15">
        <v>0</v>
      </c>
      <c r="F218" s="8">
        <f>D218*E218</f>
        <v>0</v>
      </c>
      <c r="G218" s="15">
        <v>0</v>
      </c>
      <c r="H218" s="8">
        <f>D218*G218</f>
        <v>0</v>
      </c>
      <c r="I218" s="8">
        <f t="shared" ref="I218:J221" si="32">E218+G218</f>
        <v>0</v>
      </c>
      <c r="J218" s="8">
        <f t="shared" si="32"/>
        <v>0</v>
      </c>
      <c r="K218" s="7" t="s">
        <v>18</v>
      </c>
      <c r="L218" s="7" t="s">
        <v>18</v>
      </c>
      <c r="M218" s="7" t="s">
        <v>46</v>
      </c>
      <c r="N218" s="3"/>
      <c r="O218" s="3"/>
    </row>
    <row r="219" spans="1:15">
      <c r="A219" s="7" t="s">
        <v>18</v>
      </c>
      <c r="B219" s="121" t="s">
        <v>229</v>
      </c>
      <c r="C219" s="7" t="s">
        <v>45</v>
      </c>
      <c r="D219" s="8">
        <v>12</v>
      </c>
      <c r="E219" s="15">
        <v>0</v>
      </c>
      <c r="F219" s="8">
        <f>D219*E219</f>
        <v>0</v>
      </c>
      <c r="G219" s="15">
        <v>0</v>
      </c>
      <c r="H219" s="8">
        <f>D219*G219</f>
        <v>0</v>
      </c>
      <c r="I219" s="8">
        <f t="shared" si="32"/>
        <v>0</v>
      </c>
      <c r="J219" s="8">
        <f t="shared" si="32"/>
        <v>0</v>
      </c>
      <c r="K219" s="7" t="s">
        <v>18</v>
      </c>
      <c r="L219" s="7" t="s">
        <v>18</v>
      </c>
      <c r="M219" s="7" t="s">
        <v>46</v>
      </c>
      <c r="N219" s="3"/>
      <c r="O219" s="3"/>
    </row>
    <row r="220" spans="1:15" s="131" customFormat="1" ht="18.75" customHeight="1">
      <c r="A220" s="127"/>
      <c r="B220" s="126" t="s">
        <v>520</v>
      </c>
      <c r="C220" s="127" t="s">
        <v>519</v>
      </c>
      <c r="D220" s="128">
        <v>1</v>
      </c>
      <c r="E220" s="129">
        <v>0</v>
      </c>
      <c r="F220" s="128">
        <f>D220*E220</f>
        <v>0</v>
      </c>
      <c r="G220" s="129">
        <v>0</v>
      </c>
      <c r="H220" s="128">
        <f>D220*G220</f>
        <v>0</v>
      </c>
      <c r="I220" s="128">
        <f t="shared" ref="I220" si="33">E220+G220</f>
        <v>0</v>
      </c>
      <c r="J220" s="128">
        <f t="shared" ref="J220" si="34">F220+H220</f>
        <v>0</v>
      </c>
      <c r="K220" s="127"/>
      <c r="L220" s="127"/>
      <c r="M220" s="127" t="s">
        <v>46</v>
      </c>
      <c r="N220" s="130"/>
      <c r="O220" s="130"/>
    </row>
    <row r="221" spans="1:15" ht="20.25">
      <c r="A221" s="7" t="s">
        <v>18</v>
      </c>
      <c r="B221" s="121" t="s">
        <v>230</v>
      </c>
      <c r="C221" s="7" t="s">
        <v>224</v>
      </c>
      <c r="D221" s="8">
        <v>3</v>
      </c>
      <c r="E221" s="15">
        <v>0</v>
      </c>
      <c r="F221" s="8">
        <f>D221*E221</f>
        <v>0</v>
      </c>
      <c r="G221" s="15">
        <v>0</v>
      </c>
      <c r="H221" s="8">
        <f>D221*G221</f>
        <v>0</v>
      </c>
      <c r="I221" s="8">
        <f t="shared" si="32"/>
        <v>0</v>
      </c>
      <c r="J221" s="8">
        <f t="shared" si="32"/>
        <v>0</v>
      </c>
      <c r="K221" s="7" t="s">
        <v>18</v>
      </c>
      <c r="L221" s="7" t="s">
        <v>18</v>
      </c>
      <c r="M221" s="7" t="s">
        <v>46</v>
      </c>
      <c r="N221" s="3"/>
      <c r="O221" s="3"/>
    </row>
    <row r="222" spans="1:15">
      <c r="A222" s="19" t="s">
        <v>18</v>
      </c>
      <c r="B222" s="123" t="s">
        <v>231</v>
      </c>
      <c r="C222" s="19" t="s">
        <v>18</v>
      </c>
      <c r="D222" s="20"/>
      <c r="E222" s="21"/>
      <c r="F222" s="20"/>
      <c r="G222" s="21"/>
      <c r="H222" s="20"/>
      <c r="I222" s="20"/>
      <c r="J222" s="20"/>
      <c r="K222" s="19" t="s">
        <v>18</v>
      </c>
      <c r="L222" s="19" t="s">
        <v>18</v>
      </c>
      <c r="M222" s="19" t="s">
        <v>18</v>
      </c>
      <c r="N222" s="3"/>
      <c r="O222" s="3"/>
    </row>
    <row r="223" spans="1:15">
      <c r="A223" s="19" t="s">
        <v>18</v>
      </c>
      <c r="B223" s="123" t="s">
        <v>232</v>
      </c>
      <c r="C223" s="19" t="s">
        <v>18</v>
      </c>
      <c r="D223" s="20"/>
      <c r="E223" s="21"/>
      <c r="F223" s="20"/>
      <c r="G223" s="21"/>
      <c r="H223" s="20"/>
      <c r="I223" s="20"/>
      <c r="J223" s="20"/>
      <c r="K223" s="19" t="s">
        <v>18</v>
      </c>
      <c r="L223" s="19" t="s">
        <v>18</v>
      </c>
      <c r="M223" s="19" t="s">
        <v>18</v>
      </c>
      <c r="N223" s="3"/>
      <c r="O223" s="3"/>
    </row>
    <row r="224" spans="1:15">
      <c r="A224" s="19" t="s">
        <v>18</v>
      </c>
      <c r="B224" s="123" t="s">
        <v>233</v>
      </c>
      <c r="C224" s="19" t="s">
        <v>18</v>
      </c>
      <c r="D224" s="20"/>
      <c r="E224" s="21"/>
      <c r="F224" s="20"/>
      <c r="G224" s="21"/>
      <c r="H224" s="20"/>
      <c r="I224" s="20"/>
      <c r="J224" s="20"/>
      <c r="K224" s="19" t="s">
        <v>18</v>
      </c>
      <c r="L224" s="19" t="s">
        <v>18</v>
      </c>
      <c r="M224" s="19" t="s">
        <v>18</v>
      </c>
      <c r="N224" s="3"/>
      <c r="O224" s="3"/>
    </row>
    <row r="225" spans="1:15">
      <c r="A225" s="7" t="s">
        <v>18</v>
      </c>
      <c r="B225" s="121" t="s">
        <v>234</v>
      </c>
      <c r="C225" s="7" t="s">
        <v>224</v>
      </c>
      <c r="D225" s="8">
        <v>12</v>
      </c>
      <c r="E225" s="15">
        <v>0</v>
      </c>
      <c r="F225" s="8">
        <f>D225*E225</f>
        <v>0</v>
      </c>
      <c r="G225" s="15">
        <v>0</v>
      </c>
      <c r="H225" s="8">
        <f>D225*G225</f>
        <v>0</v>
      </c>
      <c r="I225" s="8">
        <f>E225+G225</f>
        <v>0</v>
      </c>
      <c r="J225" s="8">
        <f>F225+H225</f>
        <v>0</v>
      </c>
      <c r="K225" s="7" t="s">
        <v>18</v>
      </c>
      <c r="L225" s="7" t="s">
        <v>18</v>
      </c>
      <c r="M225" s="7" t="s">
        <v>46</v>
      </c>
      <c r="N225" s="3"/>
      <c r="O225" s="3"/>
    </row>
    <row r="226" spans="1:15">
      <c r="A226" s="19" t="s">
        <v>18</v>
      </c>
      <c r="B226" s="123" t="s">
        <v>235</v>
      </c>
      <c r="C226" s="19" t="s">
        <v>18</v>
      </c>
      <c r="D226" s="20"/>
      <c r="E226" s="21"/>
      <c r="F226" s="20"/>
      <c r="G226" s="21"/>
      <c r="H226" s="20"/>
      <c r="I226" s="20"/>
      <c r="J226" s="20"/>
      <c r="K226" s="19" t="s">
        <v>18</v>
      </c>
      <c r="L226" s="19" t="s">
        <v>18</v>
      </c>
      <c r="M226" s="19" t="s">
        <v>18</v>
      </c>
      <c r="N226" s="3"/>
      <c r="O226" s="3"/>
    </row>
    <row r="227" spans="1:15">
      <c r="A227" s="19" t="s">
        <v>18</v>
      </c>
      <c r="B227" s="123" t="s">
        <v>236</v>
      </c>
      <c r="C227" s="19" t="s">
        <v>18</v>
      </c>
      <c r="D227" s="20"/>
      <c r="E227" s="21"/>
      <c r="F227" s="20"/>
      <c r="G227" s="21"/>
      <c r="H227" s="20"/>
      <c r="I227" s="20"/>
      <c r="J227" s="20"/>
      <c r="K227" s="19" t="s">
        <v>18</v>
      </c>
      <c r="L227" s="19" t="s">
        <v>18</v>
      </c>
      <c r="M227" s="19" t="s">
        <v>18</v>
      </c>
      <c r="N227" s="3"/>
      <c r="O227" s="3"/>
    </row>
    <row r="228" spans="1:15">
      <c r="A228" s="7" t="s">
        <v>18</v>
      </c>
      <c r="B228" s="121" t="s">
        <v>18</v>
      </c>
      <c r="C228" s="7" t="s">
        <v>224</v>
      </c>
      <c r="D228" s="8">
        <v>313</v>
      </c>
      <c r="E228" s="15">
        <v>0</v>
      </c>
      <c r="F228" s="8">
        <f>D228*E228</f>
        <v>0</v>
      </c>
      <c r="G228" s="15">
        <v>0</v>
      </c>
      <c r="H228" s="8">
        <f>D228*G228</f>
        <v>0</v>
      </c>
      <c r="I228" s="8">
        <f>E228+G228</f>
        <v>0</v>
      </c>
      <c r="J228" s="8">
        <f>F228+H228</f>
        <v>0</v>
      </c>
      <c r="K228" s="7" t="s">
        <v>18</v>
      </c>
      <c r="L228" s="7" t="s">
        <v>18</v>
      </c>
      <c r="M228" s="7" t="s">
        <v>46</v>
      </c>
      <c r="N228" s="3"/>
      <c r="O228" s="3"/>
    </row>
    <row r="229" spans="1:15">
      <c r="A229" s="19" t="s">
        <v>18</v>
      </c>
      <c r="B229" s="123" t="s">
        <v>237</v>
      </c>
      <c r="C229" s="19" t="s">
        <v>18</v>
      </c>
      <c r="D229" s="20"/>
      <c r="E229" s="21"/>
      <c r="F229" s="20"/>
      <c r="G229" s="21"/>
      <c r="H229" s="20"/>
      <c r="I229" s="20"/>
      <c r="J229" s="20"/>
      <c r="K229" s="19" t="s">
        <v>18</v>
      </c>
      <c r="L229" s="19" t="s">
        <v>18</v>
      </c>
      <c r="M229" s="19" t="s">
        <v>18</v>
      </c>
      <c r="N229" s="3"/>
      <c r="O229" s="3"/>
    </row>
    <row r="230" spans="1:15">
      <c r="A230" s="7" t="s">
        <v>18</v>
      </c>
      <c r="B230" s="121" t="s">
        <v>238</v>
      </c>
      <c r="C230" s="7" t="s">
        <v>224</v>
      </c>
      <c r="D230" s="8">
        <v>798</v>
      </c>
      <c r="E230" s="15">
        <v>0</v>
      </c>
      <c r="F230" s="8">
        <f t="shared" ref="F230:F237" si="35">D230*E230</f>
        <v>0</v>
      </c>
      <c r="G230" s="15">
        <v>0</v>
      </c>
      <c r="H230" s="8">
        <f t="shared" ref="H230:H237" si="36">D230*G230</f>
        <v>0</v>
      </c>
      <c r="I230" s="8">
        <f t="shared" ref="I230:J237" si="37">E230+G230</f>
        <v>0</v>
      </c>
      <c r="J230" s="8">
        <f t="shared" si="37"/>
        <v>0</v>
      </c>
      <c r="K230" s="7" t="s">
        <v>18</v>
      </c>
      <c r="L230" s="7" t="s">
        <v>18</v>
      </c>
      <c r="M230" s="7" t="s">
        <v>46</v>
      </c>
      <c r="N230" s="3"/>
      <c r="O230" s="3"/>
    </row>
    <row r="231" spans="1:15">
      <c r="A231" s="7" t="s">
        <v>18</v>
      </c>
      <c r="B231" s="121" t="s">
        <v>239</v>
      </c>
      <c r="C231" s="7" t="s">
        <v>224</v>
      </c>
      <c r="D231" s="8">
        <v>1872</v>
      </c>
      <c r="E231" s="15">
        <v>0</v>
      </c>
      <c r="F231" s="8">
        <f t="shared" si="35"/>
        <v>0</v>
      </c>
      <c r="G231" s="15">
        <v>0</v>
      </c>
      <c r="H231" s="8">
        <f t="shared" si="36"/>
        <v>0</v>
      </c>
      <c r="I231" s="8">
        <f t="shared" si="37"/>
        <v>0</v>
      </c>
      <c r="J231" s="8">
        <f t="shared" si="37"/>
        <v>0</v>
      </c>
      <c r="K231" s="7" t="s">
        <v>18</v>
      </c>
      <c r="L231" s="7" t="s">
        <v>18</v>
      </c>
      <c r="M231" s="7" t="s">
        <v>46</v>
      </c>
      <c r="N231" s="3"/>
      <c r="O231" s="3"/>
    </row>
    <row r="232" spans="1:15">
      <c r="A232" s="7" t="s">
        <v>18</v>
      </c>
      <c r="B232" s="121" t="s">
        <v>240</v>
      </c>
      <c r="C232" s="7" t="s">
        <v>224</v>
      </c>
      <c r="D232" s="8">
        <v>936</v>
      </c>
      <c r="E232" s="15">
        <v>0</v>
      </c>
      <c r="F232" s="8">
        <f t="shared" si="35"/>
        <v>0</v>
      </c>
      <c r="G232" s="15">
        <v>0</v>
      </c>
      <c r="H232" s="8">
        <f t="shared" si="36"/>
        <v>0</v>
      </c>
      <c r="I232" s="8">
        <f t="shared" si="37"/>
        <v>0</v>
      </c>
      <c r="J232" s="8">
        <f t="shared" si="37"/>
        <v>0</v>
      </c>
      <c r="K232" s="7" t="s">
        <v>18</v>
      </c>
      <c r="L232" s="7" t="s">
        <v>18</v>
      </c>
      <c r="M232" s="7" t="s">
        <v>46</v>
      </c>
      <c r="N232" s="3"/>
      <c r="O232" s="3"/>
    </row>
    <row r="233" spans="1:15">
      <c r="A233" s="7" t="s">
        <v>18</v>
      </c>
      <c r="B233" s="121" t="s">
        <v>241</v>
      </c>
      <c r="C233" s="7" t="s">
        <v>224</v>
      </c>
      <c r="D233" s="8">
        <v>936</v>
      </c>
      <c r="E233" s="15">
        <v>0</v>
      </c>
      <c r="F233" s="8">
        <f t="shared" si="35"/>
        <v>0</v>
      </c>
      <c r="G233" s="15">
        <v>0</v>
      </c>
      <c r="H233" s="8">
        <f t="shared" si="36"/>
        <v>0</v>
      </c>
      <c r="I233" s="8">
        <f t="shared" si="37"/>
        <v>0</v>
      </c>
      <c r="J233" s="8">
        <f t="shared" si="37"/>
        <v>0</v>
      </c>
      <c r="K233" s="7" t="s">
        <v>18</v>
      </c>
      <c r="L233" s="7" t="s">
        <v>18</v>
      </c>
      <c r="M233" s="7" t="s">
        <v>46</v>
      </c>
      <c r="N233" s="3"/>
      <c r="O233" s="3"/>
    </row>
    <row r="234" spans="1:15">
      <c r="A234" s="7" t="s">
        <v>18</v>
      </c>
      <c r="B234" s="121" t="s">
        <v>242</v>
      </c>
      <c r="C234" s="7" t="s">
        <v>224</v>
      </c>
      <c r="D234" s="8">
        <v>726</v>
      </c>
      <c r="E234" s="15">
        <v>0</v>
      </c>
      <c r="F234" s="8">
        <f t="shared" si="35"/>
        <v>0</v>
      </c>
      <c r="G234" s="15">
        <v>0</v>
      </c>
      <c r="H234" s="8">
        <f t="shared" si="36"/>
        <v>0</v>
      </c>
      <c r="I234" s="8">
        <f t="shared" si="37"/>
        <v>0</v>
      </c>
      <c r="J234" s="8">
        <f t="shared" si="37"/>
        <v>0</v>
      </c>
      <c r="K234" s="7" t="s">
        <v>18</v>
      </c>
      <c r="L234" s="7" t="s">
        <v>18</v>
      </c>
      <c r="M234" s="7" t="s">
        <v>46</v>
      </c>
      <c r="N234" s="3"/>
      <c r="O234" s="3"/>
    </row>
    <row r="235" spans="1:15">
      <c r="A235" s="7" t="s">
        <v>18</v>
      </c>
      <c r="B235" s="121" t="s">
        <v>243</v>
      </c>
      <c r="C235" s="7" t="s">
        <v>224</v>
      </c>
      <c r="D235" s="8">
        <v>762.3</v>
      </c>
      <c r="E235" s="15">
        <v>0</v>
      </c>
      <c r="F235" s="8">
        <f t="shared" si="35"/>
        <v>0</v>
      </c>
      <c r="G235" s="15">
        <v>0</v>
      </c>
      <c r="H235" s="8">
        <f t="shared" si="36"/>
        <v>0</v>
      </c>
      <c r="I235" s="8">
        <f t="shared" si="37"/>
        <v>0</v>
      </c>
      <c r="J235" s="8">
        <f t="shared" si="37"/>
        <v>0</v>
      </c>
      <c r="K235" s="7" t="s">
        <v>18</v>
      </c>
      <c r="L235" s="7" t="s">
        <v>18</v>
      </c>
      <c r="M235" s="7" t="s">
        <v>46</v>
      </c>
      <c r="N235" s="3"/>
      <c r="O235" s="3"/>
    </row>
    <row r="236" spans="1:15">
      <c r="A236" s="7" t="s">
        <v>18</v>
      </c>
      <c r="B236" s="121" t="s">
        <v>244</v>
      </c>
      <c r="C236" s="7" t="s">
        <v>224</v>
      </c>
      <c r="D236" s="8">
        <v>1872</v>
      </c>
      <c r="E236" s="15">
        <v>0</v>
      </c>
      <c r="F236" s="8">
        <f t="shared" si="35"/>
        <v>0</v>
      </c>
      <c r="G236" s="15">
        <v>0</v>
      </c>
      <c r="H236" s="8">
        <f t="shared" si="36"/>
        <v>0</v>
      </c>
      <c r="I236" s="8">
        <f t="shared" si="37"/>
        <v>0</v>
      </c>
      <c r="J236" s="8">
        <f t="shared" si="37"/>
        <v>0</v>
      </c>
      <c r="K236" s="7" t="s">
        <v>18</v>
      </c>
      <c r="L236" s="7" t="s">
        <v>18</v>
      </c>
      <c r="M236" s="7" t="s">
        <v>46</v>
      </c>
      <c r="N236" s="3"/>
      <c r="O236" s="3"/>
    </row>
    <row r="237" spans="1:15" ht="20.25">
      <c r="A237" s="7" t="s">
        <v>18</v>
      </c>
      <c r="B237" s="121" t="s">
        <v>245</v>
      </c>
      <c r="C237" s="7" t="s">
        <v>224</v>
      </c>
      <c r="D237" s="8">
        <v>1872</v>
      </c>
      <c r="E237" s="15">
        <v>0</v>
      </c>
      <c r="F237" s="8">
        <f t="shared" si="35"/>
        <v>0</v>
      </c>
      <c r="G237" s="15">
        <v>0</v>
      </c>
      <c r="H237" s="8">
        <f t="shared" si="36"/>
        <v>0</v>
      </c>
      <c r="I237" s="8">
        <f t="shared" si="37"/>
        <v>0</v>
      </c>
      <c r="J237" s="8">
        <f t="shared" si="37"/>
        <v>0</v>
      </c>
      <c r="K237" s="7" t="s">
        <v>18</v>
      </c>
      <c r="L237" s="7" t="s">
        <v>18</v>
      </c>
      <c r="M237" s="7" t="s">
        <v>46</v>
      </c>
      <c r="N237" s="3"/>
      <c r="O237" s="3"/>
    </row>
    <row r="238" spans="1:15">
      <c r="A238" s="11" t="s">
        <v>18</v>
      </c>
      <c r="B238" s="122" t="s">
        <v>246</v>
      </c>
      <c r="C238" s="11" t="s">
        <v>18</v>
      </c>
      <c r="D238" s="12"/>
      <c r="E238" s="16"/>
      <c r="F238" s="12">
        <f>SUM(F184:F237)</f>
        <v>0</v>
      </c>
      <c r="G238" s="16"/>
      <c r="H238" s="12">
        <f>SUM(H184:H237)</f>
        <v>0</v>
      </c>
      <c r="I238" s="12"/>
      <c r="J238" s="12">
        <f>SUM(J184:J237)</f>
        <v>0</v>
      </c>
      <c r="K238" s="11" t="s">
        <v>18</v>
      </c>
      <c r="L238" s="11" t="s">
        <v>18</v>
      </c>
      <c r="M238" s="11" t="s">
        <v>18</v>
      </c>
      <c r="N238" s="3"/>
      <c r="O238" s="3"/>
    </row>
    <row r="239" spans="1:15">
      <c r="A239" s="7" t="s">
        <v>18</v>
      </c>
      <c r="B239" s="121" t="s">
        <v>18</v>
      </c>
      <c r="C239" s="7" t="s">
        <v>18</v>
      </c>
      <c r="D239" s="8"/>
      <c r="E239" s="15"/>
      <c r="F239" s="8"/>
      <c r="G239" s="15"/>
      <c r="H239" s="8"/>
      <c r="I239" s="8"/>
      <c r="J239" s="8"/>
      <c r="K239" s="7" t="s">
        <v>18</v>
      </c>
      <c r="L239" s="7" t="s">
        <v>18</v>
      </c>
      <c r="M239" s="7" t="s">
        <v>18</v>
      </c>
      <c r="N239" s="3"/>
      <c r="O239" s="3"/>
    </row>
    <row r="240" spans="1:15">
      <c r="A240" s="7" t="s">
        <v>18</v>
      </c>
      <c r="B240" s="121" t="s">
        <v>18</v>
      </c>
      <c r="C240" s="7" t="s">
        <v>18</v>
      </c>
      <c r="D240" s="8"/>
      <c r="E240" s="15"/>
      <c r="F240" s="8"/>
      <c r="G240" s="15"/>
      <c r="H240" s="8"/>
      <c r="I240" s="8"/>
      <c r="J240" s="8"/>
      <c r="K240" s="7" t="s">
        <v>18</v>
      </c>
      <c r="L240" s="7" t="s">
        <v>18</v>
      </c>
      <c r="M240" s="7" t="s">
        <v>18</v>
      </c>
      <c r="N240" s="3"/>
      <c r="O240" s="3"/>
    </row>
    <row r="241" spans="1:15" ht="20.25">
      <c r="A241" s="7" t="s">
        <v>18</v>
      </c>
      <c r="B241" s="121" t="s">
        <v>247</v>
      </c>
      <c r="C241" s="7" t="s">
        <v>18</v>
      </c>
      <c r="D241" s="8"/>
      <c r="E241" s="15"/>
      <c r="F241" s="8"/>
      <c r="G241" s="15"/>
      <c r="H241" s="8"/>
      <c r="I241" s="8"/>
      <c r="J241" s="8"/>
      <c r="K241" s="7" t="s">
        <v>18</v>
      </c>
      <c r="L241" s="7" t="s">
        <v>18</v>
      </c>
      <c r="M241" s="7" t="s">
        <v>18</v>
      </c>
      <c r="N241" s="3"/>
      <c r="O241" s="3"/>
    </row>
    <row r="242" spans="1:15" ht="30">
      <c r="A242" s="7" t="s">
        <v>18</v>
      </c>
      <c r="B242" s="121" t="s">
        <v>248</v>
      </c>
      <c r="C242" s="7" t="s">
        <v>18</v>
      </c>
      <c r="D242" s="8"/>
      <c r="E242" s="15"/>
      <c r="F242" s="8"/>
      <c r="G242" s="15"/>
      <c r="H242" s="8"/>
      <c r="I242" s="8"/>
      <c r="J242" s="8"/>
      <c r="K242" s="7" t="s">
        <v>18</v>
      </c>
      <c r="L242" s="7" t="s">
        <v>18</v>
      </c>
      <c r="M242" s="7" t="s">
        <v>18</v>
      </c>
      <c r="N242" s="3"/>
      <c r="O242" s="3"/>
    </row>
    <row r="243" spans="1:15" ht="30">
      <c r="A243" s="7" t="s">
        <v>18</v>
      </c>
      <c r="B243" s="121" t="s">
        <v>249</v>
      </c>
      <c r="C243" s="7" t="s">
        <v>18</v>
      </c>
      <c r="D243" s="8"/>
      <c r="E243" s="15"/>
      <c r="F243" s="8"/>
      <c r="G243" s="15"/>
      <c r="H243" s="8"/>
      <c r="I243" s="8"/>
      <c r="J243" s="8"/>
      <c r="K243" s="7" t="s">
        <v>18</v>
      </c>
      <c r="L243" s="7" t="s">
        <v>18</v>
      </c>
      <c r="M243" s="7" t="s">
        <v>18</v>
      </c>
      <c r="N243" s="3"/>
      <c r="O243" s="3"/>
    </row>
    <row r="244" spans="1:15">
      <c r="A244" s="7" t="s">
        <v>18</v>
      </c>
      <c r="B244" s="121" t="s">
        <v>18</v>
      </c>
      <c r="C244" s="7" t="s">
        <v>18</v>
      </c>
      <c r="D244" s="8"/>
      <c r="E244" s="15"/>
      <c r="F244" s="8"/>
      <c r="G244" s="15"/>
      <c r="H244" s="8"/>
      <c r="I244" s="8"/>
      <c r="J244" s="8"/>
      <c r="K244" s="7" t="s">
        <v>18</v>
      </c>
      <c r="L244" s="7" t="s">
        <v>18</v>
      </c>
      <c r="M244" s="7" t="s">
        <v>18</v>
      </c>
      <c r="N244" s="3"/>
      <c r="O244" s="3"/>
    </row>
    <row r="245" spans="1:15">
      <c r="A245" s="7" t="s">
        <v>18</v>
      </c>
      <c r="B245" s="121" t="s">
        <v>250</v>
      </c>
      <c r="C245" s="7" t="s">
        <v>18</v>
      </c>
      <c r="D245" s="8"/>
      <c r="E245" s="15"/>
      <c r="F245" s="8"/>
      <c r="G245" s="15"/>
      <c r="H245" s="8"/>
      <c r="I245" s="8"/>
      <c r="J245" s="8"/>
      <c r="K245" s="7" t="s">
        <v>18</v>
      </c>
      <c r="L245" s="7" t="s">
        <v>18</v>
      </c>
      <c r="M245" s="7" t="s">
        <v>18</v>
      </c>
      <c r="N245" s="3"/>
      <c r="O245" s="3"/>
    </row>
    <row r="246" spans="1:15">
      <c r="A246" s="7" t="s">
        <v>18</v>
      </c>
      <c r="B246" s="121" t="s">
        <v>251</v>
      </c>
      <c r="C246" s="7" t="s">
        <v>18</v>
      </c>
      <c r="D246" s="8"/>
      <c r="E246" s="15"/>
      <c r="F246" s="8"/>
      <c r="G246" s="15"/>
      <c r="H246" s="8"/>
      <c r="I246" s="8"/>
      <c r="J246" s="8"/>
      <c r="K246" s="7" t="s">
        <v>18</v>
      </c>
      <c r="L246" s="7" t="s">
        <v>18</v>
      </c>
      <c r="M246" s="7" t="s">
        <v>18</v>
      </c>
      <c r="N246" s="3"/>
      <c r="O246" s="3"/>
    </row>
    <row r="247" spans="1:15">
      <c r="A247" s="7" t="s">
        <v>18</v>
      </c>
      <c r="B247" s="121" t="s">
        <v>252</v>
      </c>
      <c r="C247" s="7" t="s">
        <v>18</v>
      </c>
      <c r="D247" s="8"/>
      <c r="E247" s="15"/>
      <c r="F247" s="8"/>
      <c r="G247" s="15"/>
      <c r="H247" s="8"/>
      <c r="I247" s="8"/>
      <c r="J247" s="8"/>
      <c r="K247" s="7" t="s">
        <v>18</v>
      </c>
      <c r="L247" s="7" t="s">
        <v>18</v>
      </c>
      <c r="M247" s="7" t="s">
        <v>18</v>
      </c>
      <c r="N247" s="3"/>
      <c r="O247" s="3"/>
    </row>
    <row r="248" spans="1:15">
      <c r="A248" s="7" t="s">
        <v>18</v>
      </c>
      <c r="B248" s="121" t="s">
        <v>253</v>
      </c>
      <c r="C248" s="7" t="s">
        <v>18</v>
      </c>
      <c r="D248" s="8"/>
      <c r="E248" s="15"/>
      <c r="F248" s="8"/>
      <c r="G248" s="15"/>
      <c r="H248" s="8"/>
      <c r="I248" s="8"/>
      <c r="J248" s="8"/>
      <c r="K248" s="7" t="s">
        <v>18</v>
      </c>
      <c r="L248" s="7" t="s">
        <v>18</v>
      </c>
      <c r="M248" s="7" t="s">
        <v>18</v>
      </c>
      <c r="N248" s="3"/>
      <c r="O248" s="3"/>
    </row>
    <row r="249" spans="1:15">
      <c r="A249" s="7" t="s">
        <v>18</v>
      </c>
      <c r="B249" s="121" t="s">
        <v>254</v>
      </c>
      <c r="C249" s="7" t="s">
        <v>18</v>
      </c>
      <c r="D249" s="8"/>
      <c r="E249" s="15"/>
      <c r="F249" s="8"/>
      <c r="G249" s="15"/>
      <c r="H249" s="8"/>
      <c r="I249" s="8"/>
      <c r="J249" s="8"/>
      <c r="K249" s="7" t="s">
        <v>18</v>
      </c>
      <c r="L249" s="7" t="s">
        <v>18</v>
      </c>
      <c r="M249" s="7" t="s">
        <v>18</v>
      </c>
      <c r="N249" s="3"/>
      <c r="O249" s="3"/>
    </row>
    <row r="250" spans="1:15">
      <c r="A250" s="7" t="s">
        <v>18</v>
      </c>
      <c r="B250" s="121" t="s">
        <v>18</v>
      </c>
      <c r="C250" s="7" t="s">
        <v>18</v>
      </c>
      <c r="D250" s="8"/>
      <c r="E250" s="15"/>
      <c r="F250" s="8"/>
      <c r="G250" s="15"/>
      <c r="H250" s="8"/>
      <c r="I250" s="8"/>
      <c r="J250" s="8"/>
      <c r="K250" s="7" t="s">
        <v>18</v>
      </c>
      <c r="L250" s="7" t="s">
        <v>18</v>
      </c>
      <c r="M250" s="7" t="s">
        <v>18</v>
      </c>
      <c r="N250" s="3"/>
      <c r="O250" s="3"/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2" sqref="B12"/>
    </sheetView>
  </sheetViews>
  <sheetFormatPr defaultColWidth="8.85546875" defaultRowHeight="15"/>
  <cols>
    <col min="1" max="1" width="25" style="33" customWidth="1"/>
    <col min="2" max="2" width="48.85546875" style="33" bestFit="1" customWidth="1"/>
    <col min="3" max="3" width="8.85546875" style="27"/>
    <col min="4" max="4" width="0" style="27" hidden="1" customWidth="1"/>
    <col min="5" max="16384" width="8.85546875" style="27"/>
  </cols>
  <sheetData>
    <row r="1" spans="1:3">
      <c r="A1" s="25" t="s">
        <v>0</v>
      </c>
      <c r="B1" s="25" t="s">
        <v>255</v>
      </c>
      <c r="C1" s="26"/>
    </row>
    <row r="2" spans="1:3">
      <c r="A2" s="25" t="s">
        <v>256</v>
      </c>
      <c r="B2" s="28" t="s">
        <v>257</v>
      </c>
      <c r="C2" s="26"/>
    </row>
    <row r="3" spans="1:3">
      <c r="A3" s="25" t="s">
        <v>258</v>
      </c>
      <c r="B3" s="29" t="s">
        <v>259</v>
      </c>
      <c r="C3" s="26"/>
    </row>
    <row r="4" spans="1:3">
      <c r="A4" s="25" t="s">
        <v>260</v>
      </c>
      <c r="B4" s="29" t="s">
        <v>261</v>
      </c>
      <c r="C4" s="26"/>
    </row>
    <row r="5" spans="1:3">
      <c r="A5" s="25" t="s">
        <v>262</v>
      </c>
      <c r="B5" s="29" t="s">
        <v>263</v>
      </c>
      <c r="C5" s="26"/>
    </row>
    <row r="6" spans="1:3">
      <c r="A6" s="25" t="s">
        <v>264</v>
      </c>
      <c r="B6" s="29" t="s">
        <v>265</v>
      </c>
      <c r="C6" s="26"/>
    </row>
    <row r="7" spans="1:3">
      <c r="A7" s="25" t="s">
        <v>266</v>
      </c>
      <c r="B7" s="29" t="s">
        <v>18</v>
      </c>
      <c r="C7" s="26"/>
    </row>
    <row r="8" spans="1:3">
      <c r="A8" s="25" t="s">
        <v>267</v>
      </c>
      <c r="B8" s="29" t="s">
        <v>18</v>
      </c>
      <c r="C8" s="26"/>
    </row>
    <row r="9" spans="1:3">
      <c r="A9" s="25" t="s">
        <v>268</v>
      </c>
      <c r="B9" s="29" t="s">
        <v>18</v>
      </c>
      <c r="C9" s="26"/>
    </row>
    <row r="10" spans="1:3">
      <c r="A10" s="25" t="s">
        <v>269</v>
      </c>
      <c r="B10" s="29" t="s">
        <v>18</v>
      </c>
      <c r="C10" s="26"/>
    </row>
    <row r="11" spans="1:3">
      <c r="A11" s="25" t="s">
        <v>270</v>
      </c>
      <c r="B11" s="29" t="s">
        <v>510</v>
      </c>
      <c r="C11" s="26"/>
    </row>
    <row r="12" spans="1:3">
      <c r="A12" s="25" t="s">
        <v>271</v>
      </c>
      <c r="B12" s="29" t="s">
        <v>272</v>
      </c>
      <c r="C12" s="26"/>
    </row>
    <row r="13" spans="1:3">
      <c r="A13" s="25" t="s">
        <v>273</v>
      </c>
      <c r="B13" s="29" t="s">
        <v>274</v>
      </c>
      <c r="C13" s="26"/>
    </row>
    <row r="14" spans="1:3">
      <c r="A14" s="25" t="s">
        <v>275</v>
      </c>
      <c r="B14" s="29" t="s">
        <v>276</v>
      </c>
      <c r="C14" s="26"/>
    </row>
    <row r="15" spans="1:3">
      <c r="A15" s="25" t="s">
        <v>18</v>
      </c>
      <c r="B15" s="30" t="s">
        <v>18</v>
      </c>
      <c r="C15" s="26"/>
    </row>
    <row r="16" spans="1:3">
      <c r="A16" s="25" t="s">
        <v>277</v>
      </c>
      <c r="B16" s="31" t="s">
        <v>278</v>
      </c>
      <c r="C16" s="26"/>
    </row>
    <row r="17" spans="1:3">
      <c r="A17" s="25" t="s">
        <v>279</v>
      </c>
      <c r="B17" s="31" t="s">
        <v>280</v>
      </c>
      <c r="C17" s="26"/>
    </row>
    <row r="18" spans="1:3">
      <c r="A18" s="25" t="s">
        <v>281</v>
      </c>
      <c r="B18" s="31" t="s">
        <v>282</v>
      </c>
      <c r="C18" s="26"/>
    </row>
    <row r="19" spans="1:3">
      <c r="A19" s="25" t="s">
        <v>283</v>
      </c>
      <c r="B19" s="31" t="s">
        <v>284</v>
      </c>
      <c r="C19" s="26"/>
    </row>
    <row r="20" spans="1:3">
      <c r="A20" s="25" t="s">
        <v>285</v>
      </c>
      <c r="B20" s="31" t="s">
        <v>284</v>
      </c>
      <c r="C20" s="26"/>
    </row>
    <row r="21" spans="1:3">
      <c r="A21" s="25" t="s">
        <v>286</v>
      </c>
      <c r="B21" s="31" t="s">
        <v>284</v>
      </c>
      <c r="C21" s="26"/>
    </row>
    <row r="22" spans="1:3">
      <c r="A22" s="25" t="s">
        <v>287</v>
      </c>
      <c r="B22" s="31" t="s">
        <v>284</v>
      </c>
      <c r="C22" s="26"/>
    </row>
    <row r="23" spans="1:3">
      <c r="A23" s="25" t="s">
        <v>288</v>
      </c>
      <c r="B23" s="31" t="s">
        <v>284</v>
      </c>
      <c r="C23" s="26"/>
    </row>
    <row r="24" spans="1:3">
      <c r="A24" s="25" t="s">
        <v>289</v>
      </c>
      <c r="B24" s="31" t="s">
        <v>284</v>
      </c>
      <c r="C24" s="26"/>
    </row>
    <row r="25" spans="1:3">
      <c r="A25" s="25" t="s">
        <v>290</v>
      </c>
      <c r="B25" s="31" t="s">
        <v>284</v>
      </c>
      <c r="C25" s="26"/>
    </row>
    <row r="26" spans="1:3">
      <c r="A26" s="25" t="s">
        <v>291</v>
      </c>
      <c r="B26" s="31" t="s">
        <v>292</v>
      </c>
      <c r="C26" s="26"/>
    </row>
    <row r="27" spans="1:3">
      <c r="A27" s="25" t="s">
        <v>293</v>
      </c>
      <c r="B27" s="31" t="s">
        <v>284</v>
      </c>
      <c r="C27" s="26"/>
    </row>
    <row r="28" spans="1:3">
      <c r="A28" s="25" t="s">
        <v>294</v>
      </c>
      <c r="B28" s="31" t="s">
        <v>284</v>
      </c>
      <c r="C28" s="26"/>
    </row>
    <row r="29" spans="1:3">
      <c r="A29" s="25" t="s">
        <v>295</v>
      </c>
      <c r="B29" s="31" t="s">
        <v>284</v>
      </c>
      <c r="C29" s="26"/>
    </row>
    <row r="30" spans="1:3">
      <c r="A30" s="25" t="s">
        <v>296</v>
      </c>
      <c r="B30" s="31" t="s">
        <v>284</v>
      </c>
      <c r="C30" s="26"/>
    </row>
    <row r="31" spans="1:3" ht="20.25">
      <c r="A31" s="32" t="s">
        <v>297</v>
      </c>
      <c r="B31" s="31" t="s">
        <v>298</v>
      </c>
      <c r="C31" s="26"/>
    </row>
    <row r="32" spans="1:3">
      <c r="A32" s="25" t="s">
        <v>299</v>
      </c>
      <c r="B32" s="31" t="s">
        <v>300</v>
      </c>
      <c r="C32" s="26"/>
    </row>
    <row r="33" spans="1:2">
      <c r="A33" s="33" t="s">
        <v>301</v>
      </c>
      <c r="B33" s="33">
        <v>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73"/>
  <sheetViews>
    <sheetView tabSelected="1" topLeftCell="A27" workbookViewId="0">
      <selection activeCell="I61" sqref="I61"/>
    </sheetView>
  </sheetViews>
  <sheetFormatPr defaultRowHeight="15"/>
  <cols>
    <col min="1" max="1" width="5.5703125" customWidth="1"/>
    <col min="2" max="2" width="1.140625" customWidth="1"/>
    <col min="3" max="3" width="2.7109375" customWidth="1"/>
    <col min="4" max="4" width="2.85546875" customWidth="1"/>
    <col min="5" max="5" width="11.42578125" customWidth="1"/>
    <col min="6" max="6" width="33.85546875" customWidth="1"/>
    <col min="7" max="7" width="4.7109375" customWidth="1"/>
    <col min="8" max="8" width="7.7109375" customWidth="1"/>
    <col min="9" max="10" width="13.42578125" customWidth="1"/>
    <col min="11" max="11" width="13.42578125" hidden="1" customWidth="1"/>
    <col min="12" max="12" width="6.28515625" customWidth="1"/>
    <col min="13" max="13" width="7.28515625" hidden="1" customWidth="1"/>
    <col min="15" max="20" width="9.42578125" hidden="1" customWidth="1"/>
    <col min="21" max="21" width="10.85546875" hidden="1" customWidth="1"/>
    <col min="22" max="22" width="8.28515625" customWidth="1"/>
    <col min="23" max="23" width="10.85546875" customWidth="1"/>
    <col min="24" max="24" width="8.28515625" customWidth="1"/>
    <col min="25" max="25" width="10" customWidth="1"/>
    <col min="26" max="26" width="7.28515625" customWidth="1"/>
    <col min="27" max="27" width="10" customWidth="1"/>
    <col min="28" max="28" width="10.85546875" customWidth="1"/>
    <col min="29" max="29" width="7.28515625" customWidth="1"/>
    <col min="30" max="30" width="10" customWidth="1"/>
    <col min="31" max="31" width="10.85546875" customWidth="1"/>
  </cols>
  <sheetData>
    <row r="1" spans="2:65" s="35" customFormat="1" ht="10.35" customHeight="1">
      <c r="B1" s="36"/>
      <c r="L1" s="36"/>
    </row>
    <row r="2" spans="2:65" s="48" customFormat="1" ht="29.25" customHeight="1">
      <c r="B2" s="40"/>
      <c r="C2" s="41" t="s">
        <v>312</v>
      </c>
      <c r="D2" s="42" t="s">
        <v>313</v>
      </c>
      <c r="E2" s="42" t="s">
        <v>314</v>
      </c>
      <c r="F2" s="42" t="s">
        <v>315</v>
      </c>
      <c r="G2" s="42" t="s">
        <v>316</v>
      </c>
      <c r="H2" s="42" t="s">
        <v>317</v>
      </c>
      <c r="I2" s="42" t="s">
        <v>318</v>
      </c>
      <c r="J2" s="43" t="s">
        <v>310</v>
      </c>
      <c r="K2" s="44" t="s">
        <v>319</v>
      </c>
      <c r="L2" s="40"/>
      <c r="M2" s="45" t="s">
        <v>18</v>
      </c>
      <c r="N2" s="46" t="s">
        <v>308</v>
      </c>
      <c r="O2" s="46" t="s">
        <v>320</v>
      </c>
      <c r="P2" s="46" t="s">
        <v>321</v>
      </c>
      <c r="Q2" s="46" t="s">
        <v>322</v>
      </c>
      <c r="R2" s="46" t="s">
        <v>323</v>
      </c>
      <c r="S2" s="46" t="s">
        <v>324</v>
      </c>
      <c r="T2" s="47" t="s">
        <v>325</v>
      </c>
    </row>
    <row r="3" spans="2:65" s="35" customFormat="1" ht="22.9" customHeight="1">
      <c r="B3" s="36"/>
      <c r="C3" s="49" t="s">
        <v>326</v>
      </c>
      <c r="J3" s="50">
        <f>BK3</f>
        <v>0</v>
      </c>
      <c r="L3" s="36"/>
      <c r="M3" s="51"/>
      <c r="N3" s="37"/>
      <c r="O3" s="37"/>
      <c r="P3" s="52">
        <f>P4+P11</f>
        <v>53.820834000000005</v>
      </c>
      <c r="Q3" s="37"/>
      <c r="R3" s="52">
        <f>R4+R11</f>
        <v>0.58327839999999997</v>
      </c>
      <c r="S3" s="37"/>
      <c r="T3" s="53">
        <f>T4+T11</f>
        <v>1.9141140000000001E-2</v>
      </c>
      <c r="AT3" s="34" t="s">
        <v>327</v>
      </c>
      <c r="AU3" s="34" t="s">
        <v>311</v>
      </c>
      <c r="BK3" s="54">
        <f>BK4+BK11</f>
        <v>0</v>
      </c>
    </row>
    <row r="4" spans="2:65" s="56" customFormat="1" ht="25.9" customHeight="1">
      <c r="B4" s="55"/>
      <c r="D4" s="57" t="s">
        <v>327</v>
      </c>
      <c r="E4" s="58" t="s">
        <v>328</v>
      </c>
      <c r="F4" s="58" t="s">
        <v>329</v>
      </c>
      <c r="J4" s="59">
        <f>BK4</f>
        <v>0</v>
      </c>
      <c r="L4" s="55"/>
      <c r="M4" s="60"/>
      <c r="P4" s="61">
        <f>P5+P9</f>
        <v>1.1297999999999999</v>
      </c>
      <c r="R4" s="61">
        <f>R5+R9</f>
        <v>7.0239999999999997E-2</v>
      </c>
      <c r="T4" s="62">
        <f>T5+T9</f>
        <v>0</v>
      </c>
      <c r="AR4" s="57" t="s">
        <v>330</v>
      </c>
      <c r="AT4" s="63" t="s">
        <v>327</v>
      </c>
      <c r="AU4" s="63" t="s">
        <v>331</v>
      </c>
      <c r="AY4" s="57" t="s">
        <v>332</v>
      </c>
      <c r="BK4" s="64">
        <f>BK5+BK9</f>
        <v>0</v>
      </c>
    </row>
    <row r="5" spans="2:65" s="56" customFormat="1" ht="22.9" customHeight="1">
      <c r="B5" s="55"/>
      <c r="D5" s="57" t="s">
        <v>327</v>
      </c>
      <c r="E5" s="65" t="s">
        <v>333</v>
      </c>
      <c r="F5" s="65" t="s">
        <v>334</v>
      </c>
      <c r="J5" s="66">
        <f>BK5</f>
        <v>0</v>
      </c>
      <c r="L5" s="55"/>
      <c r="M5" s="60"/>
      <c r="P5" s="61">
        <f>SUM(P6:P8)</f>
        <v>0.875</v>
      </c>
      <c r="R5" s="61">
        <f>SUM(R6:R8)</f>
        <v>7.0239999999999997E-2</v>
      </c>
      <c r="T5" s="62">
        <f>SUM(T6:T8)</f>
        <v>0</v>
      </c>
      <c r="AR5" s="57" t="s">
        <v>330</v>
      </c>
      <c r="AT5" s="63" t="s">
        <v>327</v>
      </c>
      <c r="AU5" s="63" t="s">
        <v>330</v>
      </c>
      <c r="AY5" s="57" t="s">
        <v>332</v>
      </c>
      <c r="BK5" s="64">
        <f>SUM(BK6:BK8)</f>
        <v>0</v>
      </c>
    </row>
    <row r="6" spans="2:65" s="35" customFormat="1" ht="32.450000000000003" customHeight="1">
      <c r="B6" s="67"/>
      <c r="C6" s="68" t="s">
        <v>330</v>
      </c>
      <c r="D6" s="68" t="s">
        <v>335</v>
      </c>
      <c r="E6" s="69" t="s">
        <v>336</v>
      </c>
      <c r="F6" s="70" t="s">
        <v>337</v>
      </c>
      <c r="G6" s="71" t="s">
        <v>224</v>
      </c>
      <c r="H6" s="72">
        <v>5.4</v>
      </c>
      <c r="I6" s="73">
        <v>0</v>
      </c>
      <c r="J6" s="73">
        <f>ROUND(I6*H6,2)</f>
        <v>0</v>
      </c>
      <c r="K6" s="70" t="s">
        <v>338</v>
      </c>
      <c r="L6" s="36"/>
      <c r="M6" s="74" t="s">
        <v>18</v>
      </c>
      <c r="N6" s="75" t="s">
        <v>309</v>
      </c>
      <c r="O6" s="76">
        <v>0.105</v>
      </c>
      <c r="P6" s="76">
        <f>O6*H6</f>
        <v>0.56700000000000006</v>
      </c>
      <c r="Q6" s="76">
        <v>1.2999999999999999E-2</v>
      </c>
      <c r="R6" s="76">
        <f>Q6*H6</f>
        <v>7.0199999999999999E-2</v>
      </c>
      <c r="S6" s="76">
        <v>0</v>
      </c>
      <c r="T6" s="77">
        <f>S6*H6</f>
        <v>0</v>
      </c>
      <c r="AR6" s="78" t="s">
        <v>339</v>
      </c>
      <c r="AT6" s="78" t="s">
        <v>335</v>
      </c>
      <c r="AU6" s="78" t="s">
        <v>303</v>
      </c>
      <c r="AY6" s="34" t="s">
        <v>332</v>
      </c>
      <c r="BE6" s="79">
        <f>IF(N6="základní",J6,0)</f>
        <v>0</v>
      </c>
      <c r="BF6" s="79">
        <f>IF(N6="snížená",J6,0)</f>
        <v>0</v>
      </c>
      <c r="BG6" s="79">
        <f>IF(N6="zákl. přenesená",J6,0)</f>
        <v>0</v>
      </c>
      <c r="BH6" s="79">
        <f>IF(N6="sníž. přenesená",J6,0)</f>
        <v>0</v>
      </c>
      <c r="BI6" s="79">
        <f>IF(N6="nulová",J6,0)</f>
        <v>0</v>
      </c>
      <c r="BJ6" s="34" t="s">
        <v>330</v>
      </c>
      <c r="BK6" s="79">
        <f>ROUND(I6*H6,2)</f>
        <v>0</v>
      </c>
      <c r="BL6" s="34" t="s">
        <v>339</v>
      </c>
      <c r="BM6" s="78" t="s">
        <v>340</v>
      </c>
    </row>
    <row r="7" spans="2:65" s="81" customFormat="1" ht="11.25">
      <c r="B7" s="80"/>
      <c r="D7" s="82" t="s">
        <v>341</v>
      </c>
      <c r="E7" s="83" t="s">
        <v>18</v>
      </c>
      <c r="F7" s="84" t="s">
        <v>342</v>
      </c>
      <c r="H7" s="85">
        <v>5.4</v>
      </c>
      <c r="L7" s="80"/>
      <c r="M7" s="86"/>
      <c r="T7" s="87"/>
      <c r="AT7" s="83" t="s">
        <v>341</v>
      </c>
      <c r="AU7" s="83" t="s">
        <v>303</v>
      </c>
      <c r="AV7" s="81" t="s">
        <v>303</v>
      </c>
      <c r="AW7" s="81" t="s">
        <v>343</v>
      </c>
      <c r="AX7" s="81" t="s">
        <v>330</v>
      </c>
      <c r="AY7" s="83" t="s">
        <v>332</v>
      </c>
    </row>
    <row r="8" spans="2:65" s="35" customFormat="1" ht="21.6" customHeight="1">
      <c r="B8" s="67"/>
      <c r="C8" s="68" t="s">
        <v>303</v>
      </c>
      <c r="D8" s="68" t="s">
        <v>335</v>
      </c>
      <c r="E8" s="69" t="s">
        <v>344</v>
      </c>
      <c r="F8" s="70" t="s">
        <v>345</v>
      </c>
      <c r="G8" s="71" t="s">
        <v>224</v>
      </c>
      <c r="H8" s="72">
        <v>1</v>
      </c>
      <c r="I8" s="73">
        <v>0</v>
      </c>
      <c r="J8" s="73">
        <f>ROUND(I8*H8,2)</f>
        <v>0</v>
      </c>
      <c r="K8" s="70" t="s">
        <v>338</v>
      </c>
      <c r="L8" s="36"/>
      <c r="M8" s="74" t="s">
        <v>18</v>
      </c>
      <c r="N8" s="75" t="s">
        <v>309</v>
      </c>
      <c r="O8" s="76">
        <v>0.308</v>
      </c>
      <c r="P8" s="76">
        <f>O8*H8</f>
        <v>0.308</v>
      </c>
      <c r="Q8" s="76">
        <v>4.0000000000000003E-5</v>
      </c>
      <c r="R8" s="76">
        <f>Q8*H8</f>
        <v>4.0000000000000003E-5</v>
      </c>
      <c r="S8" s="76">
        <v>0</v>
      </c>
      <c r="T8" s="77">
        <f>S8*H8</f>
        <v>0</v>
      </c>
      <c r="AR8" s="78" t="s">
        <v>339</v>
      </c>
      <c r="AT8" s="78" t="s">
        <v>335</v>
      </c>
      <c r="AU8" s="78" t="s">
        <v>303</v>
      </c>
      <c r="AY8" s="34" t="s">
        <v>332</v>
      </c>
      <c r="BE8" s="79">
        <f>IF(N8="základní",J8,0)</f>
        <v>0</v>
      </c>
      <c r="BF8" s="79">
        <f>IF(N8="snížená",J8,0)</f>
        <v>0</v>
      </c>
      <c r="BG8" s="79">
        <f>IF(N8="zákl. přenesená",J8,0)</f>
        <v>0</v>
      </c>
      <c r="BH8" s="79">
        <f>IF(N8="sníž. přenesená",J8,0)</f>
        <v>0</v>
      </c>
      <c r="BI8" s="79">
        <f>IF(N8="nulová",J8,0)</f>
        <v>0</v>
      </c>
      <c r="BJ8" s="34" t="s">
        <v>330</v>
      </c>
      <c r="BK8" s="79">
        <f>ROUND(I8*H8,2)</f>
        <v>0</v>
      </c>
      <c r="BL8" s="34" t="s">
        <v>339</v>
      </c>
      <c r="BM8" s="78" t="s">
        <v>346</v>
      </c>
    </row>
    <row r="9" spans="2:65" s="56" customFormat="1" ht="22.9" customHeight="1">
      <c r="B9" s="55"/>
      <c r="D9" s="57" t="s">
        <v>327</v>
      </c>
      <c r="E9" s="65" t="s">
        <v>347</v>
      </c>
      <c r="F9" s="65" t="s">
        <v>348</v>
      </c>
      <c r="J9" s="66">
        <f>BK9</f>
        <v>0</v>
      </c>
      <c r="L9" s="55"/>
      <c r="M9" s="60"/>
      <c r="P9" s="61">
        <f>P10</f>
        <v>0.25480000000000003</v>
      </c>
      <c r="R9" s="61">
        <f>R10</f>
        <v>0</v>
      </c>
      <c r="T9" s="62">
        <f>T10</f>
        <v>0</v>
      </c>
      <c r="AR9" s="57" t="s">
        <v>330</v>
      </c>
      <c r="AT9" s="63" t="s">
        <v>327</v>
      </c>
      <c r="AU9" s="63" t="s">
        <v>330</v>
      </c>
      <c r="AY9" s="57" t="s">
        <v>332</v>
      </c>
      <c r="BK9" s="64">
        <f>BK10</f>
        <v>0</v>
      </c>
    </row>
    <row r="10" spans="2:65" s="35" customFormat="1" ht="14.45" customHeight="1">
      <c r="B10" s="67"/>
      <c r="C10" s="68" t="s">
        <v>349</v>
      </c>
      <c r="D10" s="68" t="s">
        <v>335</v>
      </c>
      <c r="E10" s="69" t="s">
        <v>350</v>
      </c>
      <c r="F10" s="70" t="s">
        <v>351</v>
      </c>
      <c r="G10" s="71" t="s">
        <v>352</v>
      </c>
      <c r="H10" s="72">
        <v>7.0000000000000007E-2</v>
      </c>
      <c r="I10" s="73">
        <v>0</v>
      </c>
      <c r="J10" s="73">
        <f>ROUND(I10*H10,2)</f>
        <v>0</v>
      </c>
      <c r="K10" s="70" t="s">
        <v>338</v>
      </c>
      <c r="L10" s="36"/>
      <c r="M10" s="74" t="s">
        <v>18</v>
      </c>
      <c r="N10" s="75" t="s">
        <v>309</v>
      </c>
      <c r="O10" s="76">
        <v>3.64</v>
      </c>
      <c r="P10" s="76">
        <f>O10*H10</f>
        <v>0.25480000000000003</v>
      </c>
      <c r="Q10" s="76">
        <v>0</v>
      </c>
      <c r="R10" s="76">
        <f>Q10*H10</f>
        <v>0</v>
      </c>
      <c r="S10" s="76">
        <v>0</v>
      </c>
      <c r="T10" s="77">
        <f>S10*H10</f>
        <v>0</v>
      </c>
      <c r="AR10" s="78" t="s">
        <v>339</v>
      </c>
      <c r="AT10" s="78" t="s">
        <v>335</v>
      </c>
      <c r="AU10" s="78" t="s">
        <v>303</v>
      </c>
      <c r="AY10" s="34" t="s">
        <v>332</v>
      </c>
      <c r="BE10" s="79">
        <f>IF(N10="základní",J10,0)</f>
        <v>0</v>
      </c>
      <c r="BF10" s="79">
        <f>IF(N10="snížená",J10,0)</f>
        <v>0</v>
      </c>
      <c r="BG10" s="79">
        <f>IF(N10="zákl. přenesená",J10,0)</f>
        <v>0</v>
      </c>
      <c r="BH10" s="79">
        <f>IF(N10="sníž. přenesená",J10,0)</f>
        <v>0</v>
      </c>
      <c r="BI10" s="79">
        <f>IF(N10="nulová",J10,0)</f>
        <v>0</v>
      </c>
      <c r="BJ10" s="34" t="s">
        <v>330</v>
      </c>
      <c r="BK10" s="79">
        <f>ROUND(I10*H10,2)</f>
        <v>0</v>
      </c>
      <c r="BL10" s="34" t="s">
        <v>339</v>
      </c>
      <c r="BM10" s="78" t="s">
        <v>353</v>
      </c>
    </row>
    <row r="11" spans="2:65" s="56" customFormat="1" ht="25.9" customHeight="1">
      <c r="B11" s="55"/>
      <c r="D11" s="57" t="s">
        <v>327</v>
      </c>
      <c r="E11" s="58" t="s">
        <v>354</v>
      </c>
      <c r="F11" s="58" t="s">
        <v>355</v>
      </c>
      <c r="J11" s="59">
        <f>BK11</f>
        <v>0</v>
      </c>
      <c r="L11" s="55"/>
      <c r="M11" s="60"/>
      <c r="P11" s="61">
        <f>P12+P23+P29+P37+P44+P53</f>
        <v>52.691034000000002</v>
      </c>
      <c r="R11" s="61">
        <f>R12+R23+R29+R37+R44+R53</f>
        <v>0.51303840000000001</v>
      </c>
      <c r="T11" s="62">
        <f>T12+T23+T29+T37+T44+T53</f>
        <v>1.9141140000000001E-2</v>
      </c>
      <c r="AR11" s="57" t="s">
        <v>303</v>
      </c>
      <c r="AT11" s="63" t="s">
        <v>327</v>
      </c>
      <c r="AU11" s="63" t="s">
        <v>331</v>
      </c>
      <c r="AY11" s="57" t="s">
        <v>332</v>
      </c>
      <c r="BK11" s="64">
        <f>BK12+BK23+BK29+BK37+BK44+BK53</f>
        <v>0</v>
      </c>
    </row>
    <row r="12" spans="2:65" s="56" customFormat="1" ht="22.9" customHeight="1">
      <c r="B12" s="55"/>
      <c r="D12" s="57" t="s">
        <v>327</v>
      </c>
      <c r="E12" s="65" t="s">
        <v>356</v>
      </c>
      <c r="F12" s="65" t="s">
        <v>357</v>
      </c>
      <c r="J12" s="66">
        <f>BK12</f>
        <v>0</v>
      </c>
      <c r="L12" s="55"/>
      <c r="M12" s="60"/>
      <c r="P12" s="61">
        <f>SUM(P13:P22)</f>
        <v>19.375348000000002</v>
      </c>
      <c r="R12" s="61">
        <f>SUM(R13:R22)</f>
        <v>0.35425212</v>
      </c>
      <c r="T12" s="62">
        <f>SUM(T13:T22)</f>
        <v>0</v>
      </c>
      <c r="AR12" s="57" t="s">
        <v>303</v>
      </c>
      <c r="AT12" s="63" t="s">
        <v>327</v>
      </c>
      <c r="AU12" s="63" t="s">
        <v>330</v>
      </c>
      <c r="AY12" s="57" t="s">
        <v>332</v>
      </c>
      <c r="BK12" s="64">
        <f>SUM(BK13:BK22)</f>
        <v>0</v>
      </c>
    </row>
    <row r="13" spans="2:65" s="35" customFormat="1" ht="21.6" customHeight="1">
      <c r="B13" s="67"/>
      <c r="C13" s="68" t="s">
        <v>339</v>
      </c>
      <c r="D13" s="68" t="s">
        <v>335</v>
      </c>
      <c r="E13" s="69" t="s">
        <v>358</v>
      </c>
      <c r="F13" s="70" t="s">
        <v>359</v>
      </c>
      <c r="G13" s="71" t="s">
        <v>224</v>
      </c>
      <c r="H13" s="72">
        <v>11.923999999999999</v>
      </c>
      <c r="I13" s="73">
        <v>0</v>
      </c>
      <c r="J13" s="73">
        <f>ROUND(I13*H13,2)</f>
        <v>0</v>
      </c>
      <c r="K13" s="70" t="s">
        <v>338</v>
      </c>
      <c r="L13" s="36"/>
      <c r="M13" s="74" t="s">
        <v>18</v>
      </c>
      <c r="N13" s="75" t="s">
        <v>309</v>
      </c>
      <c r="O13" s="76">
        <v>0.999</v>
      </c>
      <c r="P13" s="76">
        <f>O13*H13</f>
        <v>11.912075999999999</v>
      </c>
      <c r="Q13" s="76">
        <v>2.503E-2</v>
      </c>
      <c r="R13" s="76">
        <f>Q13*H13</f>
        <v>0.29845771999999998</v>
      </c>
      <c r="S13" s="76">
        <v>0</v>
      </c>
      <c r="T13" s="77">
        <f>S13*H13</f>
        <v>0</v>
      </c>
      <c r="AR13" s="78" t="s">
        <v>360</v>
      </c>
      <c r="AT13" s="78" t="s">
        <v>335</v>
      </c>
      <c r="AU13" s="78" t="s">
        <v>303</v>
      </c>
      <c r="AY13" s="34" t="s">
        <v>332</v>
      </c>
      <c r="BE13" s="79">
        <f>IF(N13="základní",J13,0)</f>
        <v>0</v>
      </c>
      <c r="BF13" s="79">
        <f>IF(N13="snížená",J13,0)</f>
        <v>0</v>
      </c>
      <c r="BG13" s="79">
        <f>IF(N13="zákl. přenesená",J13,0)</f>
        <v>0</v>
      </c>
      <c r="BH13" s="79">
        <f>IF(N13="sníž. přenesená",J13,0)</f>
        <v>0</v>
      </c>
      <c r="BI13" s="79">
        <f>IF(N13="nulová",J13,0)</f>
        <v>0</v>
      </c>
      <c r="BJ13" s="34" t="s">
        <v>330</v>
      </c>
      <c r="BK13" s="79">
        <f>ROUND(I13*H13,2)</f>
        <v>0</v>
      </c>
      <c r="BL13" s="34" t="s">
        <v>360</v>
      </c>
      <c r="BM13" s="78" t="s">
        <v>361</v>
      </c>
    </row>
    <row r="14" spans="2:65" s="81" customFormat="1" ht="11.25">
      <c r="B14" s="80"/>
      <c r="D14" s="82" t="s">
        <v>341</v>
      </c>
      <c r="E14" s="83" t="s">
        <v>302</v>
      </c>
      <c r="F14" s="84" t="s">
        <v>362</v>
      </c>
      <c r="H14" s="85">
        <v>11.923999999999999</v>
      </c>
      <c r="L14" s="80"/>
      <c r="M14" s="86"/>
      <c r="T14" s="87"/>
      <c r="AT14" s="83" t="s">
        <v>341</v>
      </c>
      <c r="AU14" s="83" t="s">
        <v>303</v>
      </c>
      <c r="AV14" s="81" t="s">
        <v>303</v>
      </c>
      <c r="AW14" s="81" t="s">
        <v>343</v>
      </c>
      <c r="AX14" s="81" t="s">
        <v>330</v>
      </c>
      <c r="AY14" s="83" t="s">
        <v>332</v>
      </c>
    </row>
    <row r="15" spans="2:65" s="35" customFormat="1" ht="14.45" customHeight="1">
      <c r="B15" s="67"/>
      <c r="C15" s="68" t="s">
        <v>363</v>
      </c>
      <c r="D15" s="68" t="s">
        <v>335</v>
      </c>
      <c r="E15" s="69" t="s">
        <v>364</v>
      </c>
      <c r="F15" s="70" t="s">
        <v>365</v>
      </c>
      <c r="G15" s="71" t="s">
        <v>224</v>
      </c>
      <c r="H15" s="72">
        <v>23.847999999999999</v>
      </c>
      <c r="I15" s="73">
        <v>0</v>
      </c>
      <c r="J15" s="73">
        <f>ROUND(I15*H15,2)</f>
        <v>0</v>
      </c>
      <c r="K15" s="70" t="s">
        <v>338</v>
      </c>
      <c r="L15" s="36"/>
      <c r="M15" s="74" t="s">
        <v>18</v>
      </c>
      <c r="N15" s="75" t="s">
        <v>309</v>
      </c>
      <c r="O15" s="76">
        <v>6.4000000000000001E-2</v>
      </c>
      <c r="P15" s="76">
        <f>O15*H15</f>
        <v>1.5262720000000001</v>
      </c>
      <c r="Q15" s="76">
        <v>2.0000000000000001E-4</v>
      </c>
      <c r="R15" s="76">
        <f>Q15*H15</f>
        <v>4.7695999999999997E-3</v>
      </c>
      <c r="S15" s="76">
        <v>0</v>
      </c>
      <c r="T15" s="77">
        <f>S15*H15</f>
        <v>0</v>
      </c>
      <c r="AR15" s="78" t="s">
        <v>360</v>
      </c>
      <c r="AT15" s="78" t="s">
        <v>335</v>
      </c>
      <c r="AU15" s="78" t="s">
        <v>303</v>
      </c>
      <c r="AY15" s="34" t="s">
        <v>332</v>
      </c>
      <c r="BE15" s="79">
        <f>IF(N15="základní",J15,0)</f>
        <v>0</v>
      </c>
      <c r="BF15" s="79">
        <f>IF(N15="snížená",J15,0)</f>
        <v>0</v>
      </c>
      <c r="BG15" s="79">
        <f>IF(N15="zákl. přenesená",J15,0)</f>
        <v>0</v>
      </c>
      <c r="BH15" s="79">
        <f>IF(N15="sníž. přenesená",J15,0)</f>
        <v>0</v>
      </c>
      <c r="BI15" s="79">
        <f>IF(N15="nulová",J15,0)</f>
        <v>0</v>
      </c>
      <c r="BJ15" s="34" t="s">
        <v>330</v>
      </c>
      <c r="BK15" s="79">
        <f>ROUND(I15*H15,2)</f>
        <v>0</v>
      </c>
      <c r="BL15" s="34" t="s">
        <v>360</v>
      </c>
      <c r="BM15" s="78" t="s">
        <v>366</v>
      </c>
    </row>
    <row r="16" spans="2:65" s="81" customFormat="1" ht="11.25">
      <c r="B16" s="80"/>
      <c r="D16" s="82" t="s">
        <v>341</v>
      </c>
      <c r="E16" s="83" t="s">
        <v>18</v>
      </c>
      <c r="F16" s="84" t="s">
        <v>367</v>
      </c>
      <c r="H16" s="85">
        <v>23.847999999999999</v>
      </c>
      <c r="L16" s="80"/>
      <c r="M16" s="86"/>
      <c r="T16" s="87"/>
      <c r="AT16" s="83" t="s">
        <v>341</v>
      </c>
      <c r="AU16" s="83" t="s">
        <v>303</v>
      </c>
      <c r="AV16" s="81" t="s">
        <v>303</v>
      </c>
      <c r="AW16" s="81" t="s">
        <v>343</v>
      </c>
      <c r="AX16" s="81" t="s">
        <v>330</v>
      </c>
      <c r="AY16" s="83" t="s">
        <v>332</v>
      </c>
    </row>
    <row r="17" spans="2:65" s="35" customFormat="1" ht="24">
      <c r="B17" s="67"/>
      <c r="C17" s="68" t="s">
        <v>368</v>
      </c>
      <c r="D17" s="68" t="s">
        <v>335</v>
      </c>
      <c r="E17" s="69" t="s">
        <v>369</v>
      </c>
      <c r="F17" s="70" t="s">
        <v>370</v>
      </c>
      <c r="G17" s="71" t="s">
        <v>224</v>
      </c>
      <c r="H17" s="72">
        <v>11.923999999999999</v>
      </c>
      <c r="I17" s="73">
        <v>0</v>
      </c>
      <c r="J17" s="73">
        <f>ROUND(I17*H17,2)</f>
        <v>0</v>
      </c>
      <c r="K17" s="70" t="s">
        <v>338</v>
      </c>
      <c r="L17" s="36"/>
      <c r="M17" s="74" t="s">
        <v>18</v>
      </c>
      <c r="N17" s="75" t="s">
        <v>309</v>
      </c>
      <c r="O17" s="76">
        <v>0.15</v>
      </c>
      <c r="P17" s="76">
        <f>O17*H17</f>
        <v>1.7886</v>
      </c>
      <c r="Q17" s="76">
        <v>2.0000000000000001E-4</v>
      </c>
      <c r="R17" s="76">
        <f>Q17*H17</f>
        <v>2.3847999999999999E-3</v>
      </c>
      <c r="S17" s="76">
        <v>0</v>
      </c>
      <c r="T17" s="77">
        <f>S17*H17</f>
        <v>0</v>
      </c>
      <c r="AR17" s="78" t="s">
        <v>360</v>
      </c>
      <c r="AT17" s="78" t="s">
        <v>335</v>
      </c>
      <c r="AU17" s="78" t="s">
        <v>303</v>
      </c>
      <c r="AY17" s="34" t="s">
        <v>332</v>
      </c>
      <c r="BE17" s="79">
        <f>IF(N17="základní",J17,0)</f>
        <v>0</v>
      </c>
      <c r="BF17" s="79">
        <f>IF(N17="snížená",J17,0)</f>
        <v>0</v>
      </c>
      <c r="BG17" s="79">
        <f>IF(N17="zákl. přenesená",J17,0)</f>
        <v>0</v>
      </c>
      <c r="BH17" s="79">
        <f>IF(N17="sníž. přenesená",J17,0)</f>
        <v>0</v>
      </c>
      <c r="BI17" s="79">
        <f>IF(N17="nulová",J17,0)</f>
        <v>0</v>
      </c>
      <c r="BJ17" s="34" t="s">
        <v>330</v>
      </c>
      <c r="BK17" s="79">
        <f>ROUND(I17*H17,2)</f>
        <v>0</v>
      </c>
      <c r="BL17" s="34" t="s">
        <v>360</v>
      </c>
      <c r="BM17" s="78" t="s">
        <v>371</v>
      </c>
    </row>
    <row r="18" spans="2:65" s="81" customFormat="1" ht="11.25">
      <c r="B18" s="80"/>
      <c r="D18" s="82" t="s">
        <v>341</v>
      </c>
      <c r="E18" s="83" t="s">
        <v>18</v>
      </c>
      <c r="F18" s="84" t="s">
        <v>302</v>
      </c>
      <c r="H18" s="85">
        <v>11.923999999999999</v>
      </c>
      <c r="L18" s="80"/>
      <c r="M18" s="86"/>
      <c r="T18" s="87"/>
      <c r="AT18" s="83" t="s">
        <v>341</v>
      </c>
      <c r="AU18" s="83" t="s">
        <v>303</v>
      </c>
      <c r="AV18" s="81" t="s">
        <v>303</v>
      </c>
      <c r="AW18" s="81" t="s">
        <v>343</v>
      </c>
      <c r="AX18" s="81" t="s">
        <v>330</v>
      </c>
      <c r="AY18" s="83" t="s">
        <v>332</v>
      </c>
    </row>
    <row r="19" spans="2:65" s="35" customFormat="1" ht="21.6" customHeight="1">
      <c r="B19" s="67"/>
      <c r="C19" s="68" t="s">
        <v>372</v>
      </c>
      <c r="D19" s="68" t="s">
        <v>335</v>
      </c>
      <c r="E19" s="69" t="s">
        <v>373</v>
      </c>
      <c r="F19" s="70" t="s">
        <v>374</v>
      </c>
      <c r="G19" s="71" t="s">
        <v>153</v>
      </c>
      <c r="H19" s="132">
        <v>2</v>
      </c>
      <c r="I19" s="73">
        <v>0</v>
      </c>
      <c r="J19" s="73">
        <f>ROUND(I19*H19,2)</f>
        <v>0</v>
      </c>
      <c r="K19" s="70" t="s">
        <v>338</v>
      </c>
      <c r="L19" s="36"/>
      <c r="M19" s="74" t="s">
        <v>18</v>
      </c>
      <c r="N19" s="75" t="s">
        <v>309</v>
      </c>
      <c r="O19" s="76">
        <v>1.5</v>
      </c>
      <c r="P19" s="76">
        <f>O19*H19</f>
        <v>3</v>
      </c>
      <c r="Q19" s="76">
        <v>2.2000000000000001E-4</v>
      </c>
      <c r="R19" s="76">
        <f>Q19*H19</f>
        <v>4.4000000000000002E-4</v>
      </c>
      <c r="S19" s="76">
        <v>0</v>
      </c>
      <c r="T19" s="77">
        <f>S19*H19</f>
        <v>0</v>
      </c>
      <c r="AR19" s="78" t="s">
        <v>360</v>
      </c>
      <c r="AT19" s="78" t="s">
        <v>335</v>
      </c>
      <c r="AU19" s="78" t="s">
        <v>303</v>
      </c>
      <c r="AY19" s="34" t="s">
        <v>332</v>
      </c>
      <c r="BE19" s="79">
        <f>IF(N19="základní",J19,0)</f>
        <v>0</v>
      </c>
      <c r="BF19" s="79">
        <f>IF(N19="snížená",J19,0)</f>
        <v>0</v>
      </c>
      <c r="BG19" s="79">
        <f>IF(N19="zákl. přenesená",J19,0)</f>
        <v>0</v>
      </c>
      <c r="BH19" s="79">
        <f>IF(N19="sníž. přenesená",J19,0)</f>
        <v>0</v>
      </c>
      <c r="BI19" s="79">
        <f>IF(N19="nulová",J19,0)</f>
        <v>0</v>
      </c>
      <c r="BJ19" s="34" t="s">
        <v>330</v>
      </c>
      <c r="BK19" s="79">
        <f>ROUND(I19*H19,2)</f>
        <v>0</v>
      </c>
      <c r="BL19" s="34" t="s">
        <v>360</v>
      </c>
      <c r="BM19" s="78" t="s">
        <v>375</v>
      </c>
    </row>
    <row r="20" spans="2:65" s="35" customFormat="1" ht="21.6" customHeight="1">
      <c r="B20" s="67"/>
      <c r="C20" s="88" t="s">
        <v>376</v>
      </c>
      <c r="D20" s="88" t="s">
        <v>377</v>
      </c>
      <c r="E20" s="89" t="s">
        <v>378</v>
      </c>
      <c r="F20" s="90" t="s">
        <v>379</v>
      </c>
      <c r="G20" s="91" t="s">
        <v>153</v>
      </c>
      <c r="H20" s="133">
        <v>2</v>
      </c>
      <c r="I20" s="93">
        <v>0</v>
      </c>
      <c r="J20" s="93">
        <f>ROUND(I20*H20,2)</f>
        <v>0</v>
      </c>
      <c r="K20" s="90" t="s">
        <v>338</v>
      </c>
      <c r="L20" s="94"/>
      <c r="M20" s="95" t="s">
        <v>18</v>
      </c>
      <c r="N20" s="96" t="s">
        <v>309</v>
      </c>
      <c r="O20" s="76">
        <v>0</v>
      </c>
      <c r="P20" s="76">
        <f>O20*H20</f>
        <v>0</v>
      </c>
      <c r="Q20" s="76">
        <v>2.41E-2</v>
      </c>
      <c r="R20" s="76">
        <f>Q20*H20</f>
        <v>4.82E-2</v>
      </c>
      <c r="S20" s="76">
        <v>0</v>
      </c>
      <c r="T20" s="77">
        <f>S20*H20</f>
        <v>0</v>
      </c>
      <c r="AR20" s="78" t="s">
        <v>380</v>
      </c>
      <c r="AT20" s="78" t="s">
        <v>377</v>
      </c>
      <c r="AU20" s="78" t="s">
        <v>303</v>
      </c>
      <c r="AY20" s="34" t="s">
        <v>332</v>
      </c>
      <c r="BE20" s="79">
        <f>IF(N20="základní",J20,0)</f>
        <v>0</v>
      </c>
      <c r="BF20" s="79">
        <f>IF(N20="snížená",J20,0)</f>
        <v>0</v>
      </c>
      <c r="BG20" s="79">
        <f>IF(N20="zákl. přenesená",J20,0)</f>
        <v>0</v>
      </c>
      <c r="BH20" s="79">
        <f>IF(N20="sníž. přenesená",J20,0)</f>
        <v>0</v>
      </c>
      <c r="BI20" s="79">
        <f>IF(N20="nulová",J20,0)</f>
        <v>0</v>
      </c>
      <c r="BJ20" s="34" t="s">
        <v>330</v>
      </c>
      <c r="BK20" s="79">
        <f>ROUND(I20*H20,2)</f>
        <v>0</v>
      </c>
      <c r="BL20" s="34" t="s">
        <v>360</v>
      </c>
      <c r="BM20" s="78" t="s">
        <v>381</v>
      </c>
    </row>
    <row r="21" spans="2:65" s="35" customFormat="1" ht="21.6" customHeight="1">
      <c r="B21" s="67"/>
      <c r="C21" s="68" t="s">
        <v>333</v>
      </c>
      <c r="D21" s="68" t="s">
        <v>335</v>
      </c>
      <c r="E21" s="69" t="s">
        <v>382</v>
      </c>
      <c r="F21" s="70" t="s">
        <v>383</v>
      </c>
      <c r="G21" s="71" t="s">
        <v>352</v>
      </c>
      <c r="H21" s="72">
        <v>0.33</v>
      </c>
      <c r="I21" s="73">
        <v>0</v>
      </c>
      <c r="J21" s="73">
        <f>ROUND(I21*H21,2)</f>
        <v>0</v>
      </c>
      <c r="K21" s="70" t="s">
        <v>338</v>
      </c>
      <c r="L21" s="36"/>
      <c r="M21" s="74" t="s">
        <v>18</v>
      </c>
      <c r="N21" s="75" t="s">
        <v>309</v>
      </c>
      <c r="O21" s="76">
        <v>2.16</v>
      </c>
      <c r="P21" s="76">
        <f>O21*H21</f>
        <v>0.7128000000000001</v>
      </c>
      <c r="Q21" s="76">
        <v>0</v>
      </c>
      <c r="R21" s="76">
        <f>Q21*H21</f>
        <v>0</v>
      </c>
      <c r="S21" s="76">
        <v>0</v>
      </c>
      <c r="T21" s="77">
        <f>S21*H21</f>
        <v>0</v>
      </c>
      <c r="AR21" s="78" t="s">
        <v>360</v>
      </c>
      <c r="AT21" s="78" t="s">
        <v>335</v>
      </c>
      <c r="AU21" s="78" t="s">
        <v>303</v>
      </c>
      <c r="AY21" s="34" t="s">
        <v>332</v>
      </c>
      <c r="BE21" s="79">
        <f>IF(N21="základní",J21,0)</f>
        <v>0</v>
      </c>
      <c r="BF21" s="79">
        <f>IF(N21="snížená",J21,0)</f>
        <v>0</v>
      </c>
      <c r="BG21" s="79">
        <f>IF(N21="zákl. přenesená",J21,0)</f>
        <v>0</v>
      </c>
      <c r="BH21" s="79">
        <f>IF(N21="sníž. přenesená",J21,0)</f>
        <v>0</v>
      </c>
      <c r="BI21" s="79">
        <f>IF(N21="nulová",J21,0)</f>
        <v>0</v>
      </c>
      <c r="BJ21" s="34" t="s">
        <v>330</v>
      </c>
      <c r="BK21" s="79">
        <f>ROUND(I21*H21,2)</f>
        <v>0</v>
      </c>
      <c r="BL21" s="34" t="s">
        <v>360</v>
      </c>
      <c r="BM21" s="78" t="s">
        <v>384</v>
      </c>
    </row>
    <row r="22" spans="2:65" s="35" customFormat="1" ht="21.6" customHeight="1">
      <c r="B22" s="67"/>
      <c r="C22" s="68" t="s">
        <v>60</v>
      </c>
      <c r="D22" s="68" t="s">
        <v>335</v>
      </c>
      <c r="E22" s="69" t="s">
        <v>385</v>
      </c>
      <c r="F22" s="70" t="s">
        <v>386</v>
      </c>
      <c r="G22" s="71" t="s">
        <v>352</v>
      </c>
      <c r="H22" s="72">
        <v>0.33</v>
      </c>
      <c r="I22" s="73">
        <v>0</v>
      </c>
      <c r="J22" s="73">
        <f>ROUND(I22*H22,2)</f>
        <v>0</v>
      </c>
      <c r="K22" s="70" t="s">
        <v>338</v>
      </c>
      <c r="L22" s="36"/>
      <c r="M22" s="74" t="s">
        <v>18</v>
      </c>
      <c r="N22" s="75" t="s">
        <v>309</v>
      </c>
      <c r="O22" s="76">
        <v>1.32</v>
      </c>
      <c r="P22" s="76">
        <f>O22*H22</f>
        <v>0.43560000000000004</v>
      </c>
      <c r="Q22" s="76">
        <v>0</v>
      </c>
      <c r="R22" s="76">
        <f>Q22*H22</f>
        <v>0</v>
      </c>
      <c r="S22" s="76">
        <v>0</v>
      </c>
      <c r="T22" s="77">
        <f>S22*H22</f>
        <v>0</v>
      </c>
      <c r="AR22" s="78" t="s">
        <v>360</v>
      </c>
      <c r="AT22" s="78" t="s">
        <v>335</v>
      </c>
      <c r="AU22" s="78" t="s">
        <v>303</v>
      </c>
      <c r="AY22" s="34" t="s">
        <v>332</v>
      </c>
      <c r="BE22" s="79">
        <f>IF(N22="základní",J22,0)</f>
        <v>0</v>
      </c>
      <c r="BF22" s="79">
        <f>IF(N22="snížená",J22,0)</f>
        <v>0</v>
      </c>
      <c r="BG22" s="79">
        <f>IF(N22="zákl. přenesená",J22,0)</f>
        <v>0</v>
      </c>
      <c r="BH22" s="79">
        <f>IF(N22="sníž. přenesená",J22,0)</f>
        <v>0</v>
      </c>
      <c r="BI22" s="79">
        <f>IF(N22="nulová",J22,0)</f>
        <v>0</v>
      </c>
      <c r="BJ22" s="34" t="s">
        <v>330</v>
      </c>
      <c r="BK22" s="79">
        <f>ROUND(I22*H22,2)</f>
        <v>0</v>
      </c>
      <c r="BL22" s="34" t="s">
        <v>360</v>
      </c>
      <c r="BM22" s="78" t="s">
        <v>387</v>
      </c>
    </row>
    <row r="23" spans="2:65" s="56" customFormat="1" ht="22.9" customHeight="1">
      <c r="B23" s="55"/>
      <c r="D23" s="57" t="s">
        <v>327</v>
      </c>
      <c r="E23" s="65" t="s">
        <v>388</v>
      </c>
      <c r="F23" s="65" t="s">
        <v>389</v>
      </c>
      <c r="J23" s="66">
        <f>BK23</f>
        <v>0</v>
      </c>
      <c r="L23" s="55"/>
      <c r="M23" s="60"/>
      <c r="P23" s="61">
        <f>SUM(P24:P28)</f>
        <v>3.4306899999999998</v>
      </c>
      <c r="R23" s="61">
        <f>SUM(R24:R28)</f>
        <v>3.5400000000000001E-2</v>
      </c>
      <c r="T23" s="62">
        <f>SUM(T24:T28)</f>
        <v>0</v>
      </c>
      <c r="AR23" s="57" t="s">
        <v>303</v>
      </c>
      <c r="AT23" s="63" t="s">
        <v>327</v>
      </c>
      <c r="AU23" s="63" t="s">
        <v>330</v>
      </c>
      <c r="AY23" s="57" t="s">
        <v>332</v>
      </c>
      <c r="BK23" s="64">
        <f>SUM(BK24:BK28)</f>
        <v>0</v>
      </c>
    </row>
    <row r="24" spans="2:65" s="35" customFormat="1" ht="32.450000000000003" customHeight="1">
      <c r="B24" s="67"/>
      <c r="C24" s="68" t="s">
        <v>390</v>
      </c>
      <c r="D24" s="68" t="s">
        <v>335</v>
      </c>
      <c r="E24" s="69" t="s">
        <v>391</v>
      </c>
      <c r="F24" s="70" t="s">
        <v>392</v>
      </c>
      <c r="G24" s="71" t="s">
        <v>153</v>
      </c>
      <c r="H24" s="132">
        <v>2</v>
      </c>
      <c r="I24" s="73">
        <v>0</v>
      </c>
      <c r="J24" s="73">
        <f>ROUND(I24*H24,2)</f>
        <v>0</v>
      </c>
      <c r="K24" s="70" t="s">
        <v>338</v>
      </c>
      <c r="L24" s="36"/>
      <c r="M24" s="74" t="s">
        <v>18</v>
      </c>
      <c r="N24" s="75" t="s">
        <v>309</v>
      </c>
      <c r="O24" s="76">
        <v>1.6819999999999999</v>
      </c>
      <c r="P24" s="76">
        <f>O24*H24</f>
        <v>3.3639999999999999</v>
      </c>
      <c r="Q24" s="76">
        <v>0</v>
      </c>
      <c r="R24" s="76">
        <f>Q24*H24</f>
        <v>0</v>
      </c>
      <c r="S24" s="76">
        <v>0</v>
      </c>
      <c r="T24" s="77">
        <f>S24*H24</f>
        <v>0</v>
      </c>
      <c r="AR24" s="78" t="s">
        <v>360</v>
      </c>
      <c r="AT24" s="78" t="s">
        <v>335</v>
      </c>
      <c r="AU24" s="78" t="s">
        <v>303</v>
      </c>
      <c r="AY24" s="34" t="s">
        <v>332</v>
      </c>
      <c r="BE24" s="79">
        <f>IF(N24="základní",J24,0)</f>
        <v>0</v>
      </c>
      <c r="BF24" s="79">
        <f>IF(N24="snížená",J24,0)</f>
        <v>0</v>
      </c>
      <c r="BG24" s="79">
        <f>IF(N24="zákl. přenesená",J24,0)</f>
        <v>0</v>
      </c>
      <c r="BH24" s="79">
        <f>IF(N24="sníž. přenesená",J24,0)</f>
        <v>0</v>
      </c>
      <c r="BI24" s="79">
        <f>IF(N24="nulová",J24,0)</f>
        <v>0</v>
      </c>
      <c r="BJ24" s="34" t="s">
        <v>330</v>
      </c>
      <c r="BK24" s="79">
        <f>ROUND(I24*H24,2)</f>
        <v>0</v>
      </c>
      <c r="BL24" s="34" t="s">
        <v>360</v>
      </c>
      <c r="BM24" s="78" t="s">
        <v>393</v>
      </c>
    </row>
    <row r="25" spans="2:65" s="35" customFormat="1" ht="21.6" customHeight="1">
      <c r="B25" s="67"/>
      <c r="C25" s="88" t="s">
        <v>394</v>
      </c>
      <c r="D25" s="88" t="s">
        <v>377</v>
      </c>
      <c r="E25" s="89" t="s">
        <v>395</v>
      </c>
      <c r="F25" s="90" t="s">
        <v>396</v>
      </c>
      <c r="G25" s="91" t="s">
        <v>153</v>
      </c>
      <c r="H25" s="133">
        <v>2</v>
      </c>
      <c r="I25" s="93">
        <v>0</v>
      </c>
      <c r="J25" s="93">
        <f>ROUND(I25*H25,2)</f>
        <v>0</v>
      </c>
      <c r="K25" s="90" t="s">
        <v>338</v>
      </c>
      <c r="L25" s="94"/>
      <c r="M25" s="95" t="s">
        <v>18</v>
      </c>
      <c r="N25" s="96" t="s">
        <v>309</v>
      </c>
      <c r="O25" s="76">
        <v>0</v>
      </c>
      <c r="P25" s="76">
        <f>O25*H25</f>
        <v>0</v>
      </c>
      <c r="Q25" s="76">
        <v>1.6500000000000001E-2</v>
      </c>
      <c r="R25" s="76">
        <f>Q25*H25</f>
        <v>3.3000000000000002E-2</v>
      </c>
      <c r="S25" s="76">
        <v>0</v>
      </c>
      <c r="T25" s="77">
        <f>S25*H25</f>
        <v>0</v>
      </c>
      <c r="AR25" s="78" t="s">
        <v>380</v>
      </c>
      <c r="AT25" s="78" t="s">
        <v>377</v>
      </c>
      <c r="AU25" s="78" t="s">
        <v>303</v>
      </c>
      <c r="AY25" s="34" t="s">
        <v>332</v>
      </c>
      <c r="BE25" s="79">
        <f>IF(N25="základní",J25,0)</f>
        <v>0</v>
      </c>
      <c r="BF25" s="79">
        <f>IF(N25="snížená",J25,0)</f>
        <v>0</v>
      </c>
      <c r="BG25" s="79">
        <f>IF(N25="zákl. přenesená",J25,0)</f>
        <v>0</v>
      </c>
      <c r="BH25" s="79">
        <f>IF(N25="sníž. přenesená",J25,0)</f>
        <v>0</v>
      </c>
      <c r="BI25" s="79">
        <f>IF(N25="nulová",J25,0)</f>
        <v>0</v>
      </c>
      <c r="BJ25" s="34" t="s">
        <v>330</v>
      </c>
      <c r="BK25" s="79">
        <f>ROUND(I25*H25,2)</f>
        <v>0</v>
      </c>
      <c r="BL25" s="34" t="s">
        <v>360</v>
      </c>
      <c r="BM25" s="78" t="s">
        <v>397</v>
      </c>
    </row>
    <row r="26" spans="2:65" s="35" customFormat="1" ht="21.6" customHeight="1">
      <c r="B26" s="67"/>
      <c r="C26" s="88" t="s">
        <v>398</v>
      </c>
      <c r="D26" s="88" t="s">
        <v>377</v>
      </c>
      <c r="E26" s="89" t="s">
        <v>399</v>
      </c>
      <c r="F26" s="90" t="s">
        <v>400</v>
      </c>
      <c r="G26" s="91" t="s">
        <v>153</v>
      </c>
      <c r="H26" s="133">
        <v>2</v>
      </c>
      <c r="I26" s="93">
        <v>0</v>
      </c>
      <c r="J26" s="93">
        <f>ROUND(I26*H26,2)</f>
        <v>0</v>
      </c>
      <c r="K26" s="90" t="s">
        <v>338</v>
      </c>
      <c r="L26" s="94"/>
      <c r="M26" s="95" t="s">
        <v>18</v>
      </c>
      <c r="N26" s="96" t="s">
        <v>309</v>
      </c>
      <c r="O26" s="76">
        <v>0</v>
      </c>
      <c r="P26" s="76">
        <f>O26*H26</f>
        <v>0</v>
      </c>
      <c r="Q26" s="76">
        <v>1.1999999999999999E-3</v>
      </c>
      <c r="R26" s="76">
        <f>Q26*H26</f>
        <v>2.3999999999999998E-3</v>
      </c>
      <c r="S26" s="76">
        <v>0</v>
      </c>
      <c r="T26" s="77">
        <f>S26*H26</f>
        <v>0</v>
      </c>
      <c r="AR26" s="78" t="s">
        <v>380</v>
      </c>
      <c r="AT26" s="78" t="s">
        <v>377</v>
      </c>
      <c r="AU26" s="78" t="s">
        <v>303</v>
      </c>
      <c r="AY26" s="34" t="s">
        <v>332</v>
      </c>
      <c r="BE26" s="79">
        <f>IF(N26="základní",J26,0)</f>
        <v>0</v>
      </c>
      <c r="BF26" s="79">
        <f>IF(N26="snížená",J26,0)</f>
        <v>0</v>
      </c>
      <c r="BG26" s="79">
        <f>IF(N26="zákl. přenesená",J26,0)</f>
        <v>0</v>
      </c>
      <c r="BH26" s="79">
        <f>IF(N26="sníž. přenesená",J26,0)</f>
        <v>0</v>
      </c>
      <c r="BI26" s="79">
        <f>IF(N26="nulová",J26,0)</f>
        <v>0</v>
      </c>
      <c r="BJ26" s="34" t="s">
        <v>330</v>
      </c>
      <c r="BK26" s="79">
        <f>ROUND(I26*H26,2)</f>
        <v>0</v>
      </c>
      <c r="BL26" s="34" t="s">
        <v>360</v>
      </c>
      <c r="BM26" s="78" t="s">
        <v>401</v>
      </c>
    </row>
    <row r="27" spans="2:65" s="35" customFormat="1" ht="21.6" customHeight="1">
      <c r="B27" s="67"/>
      <c r="C27" s="68" t="s">
        <v>402</v>
      </c>
      <c r="D27" s="68" t="s">
        <v>335</v>
      </c>
      <c r="E27" s="69" t="s">
        <v>403</v>
      </c>
      <c r="F27" s="70" t="s">
        <v>404</v>
      </c>
      <c r="G27" s="71" t="s">
        <v>352</v>
      </c>
      <c r="H27" s="72">
        <v>1.7999999999999999E-2</v>
      </c>
      <c r="I27" s="73">
        <v>0</v>
      </c>
      <c r="J27" s="73">
        <f>ROUND(I27*H27,2)</f>
        <v>0</v>
      </c>
      <c r="K27" s="70" t="s">
        <v>338</v>
      </c>
      <c r="L27" s="36"/>
      <c r="M27" s="74" t="s">
        <v>18</v>
      </c>
      <c r="N27" s="75" t="s">
        <v>309</v>
      </c>
      <c r="O27" s="76">
        <v>2.2549999999999999</v>
      </c>
      <c r="P27" s="76">
        <f>O27*H27</f>
        <v>4.0589999999999994E-2</v>
      </c>
      <c r="Q27" s="76">
        <v>0</v>
      </c>
      <c r="R27" s="76">
        <f>Q27*H27</f>
        <v>0</v>
      </c>
      <c r="S27" s="76">
        <v>0</v>
      </c>
      <c r="T27" s="77">
        <f>S27*H27</f>
        <v>0</v>
      </c>
      <c r="AR27" s="78" t="s">
        <v>360</v>
      </c>
      <c r="AT27" s="78" t="s">
        <v>335</v>
      </c>
      <c r="AU27" s="78" t="s">
        <v>303</v>
      </c>
      <c r="AY27" s="34" t="s">
        <v>332</v>
      </c>
      <c r="BE27" s="79">
        <f>IF(N27="základní",J27,0)</f>
        <v>0</v>
      </c>
      <c r="BF27" s="79">
        <f>IF(N27="snížená",J27,0)</f>
        <v>0</v>
      </c>
      <c r="BG27" s="79">
        <f>IF(N27="zákl. přenesená",J27,0)</f>
        <v>0</v>
      </c>
      <c r="BH27" s="79">
        <f>IF(N27="sníž. přenesená",J27,0)</f>
        <v>0</v>
      </c>
      <c r="BI27" s="79">
        <f>IF(N27="nulová",J27,0)</f>
        <v>0</v>
      </c>
      <c r="BJ27" s="34" t="s">
        <v>330</v>
      </c>
      <c r="BK27" s="79">
        <f>ROUND(I27*H27,2)</f>
        <v>0</v>
      </c>
      <c r="BL27" s="34" t="s">
        <v>360</v>
      </c>
      <c r="BM27" s="78" t="s">
        <v>405</v>
      </c>
    </row>
    <row r="28" spans="2:65" s="35" customFormat="1" ht="21.6" customHeight="1">
      <c r="B28" s="67"/>
      <c r="C28" s="68" t="s">
        <v>300</v>
      </c>
      <c r="D28" s="68" t="s">
        <v>335</v>
      </c>
      <c r="E28" s="69" t="s">
        <v>406</v>
      </c>
      <c r="F28" s="70" t="s">
        <v>407</v>
      </c>
      <c r="G28" s="71" t="s">
        <v>352</v>
      </c>
      <c r="H28" s="72">
        <v>1.7999999999999999E-2</v>
      </c>
      <c r="I28" s="73">
        <v>0</v>
      </c>
      <c r="J28" s="73">
        <f>ROUND(I28*H28,2)</f>
        <v>0</v>
      </c>
      <c r="K28" s="70" t="s">
        <v>338</v>
      </c>
      <c r="L28" s="36"/>
      <c r="M28" s="74" t="s">
        <v>18</v>
      </c>
      <c r="N28" s="75" t="s">
        <v>309</v>
      </c>
      <c r="O28" s="76">
        <v>1.45</v>
      </c>
      <c r="P28" s="76">
        <f>O28*H28</f>
        <v>2.6099999999999998E-2</v>
      </c>
      <c r="Q28" s="76">
        <v>0</v>
      </c>
      <c r="R28" s="76">
        <f>Q28*H28</f>
        <v>0</v>
      </c>
      <c r="S28" s="76">
        <v>0</v>
      </c>
      <c r="T28" s="77">
        <f>S28*H28</f>
        <v>0</v>
      </c>
      <c r="AR28" s="78" t="s">
        <v>360</v>
      </c>
      <c r="AT28" s="78" t="s">
        <v>335</v>
      </c>
      <c r="AU28" s="78" t="s">
        <v>303</v>
      </c>
      <c r="AY28" s="34" t="s">
        <v>332</v>
      </c>
      <c r="BE28" s="79">
        <f>IF(N28="základní",J28,0)</f>
        <v>0</v>
      </c>
      <c r="BF28" s="79">
        <f>IF(N28="snížená",J28,0)</f>
        <v>0</v>
      </c>
      <c r="BG28" s="79">
        <f>IF(N28="zákl. přenesená",J28,0)</f>
        <v>0</v>
      </c>
      <c r="BH28" s="79">
        <f>IF(N28="sníž. přenesená",J28,0)</f>
        <v>0</v>
      </c>
      <c r="BI28" s="79">
        <f>IF(N28="nulová",J28,0)</f>
        <v>0</v>
      </c>
      <c r="BJ28" s="34" t="s">
        <v>330</v>
      </c>
      <c r="BK28" s="79">
        <f>ROUND(I28*H28,2)</f>
        <v>0</v>
      </c>
      <c r="BL28" s="34" t="s">
        <v>360</v>
      </c>
      <c r="BM28" s="78" t="s">
        <v>408</v>
      </c>
    </row>
    <row r="29" spans="2:65" s="56" customFormat="1" ht="22.9" customHeight="1">
      <c r="B29" s="55"/>
      <c r="D29" s="57" t="s">
        <v>327</v>
      </c>
      <c r="E29" s="65" t="s">
        <v>409</v>
      </c>
      <c r="F29" s="65" t="s">
        <v>410</v>
      </c>
      <c r="J29" s="66">
        <f>BK29</f>
        <v>0</v>
      </c>
      <c r="L29" s="55"/>
      <c r="M29" s="60"/>
      <c r="P29" s="61">
        <f>SUM(P30:P36)</f>
        <v>0.62604399999999993</v>
      </c>
      <c r="R29" s="61">
        <f>SUM(R30:R36)</f>
        <v>2.3E-3</v>
      </c>
      <c r="T29" s="62">
        <f>SUM(T30:T36)</f>
        <v>2E-3</v>
      </c>
      <c r="AR29" s="57" t="s">
        <v>303</v>
      </c>
      <c r="AT29" s="63" t="s">
        <v>327</v>
      </c>
      <c r="AU29" s="63" t="s">
        <v>330</v>
      </c>
      <c r="AY29" s="57" t="s">
        <v>332</v>
      </c>
      <c r="BK29" s="64">
        <f>SUM(BK30:BK36)</f>
        <v>0</v>
      </c>
    </row>
    <row r="30" spans="2:65" s="35" customFormat="1" ht="14.45" customHeight="1">
      <c r="B30" s="67"/>
      <c r="C30" s="68" t="s">
        <v>360</v>
      </c>
      <c r="D30" s="68" t="s">
        <v>335</v>
      </c>
      <c r="E30" s="69" t="s">
        <v>411</v>
      </c>
      <c r="F30" s="70" t="s">
        <v>412</v>
      </c>
      <c r="G30" s="71" t="s">
        <v>153</v>
      </c>
      <c r="H30" s="132">
        <v>2</v>
      </c>
      <c r="I30" s="73">
        <v>0</v>
      </c>
      <c r="J30" s="73">
        <f>ROUND(I30*H30,2)</f>
        <v>0</v>
      </c>
      <c r="K30" s="70" t="s">
        <v>338</v>
      </c>
      <c r="L30" s="36"/>
      <c r="M30" s="74" t="s">
        <v>18</v>
      </c>
      <c r="N30" s="75" t="s">
        <v>309</v>
      </c>
      <c r="O30" s="76">
        <v>0.309</v>
      </c>
      <c r="P30" s="76">
        <f>O30*H30</f>
        <v>0.61799999999999999</v>
      </c>
      <c r="Q30" s="76">
        <v>0</v>
      </c>
      <c r="R30" s="76">
        <f>Q30*H30</f>
        <v>0</v>
      </c>
      <c r="S30" s="76">
        <v>1E-3</v>
      </c>
      <c r="T30" s="77">
        <f>S30*H30</f>
        <v>2E-3</v>
      </c>
      <c r="AR30" s="78" t="s">
        <v>360</v>
      </c>
      <c r="AT30" s="78" t="s">
        <v>335</v>
      </c>
      <c r="AU30" s="78" t="s">
        <v>303</v>
      </c>
      <c r="AY30" s="34" t="s">
        <v>332</v>
      </c>
      <c r="BE30" s="79">
        <f>IF(N30="základní",J30,0)</f>
        <v>0</v>
      </c>
      <c r="BF30" s="79">
        <f>IF(N30="snížená",J30,0)</f>
        <v>0</v>
      </c>
      <c r="BG30" s="79">
        <f>IF(N30="zákl. přenesená",J30,0)</f>
        <v>0</v>
      </c>
      <c r="BH30" s="79">
        <f>IF(N30="sníž. přenesená",J30,0)</f>
        <v>0</v>
      </c>
      <c r="BI30" s="79">
        <f>IF(N30="nulová",J30,0)</f>
        <v>0</v>
      </c>
      <c r="BJ30" s="34" t="s">
        <v>330</v>
      </c>
      <c r="BK30" s="79">
        <f>ROUND(I30*H30,2)</f>
        <v>0</v>
      </c>
      <c r="BL30" s="34" t="s">
        <v>360</v>
      </c>
      <c r="BM30" s="78" t="s">
        <v>413</v>
      </c>
    </row>
    <row r="31" spans="2:65" s="81" customFormat="1" ht="11.25">
      <c r="B31" s="80"/>
      <c r="D31" s="82" t="s">
        <v>341</v>
      </c>
      <c r="E31" s="83" t="s">
        <v>18</v>
      </c>
      <c r="F31" s="84" t="s">
        <v>414</v>
      </c>
      <c r="H31" s="85">
        <v>2</v>
      </c>
      <c r="L31" s="80"/>
      <c r="M31" s="86"/>
      <c r="T31" s="87"/>
      <c r="AT31" s="83" t="s">
        <v>341</v>
      </c>
      <c r="AU31" s="83" t="s">
        <v>303</v>
      </c>
      <c r="AV31" s="81" t="s">
        <v>303</v>
      </c>
      <c r="AW31" s="81" t="s">
        <v>343</v>
      </c>
      <c r="AX31" s="81" t="s">
        <v>330</v>
      </c>
      <c r="AY31" s="83" t="s">
        <v>332</v>
      </c>
    </row>
    <row r="32" spans="2:65" s="35" customFormat="1" ht="21.6" customHeight="1">
      <c r="B32" s="67"/>
      <c r="C32" s="88" t="s">
        <v>415</v>
      </c>
      <c r="D32" s="88" t="s">
        <v>377</v>
      </c>
      <c r="E32" s="89" t="s">
        <v>416</v>
      </c>
      <c r="F32" s="90" t="s">
        <v>417</v>
      </c>
      <c r="G32" s="91" t="s">
        <v>153</v>
      </c>
      <c r="H32" s="133">
        <v>2</v>
      </c>
      <c r="I32" s="93">
        <v>0</v>
      </c>
      <c r="J32" s="93">
        <f>ROUND(I32*H32,2)</f>
        <v>0</v>
      </c>
      <c r="K32" s="90" t="s">
        <v>18</v>
      </c>
      <c r="L32" s="94"/>
      <c r="M32" s="95" t="s">
        <v>18</v>
      </c>
      <c r="N32" s="96" t="s">
        <v>309</v>
      </c>
      <c r="O32" s="76">
        <v>0</v>
      </c>
      <c r="P32" s="76">
        <f>O32*H32</f>
        <v>0</v>
      </c>
      <c r="Q32" s="76">
        <v>1E-3</v>
      </c>
      <c r="R32" s="76">
        <f>Q32*H32</f>
        <v>2E-3</v>
      </c>
      <c r="S32" s="76">
        <v>0</v>
      </c>
      <c r="T32" s="77">
        <f>S32*H32</f>
        <v>0</v>
      </c>
      <c r="AR32" s="78" t="s">
        <v>380</v>
      </c>
      <c r="AT32" s="78" t="s">
        <v>377</v>
      </c>
      <c r="AU32" s="78" t="s">
        <v>303</v>
      </c>
      <c r="AY32" s="34" t="s">
        <v>332</v>
      </c>
      <c r="BE32" s="79">
        <f>IF(N32="základní",J32,0)</f>
        <v>0</v>
      </c>
      <c r="BF32" s="79">
        <f>IF(N32="snížená",J32,0)</f>
        <v>0</v>
      </c>
      <c r="BG32" s="79">
        <f>IF(N32="zákl. přenesená",J32,0)</f>
        <v>0</v>
      </c>
      <c r="BH32" s="79">
        <f>IF(N32="sníž. přenesená",J32,0)</f>
        <v>0</v>
      </c>
      <c r="BI32" s="79">
        <f>IF(N32="nulová",J32,0)</f>
        <v>0</v>
      </c>
      <c r="BJ32" s="34" t="s">
        <v>330</v>
      </c>
      <c r="BK32" s="79">
        <f>ROUND(I32*H32,2)</f>
        <v>0</v>
      </c>
      <c r="BL32" s="34" t="s">
        <v>360</v>
      </c>
      <c r="BM32" s="78" t="s">
        <v>418</v>
      </c>
    </row>
    <row r="33" spans="2:65" s="35" customFormat="1" ht="21.6" customHeight="1">
      <c r="B33" s="67"/>
      <c r="C33" s="88" t="s">
        <v>419</v>
      </c>
      <c r="D33" s="88" t="s">
        <v>377</v>
      </c>
      <c r="E33" s="89" t="s">
        <v>420</v>
      </c>
      <c r="F33" s="90" t="s">
        <v>421</v>
      </c>
      <c r="G33" s="91" t="s">
        <v>153</v>
      </c>
      <c r="H33" s="133">
        <v>2</v>
      </c>
      <c r="I33" s="93">
        <v>0</v>
      </c>
      <c r="J33" s="93">
        <f>ROUND(I33*H33,2)</f>
        <v>0</v>
      </c>
      <c r="K33" s="90" t="s">
        <v>18</v>
      </c>
      <c r="L33" s="94"/>
      <c r="M33" s="95" t="s">
        <v>18</v>
      </c>
      <c r="N33" s="96" t="s">
        <v>309</v>
      </c>
      <c r="O33" s="76">
        <v>0</v>
      </c>
      <c r="P33" s="76">
        <f>O33*H33</f>
        <v>0</v>
      </c>
      <c r="Q33" s="76">
        <v>1.4999999999999999E-4</v>
      </c>
      <c r="R33" s="76">
        <f>Q33*H33</f>
        <v>2.9999999999999997E-4</v>
      </c>
      <c r="S33" s="76">
        <v>0</v>
      </c>
      <c r="T33" s="77">
        <f>S33*H33</f>
        <v>0</v>
      </c>
      <c r="AR33" s="78" t="s">
        <v>380</v>
      </c>
      <c r="AT33" s="78" t="s">
        <v>377</v>
      </c>
      <c r="AU33" s="78" t="s">
        <v>303</v>
      </c>
      <c r="AY33" s="34" t="s">
        <v>332</v>
      </c>
      <c r="BE33" s="79">
        <f>IF(N33="základní",J33,0)</f>
        <v>0</v>
      </c>
      <c r="BF33" s="79">
        <f>IF(N33="snížená",J33,0)</f>
        <v>0</v>
      </c>
      <c r="BG33" s="79">
        <f>IF(N33="zákl. přenesená",J33,0)</f>
        <v>0</v>
      </c>
      <c r="BH33" s="79">
        <f>IF(N33="sníž. přenesená",J33,0)</f>
        <v>0</v>
      </c>
      <c r="BI33" s="79">
        <f>IF(N33="nulová",J33,0)</f>
        <v>0</v>
      </c>
      <c r="BJ33" s="34" t="s">
        <v>330</v>
      </c>
      <c r="BK33" s="79">
        <f>ROUND(I33*H33,2)</f>
        <v>0</v>
      </c>
      <c r="BL33" s="34" t="s">
        <v>360</v>
      </c>
      <c r="BM33" s="78" t="s">
        <v>422</v>
      </c>
    </row>
    <row r="34" spans="2:65" s="35" customFormat="1" ht="21.6" customHeight="1">
      <c r="B34" s="67"/>
      <c r="C34" s="68" t="s">
        <v>423</v>
      </c>
      <c r="D34" s="68" t="s">
        <v>335</v>
      </c>
      <c r="E34" s="69" t="s">
        <v>424</v>
      </c>
      <c r="F34" s="70" t="s">
        <v>425</v>
      </c>
      <c r="G34" s="71" t="s">
        <v>352</v>
      </c>
      <c r="H34" s="72">
        <v>1E-3</v>
      </c>
      <c r="I34" s="73">
        <v>0</v>
      </c>
      <c r="J34" s="73">
        <f>ROUND(I34*H34,2)</f>
        <v>0</v>
      </c>
      <c r="K34" s="70" t="s">
        <v>338</v>
      </c>
      <c r="L34" s="36"/>
      <c r="M34" s="74" t="s">
        <v>18</v>
      </c>
      <c r="N34" s="75" t="s">
        <v>309</v>
      </c>
      <c r="O34" s="76">
        <v>3.327</v>
      </c>
      <c r="P34" s="76">
        <f>O34*H34</f>
        <v>3.3270000000000001E-3</v>
      </c>
      <c r="Q34" s="76">
        <v>0</v>
      </c>
      <c r="R34" s="76">
        <f>Q34*H34</f>
        <v>0</v>
      </c>
      <c r="S34" s="76">
        <v>0</v>
      </c>
      <c r="T34" s="77">
        <f>S34*H34</f>
        <v>0</v>
      </c>
      <c r="AR34" s="78" t="s">
        <v>360</v>
      </c>
      <c r="AT34" s="78" t="s">
        <v>335</v>
      </c>
      <c r="AU34" s="78" t="s">
        <v>303</v>
      </c>
      <c r="AY34" s="34" t="s">
        <v>332</v>
      </c>
      <c r="BE34" s="79">
        <f>IF(N34="základní",J34,0)</f>
        <v>0</v>
      </c>
      <c r="BF34" s="79">
        <f>IF(N34="snížená",J34,0)</f>
        <v>0</v>
      </c>
      <c r="BG34" s="79">
        <f>IF(N34="zákl. přenesená",J34,0)</f>
        <v>0</v>
      </c>
      <c r="BH34" s="79">
        <f>IF(N34="sníž. přenesená",J34,0)</f>
        <v>0</v>
      </c>
      <c r="BI34" s="79">
        <f>IF(N34="nulová",J34,0)</f>
        <v>0</v>
      </c>
      <c r="BJ34" s="34" t="s">
        <v>330</v>
      </c>
      <c r="BK34" s="79">
        <f>ROUND(I34*H34,2)</f>
        <v>0</v>
      </c>
      <c r="BL34" s="34" t="s">
        <v>360</v>
      </c>
      <c r="BM34" s="78" t="s">
        <v>426</v>
      </c>
    </row>
    <row r="35" spans="2:65" s="35" customFormat="1" ht="21.6" customHeight="1">
      <c r="B35" s="67"/>
      <c r="C35" s="68" t="s">
        <v>427</v>
      </c>
      <c r="D35" s="68" t="s">
        <v>335</v>
      </c>
      <c r="E35" s="69" t="s">
        <v>424</v>
      </c>
      <c r="F35" s="70" t="s">
        <v>425</v>
      </c>
      <c r="G35" s="71" t="s">
        <v>352</v>
      </c>
      <c r="H35" s="72">
        <v>1E-3</v>
      </c>
      <c r="I35" s="73">
        <v>0</v>
      </c>
      <c r="J35" s="73">
        <f>ROUND(I35*H35,2)</f>
        <v>0</v>
      </c>
      <c r="K35" s="70" t="s">
        <v>338</v>
      </c>
      <c r="L35" s="36"/>
      <c r="M35" s="74" t="s">
        <v>18</v>
      </c>
      <c r="N35" s="75" t="s">
        <v>309</v>
      </c>
      <c r="O35" s="76">
        <v>3.327</v>
      </c>
      <c r="P35" s="76">
        <f>O35*H35</f>
        <v>3.3270000000000001E-3</v>
      </c>
      <c r="Q35" s="76">
        <v>0</v>
      </c>
      <c r="R35" s="76">
        <f>Q35*H35</f>
        <v>0</v>
      </c>
      <c r="S35" s="76">
        <v>0</v>
      </c>
      <c r="T35" s="77">
        <f>S35*H35</f>
        <v>0</v>
      </c>
      <c r="AR35" s="78" t="s">
        <v>360</v>
      </c>
      <c r="AT35" s="78" t="s">
        <v>335</v>
      </c>
      <c r="AU35" s="78" t="s">
        <v>303</v>
      </c>
      <c r="AY35" s="34" t="s">
        <v>332</v>
      </c>
      <c r="BE35" s="79">
        <f>IF(N35="základní",J35,0)</f>
        <v>0</v>
      </c>
      <c r="BF35" s="79">
        <f>IF(N35="snížená",J35,0)</f>
        <v>0</v>
      </c>
      <c r="BG35" s="79">
        <f>IF(N35="zákl. přenesená",J35,0)</f>
        <v>0</v>
      </c>
      <c r="BH35" s="79">
        <f>IF(N35="sníž. přenesená",J35,0)</f>
        <v>0</v>
      </c>
      <c r="BI35" s="79">
        <f>IF(N35="nulová",J35,0)</f>
        <v>0</v>
      </c>
      <c r="BJ35" s="34" t="s">
        <v>330</v>
      </c>
      <c r="BK35" s="79">
        <f>ROUND(I35*H35,2)</f>
        <v>0</v>
      </c>
      <c r="BL35" s="34" t="s">
        <v>360</v>
      </c>
      <c r="BM35" s="78" t="s">
        <v>428</v>
      </c>
    </row>
    <row r="36" spans="2:65" s="35" customFormat="1" ht="21.6" customHeight="1">
      <c r="B36" s="67"/>
      <c r="C36" s="68" t="s">
        <v>298</v>
      </c>
      <c r="D36" s="68" t="s">
        <v>335</v>
      </c>
      <c r="E36" s="69" t="s">
        <v>429</v>
      </c>
      <c r="F36" s="70" t="s">
        <v>430</v>
      </c>
      <c r="G36" s="71" t="s">
        <v>352</v>
      </c>
      <c r="H36" s="72">
        <v>1E-3</v>
      </c>
      <c r="I36" s="73">
        <v>0</v>
      </c>
      <c r="J36" s="73">
        <f>ROUND(I36*H36,2)</f>
        <v>0</v>
      </c>
      <c r="K36" s="70" t="s">
        <v>338</v>
      </c>
      <c r="L36" s="36"/>
      <c r="M36" s="74" t="s">
        <v>18</v>
      </c>
      <c r="N36" s="75" t="s">
        <v>309</v>
      </c>
      <c r="O36" s="76">
        <v>1.39</v>
      </c>
      <c r="P36" s="76">
        <f>O36*H36</f>
        <v>1.39E-3</v>
      </c>
      <c r="Q36" s="76">
        <v>0</v>
      </c>
      <c r="R36" s="76">
        <f>Q36*H36</f>
        <v>0</v>
      </c>
      <c r="S36" s="76">
        <v>0</v>
      </c>
      <c r="T36" s="77">
        <f>S36*H36</f>
        <v>0</v>
      </c>
      <c r="AR36" s="78" t="s">
        <v>360</v>
      </c>
      <c r="AT36" s="78" t="s">
        <v>335</v>
      </c>
      <c r="AU36" s="78" t="s">
        <v>303</v>
      </c>
      <c r="AY36" s="34" t="s">
        <v>332</v>
      </c>
      <c r="BE36" s="79">
        <f>IF(N36="základní",J36,0)</f>
        <v>0</v>
      </c>
      <c r="BF36" s="79">
        <f>IF(N36="snížená",J36,0)</f>
        <v>0</v>
      </c>
      <c r="BG36" s="79">
        <f>IF(N36="zákl. přenesená",J36,0)</f>
        <v>0</v>
      </c>
      <c r="BH36" s="79">
        <f>IF(N36="sníž. přenesená",J36,0)</f>
        <v>0</v>
      </c>
      <c r="BI36" s="79">
        <f>IF(N36="nulová",J36,0)</f>
        <v>0</v>
      </c>
      <c r="BJ36" s="34" t="s">
        <v>330</v>
      </c>
      <c r="BK36" s="79">
        <f>ROUND(I36*H36,2)</f>
        <v>0</v>
      </c>
      <c r="BL36" s="34" t="s">
        <v>360</v>
      </c>
      <c r="BM36" s="78" t="s">
        <v>431</v>
      </c>
    </row>
    <row r="37" spans="2:65" s="56" customFormat="1" ht="22.9" customHeight="1">
      <c r="B37" s="55"/>
      <c r="D37" s="57" t="s">
        <v>327</v>
      </c>
      <c r="E37" s="65" t="s">
        <v>432</v>
      </c>
      <c r="F37" s="65" t="s">
        <v>433</v>
      </c>
      <c r="J37" s="66">
        <f>BK37</f>
        <v>0</v>
      </c>
      <c r="L37" s="55"/>
      <c r="M37" s="60"/>
      <c r="P37" s="61">
        <f>SUM(P38:P43)</f>
        <v>1.804182</v>
      </c>
      <c r="R37" s="61">
        <f>SUM(R38:R43)</f>
        <v>1.7351999999999999E-3</v>
      </c>
      <c r="T37" s="62">
        <f>SUM(T38:T43)</f>
        <v>0</v>
      </c>
      <c r="AR37" s="57" t="s">
        <v>303</v>
      </c>
      <c r="AT37" s="63" t="s">
        <v>327</v>
      </c>
      <c r="AU37" s="63" t="s">
        <v>330</v>
      </c>
      <c r="AY37" s="57" t="s">
        <v>332</v>
      </c>
      <c r="BK37" s="64">
        <f>SUM(BK38:BK43)</f>
        <v>0</v>
      </c>
    </row>
    <row r="38" spans="2:65" s="35" customFormat="1" ht="24">
      <c r="B38" s="67"/>
      <c r="C38" s="68" t="s">
        <v>434</v>
      </c>
      <c r="D38" s="68" t="s">
        <v>335</v>
      </c>
      <c r="E38" s="69" t="s">
        <v>435</v>
      </c>
      <c r="F38" s="70" t="s">
        <v>436</v>
      </c>
      <c r="G38" s="71" t="s">
        <v>82</v>
      </c>
      <c r="H38" s="72">
        <v>7.2</v>
      </c>
      <c r="I38" s="73">
        <v>0</v>
      </c>
      <c r="J38" s="73">
        <f>ROUND(I38*H38,2)</f>
        <v>0</v>
      </c>
      <c r="K38" s="70" t="s">
        <v>338</v>
      </c>
      <c r="L38" s="36"/>
      <c r="M38" s="74" t="s">
        <v>18</v>
      </c>
      <c r="N38" s="75" t="s">
        <v>309</v>
      </c>
      <c r="O38" s="76">
        <v>0.25</v>
      </c>
      <c r="P38" s="76">
        <f>O38*H38</f>
        <v>1.8</v>
      </c>
      <c r="Q38" s="76">
        <v>1.0000000000000001E-5</v>
      </c>
      <c r="R38" s="76">
        <f>Q38*H38</f>
        <v>7.2000000000000002E-5</v>
      </c>
      <c r="S38" s="76">
        <v>0</v>
      </c>
      <c r="T38" s="77">
        <f>S38*H38</f>
        <v>0</v>
      </c>
      <c r="AR38" s="78" t="s">
        <v>360</v>
      </c>
      <c r="AT38" s="78" t="s">
        <v>335</v>
      </c>
      <c r="AU38" s="78" t="s">
        <v>303</v>
      </c>
      <c r="AY38" s="34" t="s">
        <v>332</v>
      </c>
      <c r="BE38" s="79">
        <f>IF(N38="základní",J38,0)</f>
        <v>0</v>
      </c>
      <c r="BF38" s="79">
        <f>IF(N38="snížená",J38,0)</f>
        <v>0</v>
      </c>
      <c r="BG38" s="79">
        <f>IF(N38="zákl. přenesená",J38,0)</f>
        <v>0</v>
      </c>
      <c r="BH38" s="79">
        <f>IF(N38="sníž. přenesená",J38,0)</f>
        <v>0</v>
      </c>
      <c r="BI38" s="79">
        <f>IF(N38="nulová",J38,0)</f>
        <v>0</v>
      </c>
      <c r="BJ38" s="34" t="s">
        <v>330</v>
      </c>
      <c r="BK38" s="79">
        <f>ROUND(I38*H38,2)</f>
        <v>0</v>
      </c>
      <c r="BL38" s="34" t="s">
        <v>360</v>
      </c>
      <c r="BM38" s="78" t="s">
        <v>437</v>
      </c>
    </row>
    <row r="39" spans="2:65" s="81" customFormat="1" ht="11.25">
      <c r="B39" s="80"/>
      <c r="D39" s="82" t="s">
        <v>341</v>
      </c>
      <c r="E39" s="83" t="s">
        <v>307</v>
      </c>
      <c r="F39" s="84" t="s">
        <v>438</v>
      </c>
      <c r="H39" s="85">
        <v>7.2</v>
      </c>
      <c r="L39" s="80"/>
      <c r="M39" s="86"/>
      <c r="T39" s="87"/>
      <c r="AT39" s="83" t="s">
        <v>341</v>
      </c>
      <c r="AU39" s="83" t="s">
        <v>303</v>
      </c>
      <c r="AV39" s="81" t="s">
        <v>303</v>
      </c>
      <c r="AW39" s="81" t="s">
        <v>343</v>
      </c>
      <c r="AX39" s="81" t="s">
        <v>330</v>
      </c>
      <c r="AY39" s="83" t="s">
        <v>332</v>
      </c>
    </row>
    <row r="40" spans="2:65" s="35" customFormat="1" ht="14.45" customHeight="1">
      <c r="B40" s="67"/>
      <c r="C40" s="88" t="s">
        <v>439</v>
      </c>
      <c r="D40" s="88" t="s">
        <v>377</v>
      </c>
      <c r="E40" s="89" t="s">
        <v>440</v>
      </c>
      <c r="F40" s="90" t="s">
        <v>441</v>
      </c>
      <c r="G40" s="91" t="s">
        <v>82</v>
      </c>
      <c r="H40" s="92">
        <v>7.56</v>
      </c>
      <c r="I40" s="93">
        <v>0</v>
      </c>
      <c r="J40" s="93">
        <f>ROUND(I40*H40,2)</f>
        <v>0</v>
      </c>
      <c r="K40" s="90" t="s">
        <v>338</v>
      </c>
      <c r="L40" s="94"/>
      <c r="M40" s="95" t="s">
        <v>18</v>
      </c>
      <c r="N40" s="96" t="s">
        <v>309</v>
      </c>
      <c r="O40" s="76">
        <v>0</v>
      </c>
      <c r="P40" s="76">
        <f>O40*H40</f>
        <v>0</v>
      </c>
      <c r="Q40" s="76">
        <v>2.2000000000000001E-4</v>
      </c>
      <c r="R40" s="76">
        <f>Q40*H40</f>
        <v>1.6631999999999999E-3</v>
      </c>
      <c r="S40" s="76">
        <v>0</v>
      </c>
      <c r="T40" s="77">
        <f>S40*H40</f>
        <v>0</v>
      </c>
      <c r="AR40" s="78" t="s">
        <v>380</v>
      </c>
      <c r="AT40" s="78" t="s">
        <v>377</v>
      </c>
      <c r="AU40" s="78" t="s">
        <v>303</v>
      </c>
      <c r="AY40" s="34" t="s">
        <v>332</v>
      </c>
      <c r="BE40" s="79">
        <f>IF(N40="základní",J40,0)</f>
        <v>0</v>
      </c>
      <c r="BF40" s="79">
        <f>IF(N40="snížená",J40,0)</f>
        <v>0</v>
      </c>
      <c r="BG40" s="79">
        <f>IF(N40="zákl. přenesená",J40,0)</f>
        <v>0</v>
      </c>
      <c r="BH40" s="79">
        <f>IF(N40="sníž. přenesená",J40,0)</f>
        <v>0</v>
      </c>
      <c r="BI40" s="79">
        <f>IF(N40="nulová",J40,0)</f>
        <v>0</v>
      </c>
      <c r="BJ40" s="34" t="s">
        <v>330</v>
      </c>
      <c r="BK40" s="79">
        <f>ROUND(I40*H40,2)</f>
        <v>0</v>
      </c>
      <c r="BL40" s="34" t="s">
        <v>360</v>
      </c>
      <c r="BM40" s="78" t="s">
        <v>442</v>
      </c>
    </row>
    <row r="41" spans="2:65" s="81" customFormat="1" ht="11.25">
      <c r="B41" s="80"/>
      <c r="D41" s="82" t="s">
        <v>341</v>
      </c>
      <c r="E41" s="83" t="s">
        <v>18</v>
      </c>
      <c r="F41" s="84" t="s">
        <v>443</v>
      </c>
      <c r="H41" s="85">
        <v>7.56</v>
      </c>
      <c r="L41" s="80"/>
      <c r="M41" s="86"/>
      <c r="T41" s="87"/>
      <c r="AT41" s="83" t="s">
        <v>341</v>
      </c>
      <c r="AU41" s="83" t="s">
        <v>303</v>
      </c>
      <c r="AV41" s="81" t="s">
        <v>303</v>
      </c>
      <c r="AW41" s="81" t="s">
        <v>343</v>
      </c>
      <c r="AX41" s="81" t="s">
        <v>330</v>
      </c>
      <c r="AY41" s="83" t="s">
        <v>332</v>
      </c>
    </row>
    <row r="42" spans="2:65" s="35" customFormat="1" ht="21.6" customHeight="1">
      <c r="B42" s="67"/>
      <c r="C42" s="68" t="s">
        <v>444</v>
      </c>
      <c r="D42" s="68" t="s">
        <v>335</v>
      </c>
      <c r="E42" s="69" t="s">
        <v>445</v>
      </c>
      <c r="F42" s="70" t="s">
        <v>446</v>
      </c>
      <c r="G42" s="71" t="s">
        <v>352</v>
      </c>
      <c r="H42" s="72">
        <v>2E-3</v>
      </c>
      <c r="I42" s="73">
        <v>0</v>
      </c>
      <c r="J42" s="73">
        <f>ROUND(I42*H42,2)</f>
        <v>0</v>
      </c>
      <c r="K42" s="70" t="s">
        <v>338</v>
      </c>
      <c r="L42" s="36"/>
      <c r="M42" s="74" t="s">
        <v>18</v>
      </c>
      <c r="N42" s="75" t="s">
        <v>309</v>
      </c>
      <c r="O42" s="76">
        <v>1.091</v>
      </c>
      <c r="P42" s="76">
        <f>O42*H42</f>
        <v>2.1819999999999999E-3</v>
      </c>
      <c r="Q42" s="76">
        <v>0</v>
      </c>
      <c r="R42" s="76">
        <f>Q42*H42</f>
        <v>0</v>
      </c>
      <c r="S42" s="76">
        <v>0</v>
      </c>
      <c r="T42" s="77">
        <f>S42*H42</f>
        <v>0</v>
      </c>
      <c r="AR42" s="78" t="s">
        <v>360</v>
      </c>
      <c r="AT42" s="78" t="s">
        <v>335</v>
      </c>
      <c r="AU42" s="78" t="s">
        <v>303</v>
      </c>
      <c r="AY42" s="34" t="s">
        <v>332</v>
      </c>
      <c r="BE42" s="79">
        <f>IF(N42="základní",J42,0)</f>
        <v>0</v>
      </c>
      <c r="BF42" s="79">
        <f>IF(N42="snížená",J42,0)</f>
        <v>0</v>
      </c>
      <c r="BG42" s="79">
        <f>IF(N42="zákl. přenesená",J42,0)</f>
        <v>0</v>
      </c>
      <c r="BH42" s="79">
        <f>IF(N42="sníž. přenesená",J42,0)</f>
        <v>0</v>
      </c>
      <c r="BI42" s="79">
        <f>IF(N42="nulová",J42,0)</f>
        <v>0</v>
      </c>
      <c r="BJ42" s="34" t="s">
        <v>330</v>
      </c>
      <c r="BK42" s="79">
        <f>ROUND(I42*H42,2)</f>
        <v>0</v>
      </c>
      <c r="BL42" s="34" t="s">
        <v>360</v>
      </c>
      <c r="BM42" s="78" t="s">
        <v>447</v>
      </c>
    </row>
    <row r="43" spans="2:65" s="35" customFormat="1" ht="21.6" customHeight="1">
      <c r="B43" s="67"/>
      <c r="C43" s="68" t="s">
        <v>448</v>
      </c>
      <c r="D43" s="68" t="s">
        <v>335</v>
      </c>
      <c r="E43" s="69" t="s">
        <v>449</v>
      </c>
      <c r="F43" s="70" t="s">
        <v>450</v>
      </c>
      <c r="G43" s="71" t="s">
        <v>352</v>
      </c>
      <c r="H43" s="72">
        <v>2E-3</v>
      </c>
      <c r="I43" s="73">
        <v>0</v>
      </c>
      <c r="J43" s="73">
        <f>ROUND(I43*H43,2)</f>
        <v>0</v>
      </c>
      <c r="K43" s="70" t="s">
        <v>338</v>
      </c>
      <c r="L43" s="36"/>
      <c r="M43" s="74" t="s">
        <v>18</v>
      </c>
      <c r="N43" s="75" t="s">
        <v>309</v>
      </c>
      <c r="O43" s="76">
        <v>1</v>
      </c>
      <c r="P43" s="76">
        <f>O43*H43</f>
        <v>2E-3</v>
      </c>
      <c r="Q43" s="76">
        <v>0</v>
      </c>
      <c r="R43" s="76">
        <f>Q43*H43</f>
        <v>0</v>
      </c>
      <c r="S43" s="76">
        <v>0</v>
      </c>
      <c r="T43" s="77">
        <f>S43*H43</f>
        <v>0</v>
      </c>
      <c r="AR43" s="78" t="s">
        <v>360</v>
      </c>
      <c r="AT43" s="78" t="s">
        <v>335</v>
      </c>
      <c r="AU43" s="78" t="s">
        <v>303</v>
      </c>
      <c r="AY43" s="34" t="s">
        <v>332</v>
      </c>
      <c r="BE43" s="79">
        <f>IF(N43="základní",J43,0)</f>
        <v>0</v>
      </c>
      <c r="BF43" s="79">
        <f>IF(N43="snížená",J43,0)</f>
        <v>0</v>
      </c>
      <c r="BG43" s="79">
        <f>IF(N43="zákl. přenesená",J43,0)</f>
        <v>0</v>
      </c>
      <c r="BH43" s="79">
        <f>IF(N43="sníž. přenesená",J43,0)</f>
        <v>0</v>
      </c>
      <c r="BI43" s="79">
        <f>IF(N43="nulová",J43,0)</f>
        <v>0</v>
      </c>
      <c r="BJ43" s="34" t="s">
        <v>330</v>
      </c>
      <c r="BK43" s="79">
        <f>ROUND(I43*H43,2)</f>
        <v>0</v>
      </c>
      <c r="BL43" s="34" t="s">
        <v>360</v>
      </c>
      <c r="BM43" s="78" t="s">
        <v>451</v>
      </c>
    </row>
    <row r="44" spans="2:65" s="56" customFormat="1" ht="22.9" customHeight="1">
      <c r="B44" s="55"/>
      <c r="D44" s="57" t="s">
        <v>327</v>
      </c>
      <c r="E44" s="65" t="s">
        <v>452</v>
      </c>
      <c r="F44" s="65" t="s">
        <v>453</v>
      </c>
      <c r="J44" s="66">
        <f>BK44</f>
        <v>0</v>
      </c>
      <c r="L44" s="55"/>
      <c r="M44" s="60"/>
      <c r="P44" s="61">
        <f>SUM(P45:P52)</f>
        <v>1.2418800000000001</v>
      </c>
      <c r="R44" s="61">
        <f>SUM(R45:R52)</f>
        <v>8.7215999999999986E-4</v>
      </c>
      <c r="T44" s="62">
        <f>SUM(T45:T52)</f>
        <v>0</v>
      </c>
      <c r="AR44" s="57" t="s">
        <v>303</v>
      </c>
      <c r="AT44" s="63" t="s">
        <v>327</v>
      </c>
      <c r="AU44" s="63" t="s">
        <v>330</v>
      </c>
      <c r="AY44" s="57" t="s">
        <v>332</v>
      </c>
      <c r="BK44" s="64">
        <f>SUM(BK45:BK52)</f>
        <v>0</v>
      </c>
    </row>
    <row r="45" spans="2:65" s="35" customFormat="1" ht="21.6" customHeight="1">
      <c r="B45" s="67"/>
      <c r="C45" s="68" t="s">
        <v>454</v>
      </c>
      <c r="D45" s="68" t="s">
        <v>335</v>
      </c>
      <c r="E45" s="69" t="s">
        <v>455</v>
      </c>
      <c r="F45" s="70" t="s">
        <v>456</v>
      </c>
      <c r="G45" s="71" t="s">
        <v>224</v>
      </c>
      <c r="H45" s="132">
        <f t="shared" ref="H45:H52" si="0">0.948*2</f>
        <v>1.8959999999999999</v>
      </c>
      <c r="I45" s="73">
        <v>0</v>
      </c>
      <c r="J45" s="73">
        <f>ROUND(I45*H45,2)</f>
        <v>0</v>
      </c>
      <c r="K45" s="70" t="s">
        <v>338</v>
      </c>
      <c r="L45" s="36"/>
      <c r="M45" s="74" t="s">
        <v>18</v>
      </c>
      <c r="N45" s="75" t="s">
        <v>309</v>
      </c>
      <c r="O45" s="76">
        <v>0.13300000000000001</v>
      </c>
      <c r="P45" s="76">
        <f>O45*H45</f>
        <v>0.252168</v>
      </c>
      <c r="Q45" s="76">
        <v>8.0000000000000007E-5</v>
      </c>
      <c r="R45" s="76">
        <f>Q45*H45</f>
        <v>1.5168000000000001E-4</v>
      </c>
      <c r="S45" s="76">
        <v>0</v>
      </c>
      <c r="T45" s="77">
        <f>S45*H45</f>
        <v>0</v>
      </c>
      <c r="AR45" s="78" t="s">
        <v>360</v>
      </c>
      <c r="AT45" s="78" t="s">
        <v>335</v>
      </c>
      <c r="AU45" s="78" t="s">
        <v>303</v>
      </c>
      <c r="AY45" s="34" t="s">
        <v>332</v>
      </c>
      <c r="BE45" s="79">
        <f>IF(N45="základní",J45,0)</f>
        <v>0</v>
      </c>
      <c r="BF45" s="79">
        <f>IF(N45="snížená",J45,0)</f>
        <v>0</v>
      </c>
      <c r="BG45" s="79">
        <f>IF(N45="zákl. přenesená",J45,0)</f>
        <v>0</v>
      </c>
      <c r="BH45" s="79">
        <f>IF(N45="sníž. přenesená",J45,0)</f>
        <v>0</v>
      </c>
      <c r="BI45" s="79">
        <f>IF(N45="nulová",J45,0)</f>
        <v>0</v>
      </c>
      <c r="BJ45" s="34" t="s">
        <v>330</v>
      </c>
      <c r="BK45" s="79">
        <f>ROUND(I45*H45,2)</f>
        <v>0</v>
      </c>
      <c r="BL45" s="34" t="s">
        <v>360</v>
      </c>
      <c r="BM45" s="78" t="s">
        <v>457</v>
      </c>
    </row>
    <row r="46" spans="2:65" s="81" customFormat="1" ht="11.25">
      <c r="B46" s="80"/>
      <c r="D46" s="82" t="s">
        <v>341</v>
      </c>
      <c r="E46" s="83" t="s">
        <v>304</v>
      </c>
      <c r="F46" s="84" t="s">
        <v>458</v>
      </c>
      <c r="H46" s="134">
        <f t="shared" si="0"/>
        <v>1.8959999999999999</v>
      </c>
      <c r="L46" s="80"/>
      <c r="M46" s="86"/>
      <c r="T46" s="87"/>
      <c r="AT46" s="83" t="s">
        <v>341</v>
      </c>
      <c r="AU46" s="83" t="s">
        <v>303</v>
      </c>
      <c r="AV46" s="81" t="s">
        <v>303</v>
      </c>
      <c r="AW46" s="81" t="s">
        <v>343</v>
      </c>
      <c r="AX46" s="81" t="s">
        <v>330</v>
      </c>
      <c r="AY46" s="83" t="s">
        <v>332</v>
      </c>
    </row>
    <row r="47" spans="2:65" s="35" customFormat="1" ht="21.6" customHeight="1">
      <c r="B47" s="67"/>
      <c r="C47" s="68" t="s">
        <v>459</v>
      </c>
      <c r="D47" s="68" t="s">
        <v>335</v>
      </c>
      <c r="E47" s="69" t="s">
        <v>460</v>
      </c>
      <c r="F47" s="70" t="s">
        <v>461</v>
      </c>
      <c r="G47" s="71" t="s">
        <v>224</v>
      </c>
      <c r="H47" s="132">
        <f t="shared" si="0"/>
        <v>1.8959999999999999</v>
      </c>
      <c r="I47" s="73">
        <v>0</v>
      </c>
      <c r="J47" s="73">
        <f>ROUND(I47*H47,2)</f>
        <v>0</v>
      </c>
      <c r="K47" s="70" t="s">
        <v>338</v>
      </c>
      <c r="L47" s="36"/>
      <c r="M47" s="74" t="s">
        <v>18</v>
      </c>
      <c r="N47" s="75" t="s">
        <v>309</v>
      </c>
      <c r="O47" s="76">
        <v>0.184</v>
      </c>
      <c r="P47" s="76">
        <f>O47*H47</f>
        <v>0.34886399999999995</v>
      </c>
      <c r="Q47" s="76">
        <v>1.3999999999999999E-4</v>
      </c>
      <c r="R47" s="76">
        <f>Q47*H47</f>
        <v>2.6543999999999998E-4</v>
      </c>
      <c r="S47" s="76">
        <v>0</v>
      </c>
      <c r="T47" s="77">
        <f>S47*H47</f>
        <v>0</v>
      </c>
      <c r="AR47" s="78" t="s">
        <v>360</v>
      </c>
      <c r="AT47" s="78" t="s">
        <v>335</v>
      </c>
      <c r="AU47" s="78" t="s">
        <v>303</v>
      </c>
      <c r="AY47" s="34" t="s">
        <v>332</v>
      </c>
      <c r="BE47" s="79">
        <f>IF(N47="základní",J47,0)</f>
        <v>0</v>
      </c>
      <c r="BF47" s="79">
        <f>IF(N47="snížená",J47,0)</f>
        <v>0</v>
      </c>
      <c r="BG47" s="79">
        <f>IF(N47="zákl. přenesená",J47,0)</f>
        <v>0</v>
      </c>
      <c r="BH47" s="79">
        <f>IF(N47="sníž. přenesená",J47,0)</f>
        <v>0</v>
      </c>
      <c r="BI47" s="79">
        <f>IF(N47="nulová",J47,0)</f>
        <v>0</v>
      </c>
      <c r="BJ47" s="34" t="s">
        <v>330</v>
      </c>
      <c r="BK47" s="79">
        <f>ROUND(I47*H47,2)</f>
        <v>0</v>
      </c>
      <c r="BL47" s="34" t="s">
        <v>360</v>
      </c>
      <c r="BM47" s="78" t="s">
        <v>462</v>
      </c>
    </row>
    <row r="48" spans="2:65" s="81" customFormat="1" ht="11.25">
      <c r="B48" s="80"/>
      <c r="D48" s="82" t="s">
        <v>341</v>
      </c>
      <c r="E48" s="83" t="s">
        <v>18</v>
      </c>
      <c r="F48" s="84" t="s">
        <v>304</v>
      </c>
      <c r="H48" s="134">
        <f t="shared" si="0"/>
        <v>1.8959999999999999</v>
      </c>
      <c r="L48" s="80"/>
      <c r="M48" s="86"/>
      <c r="T48" s="87"/>
      <c r="AT48" s="83" t="s">
        <v>341</v>
      </c>
      <c r="AU48" s="83" t="s">
        <v>303</v>
      </c>
      <c r="AV48" s="81" t="s">
        <v>303</v>
      </c>
      <c r="AW48" s="81" t="s">
        <v>343</v>
      </c>
      <c r="AX48" s="81" t="s">
        <v>330</v>
      </c>
      <c r="AY48" s="83" t="s">
        <v>332</v>
      </c>
    </row>
    <row r="49" spans="2:65" s="35" customFormat="1" ht="21.6" customHeight="1">
      <c r="B49" s="67"/>
      <c r="C49" s="68" t="s">
        <v>463</v>
      </c>
      <c r="D49" s="68" t="s">
        <v>335</v>
      </c>
      <c r="E49" s="69" t="s">
        <v>464</v>
      </c>
      <c r="F49" s="70" t="s">
        <v>465</v>
      </c>
      <c r="G49" s="71" t="s">
        <v>224</v>
      </c>
      <c r="H49" s="132">
        <f t="shared" si="0"/>
        <v>1.8959999999999999</v>
      </c>
      <c r="I49" s="73">
        <v>0</v>
      </c>
      <c r="J49" s="73">
        <f>ROUND(I49*H49,2)</f>
        <v>0</v>
      </c>
      <c r="K49" s="70" t="s">
        <v>338</v>
      </c>
      <c r="L49" s="36"/>
      <c r="M49" s="74" t="s">
        <v>18</v>
      </c>
      <c r="N49" s="75" t="s">
        <v>309</v>
      </c>
      <c r="O49" s="76">
        <v>0.16600000000000001</v>
      </c>
      <c r="P49" s="76">
        <f>O49*H49</f>
        <v>0.31473600000000002</v>
      </c>
      <c r="Q49" s="76">
        <v>1.2E-4</v>
      </c>
      <c r="R49" s="76">
        <f>Q49*H49</f>
        <v>2.2751999999999999E-4</v>
      </c>
      <c r="S49" s="76">
        <v>0</v>
      </c>
      <c r="T49" s="77">
        <f>S49*H49</f>
        <v>0</v>
      </c>
      <c r="AR49" s="78" t="s">
        <v>360</v>
      </c>
      <c r="AT49" s="78" t="s">
        <v>335</v>
      </c>
      <c r="AU49" s="78" t="s">
        <v>303</v>
      </c>
      <c r="AY49" s="34" t="s">
        <v>332</v>
      </c>
      <c r="BE49" s="79">
        <f>IF(N49="základní",J49,0)</f>
        <v>0</v>
      </c>
      <c r="BF49" s="79">
        <f>IF(N49="snížená",J49,0)</f>
        <v>0</v>
      </c>
      <c r="BG49" s="79">
        <f>IF(N49="zákl. přenesená",J49,0)</f>
        <v>0</v>
      </c>
      <c r="BH49" s="79">
        <f>IF(N49="sníž. přenesená",J49,0)</f>
        <v>0</v>
      </c>
      <c r="BI49" s="79">
        <f>IF(N49="nulová",J49,0)</f>
        <v>0</v>
      </c>
      <c r="BJ49" s="34" t="s">
        <v>330</v>
      </c>
      <c r="BK49" s="79">
        <f>ROUND(I49*H49,2)</f>
        <v>0</v>
      </c>
      <c r="BL49" s="34" t="s">
        <v>360</v>
      </c>
      <c r="BM49" s="78" t="s">
        <v>466</v>
      </c>
    </row>
    <row r="50" spans="2:65" s="81" customFormat="1" ht="11.25">
      <c r="B50" s="80"/>
      <c r="D50" s="82" t="s">
        <v>341</v>
      </c>
      <c r="E50" s="83" t="s">
        <v>18</v>
      </c>
      <c r="F50" s="84" t="s">
        <v>304</v>
      </c>
      <c r="H50" s="134">
        <f t="shared" si="0"/>
        <v>1.8959999999999999</v>
      </c>
      <c r="L50" s="80"/>
      <c r="M50" s="86"/>
      <c r="T50" s="87"/>
      <c r="AT50" s="83" t="s">
        <v>341</v>
      </c>
      <c r="AU50" s="83" t="s">
        <v>303</v>
      </c>
      <c r="AV50" s="81" t="s">
        <v>303</v>
      </c>
      <c r="AW50" s="81" t="s">
        <v>343</v>
      </c>
      <c r="AX50" s="81" t="s">
        <v>330</v>
      </c>
      <c r="AY50" s="83" t="s">
        <v>332</v>
      </c>
    </row>
    <row r="51" spans="2:65" s="35" customFormat="1" ht="21.6" customHeight="1">
      <c r="B51" s="67"/>
      <c r="C51" s="68" t="s">
        <v>467</v>
      </c>
      <c r="D51" s="68" t="s">
        <v>335</v>
      </c>
      <c r="E51" s="69" t="s">
        <v>468</v>
      </c>
      <c r="F51" s="70" t="s">
        <v>469</v>
      </c>
      <c r="G51" s="71" t="s">
        <v>224</v>
      </c>
      <c r="H51" s="132">
        <f t="shared" si="0"/>
        <v>1.8959999999999999</v>
      </c>
      <c r="I51" s="73">
        <v>0</v>
      </c>
      <c r="J51" s="73">
        <f>ROUND(I51*H51,2)</f>
        <v>0</v>
      </c>
      <c r="K51" s="70" t="s">
        <v>338</v>
      </c>
      <c r="L51" s="36"/>
      <c r="M51" s="74" t="s">
        <v>18</v>
      </c>
      <c r="N51" s="75" t="s">
        <v>309</v>
      </c>
      <c r="O51" s="76">
        <v>0.17199999999999999</v>
      </c>
      <c r="P51" s="76">
        <f>O51*H51</f>
        <v>0.32611199999999996</v>
      </c>
      <c r="Q51" s="76">
        <v>1.2E-4</v>
      </c>
      <c r="R51" s="76">
        <f>Q51*H51</f>
        <v>2.2751999999999999E-4</v>
      </c>
      <c r="S51" s="76">
        <v>0</v>
      </c>
      <c r="T51" s="77">
        <f>S51*H51</f>
        <v>0</v>
      </c>
      <c r="AR51" s="78" t="s">
        <v>360</v>
      </c>
      <c r="AT51" s="78" t="s">
        <v>335</v>
      </c>
      <c r="AU51" s="78" t="s">
        <v>303</v>
      </c>
      <c r="AY51" s="34" t="s">
        <v>332</v>
      </c>
      <c r="BE51" s="79">
        <f>IF(N51="základní",J51,0)</f>
        <v>0</v>
      </c>
      <c r="BF51" s="79">
        <f>IF(N51="snížená",J51,0)</f>
        <v>0</v>
      </c>
      <c r="BG51" s="79">
        <f>IF(N51="zákl. přenesená",J51,0)</f>
        <v>0</v>
      </c>
      <c r="BH51" s="79">
        <f>IF(N51="sníž. přenesená",J51,0)</f>
        <v>0</v>
      </c>
      <c r="BI51" s="79">
        <f>IF(N51="nulová",J51,0)</f>
        <v>0</v>
      </c>
      <c r="BJ51" s="34" t="s">
        <v>330</v>
      </c>
      <c r="BK51" s="79">
        <f>ROUND(I51*H51,2)</f>
        <v>0</v>
      </c>
      <c r="BL51" s="34" t="s">
        <v>360</v>
      </c>
      <c r="BM51" s="78" t="s">
        <v>470</v>
      </c>
    </row>
    <row r="52" spans="2:65" s="81" customFormat="1" ht="11.25">
      <c r="B52" s="80"/>
      <c r="D52" s="82" t="s">
        <v>341</v>
      </c>
      <c r="E52" s="83" t="s">
        <v>18</v>
      </c>
      <c r="F52" s="84" t="s">
        <v>304</v>
      </c>
      <c r="H52" s="134">
        <f t="shared" si="0"/>
        <v>1.8959999999999999</v>
      </c>
      <c r="L52" s="80"/>
      <c r="M52" s="86"/>
      <c r="T52" s="87"/>
      <c r="AT52" s="83" t="s">
        <v>341</v>
      </c>
      <c r="AU52" s="83" t="s">
        <v>303</v>
      </c>
      <c r="AV52" s="81" t="s">
        <v>303</v>
      </c>
      <c r="AW52" s="81" t="s">
        <v>343</v>
      </c>
      <c r="AX52" s="81" t="s">
        <v>330</v>
      </c>
      <c r="AY52" s="83" t="s">
        <v>332</v>
      </c>
    </row>
    <row r="53" spans="2:65" s="56" customFormat="1" ht="22.9" customHeight="1">
      <c r="B53" s="55"/>
      <c r="D53" s="57" t="s">
        <v>327</v>
      </c>
      <c r="E53" s="65" t="s">
        <v>471</v>
      </c>
      <c r="F53" s="65" t="s">
        <v>472</v>
      </c>
      <c r="J53" s="66">
        <f>BK53</f>
        <v>0</v>
      </c>
      <c r="L53" s="55"/>
      <c r="M53" s="60"/>
      <c r="P53" s="61">
        <f>SUM(P54:P72)</f>
        <v>26.212889999999998</v>
      </c>
      <c r="R53" s="61">
        <f>SUM(R54:R72)</f>
        <v>0.11847892</v>
      </c>
      <c r="T53" s="62">
        <f>SUM(T54:T72)</f>
        <v>1.7141139999999999E-2</v>
      </c>
      <c r="AR53" s="57" t="s">
        <v>303</v>
      </c>
      <c r="AT53" s="63" t="s">
        <v>327</v>
      </c>
      <c r="AU53" s="63" t="s">
        <v>330</v>
      </c>
      <c r="AY53" s="57" t="s">
        <v>332</v>
      </c>
      <c r="BK53" s="64">
        <f>SUM(BK54:BK72)</f>
        <v>0</v>
      </c>
    </row>
    <row r="54" spans="2:65" s="35" customFormat="1" ht="21.6" customHeight="1">
      <c r="B54" s="67"/>
      <c r="C54" s="68" t="s">
        <v>473</v>
      </c>
      <c r="D54" s="68" t="s">
        <v>335</v>
      </c>
      <c r="E54" s="69" t="s">
        <v>474</v>
      </c>
      <c r="F54" s="70" t="s">
        <v>475</v>
      </c>
      <c r="G54" s="71" t="s">
        <v>224</v>
      </c>
      <c r="H54" s="72">
        <v>134.43600000000001</v>
      </c>
      <c r="I54" s="73">
        <v>0</v>
      </c>
      <c r="J54" s="73">
        <f>ROUND(I54*H54,2)</f>
        <v>0</v>
      </c>
      <c r="K54" s="70" t="s">
        <v>338</v>
      </c>
      <c r="L54" s="36"/>
      <c r="M54" s="74" t="s">
        <v>18</v>
      </c>
      <c r="N54" s="75" t="s">
        <v>309</v>
      </c>
      <c r="O54" s="76">
        <v>1.2E-2</v>
      </c>
      <c r="P54" s="76">
        <f>O54*H54</f>
        <v>1.6132320000000002</v>
      </c>
      <c r="Q54" s="76">
        <v>0</v>
      </c>
      <c r="R54" s="76">
        <f>Q54*H54</f>
        <v>0</v>
      </c>
      <c r="S54" s="76">
        <v>0</v>
      </c>
      <c r="T54" s="77">
        <f>S54*H54</f>
        <v>0</v>
      </c>
      <c r="AR54" s="78" t="s">
        <v>360</v>
      </c>
      <c r="AT54" s="78" t="s">
        <v>335</v>
      </c>
      <c r="AU54" s="78" t="s">
        <v>303</v>
      </c>
      <c r="AY54" s="34" t="s">
        <v>332</v>
      </c>
      <c r="BE54" s="79">
        <f>IF(N54="základní",J54,0)</f>
        <v>0</v>
      </c>
      <c r="BF54" s="79">
        <f>IF(N54="snížená",J54,0)</f>
        <v>0</v>
      </c>
      <c r="BG54" s="79">
        <f>IF(N54="zákl. přenesená",J54,0)</f>
        <v>0</v>
      </c>
      <c r="BH54" s="79">
        <f>IF(N54="sníž. přenesená",J54,0)</f>
        <v>0</v>
      </c>
      <c r="BI54" s="79">
        <f>IF(N54="nulová",J54,0)</f>
        <v>0</v>
      </c>
      <c r="BJ54" s="34" t="s">
        <v>330</v>
      </c>
      <c r="BK54" s="79">
        <f>ROUND(I54*H54,2)</f>
        <v>0</v>
      </c>
      <c r="BL54" s="34" t="s">
        <v>360</v>
      </c>
      <c r="BM54" s="78" t="s">
        <v>476</v>
      </c>
    </row>
    <row r="55" spans="2:65" s="98" customFormat="1" ht="11.25">
      <c r="B55" s="97"/>
      <c r="D55" s="82" t="s">
        <v>341</v>
      </c>
      <c r="E55" s="99" t="s">
        <v>18</v>
      </c>
      <c r="F55" s="100" t="s">
        <v>477</v>
      </c>
      <c r="H55" s="99" t="s">
        <v>18</v>
      </c>
      <c r="L55" s="97"/>
      <c r="M55" s="101"/>
      <c r="T55" s="102"/>
      <c r="AT55" s="99" t="s">
        <v>341</v>
      </c>
      <c r="AU55" s="99" t="s">
        <v>303</v>
      </c>
      <c r="AV55" s="98" t="s">
        <v>330</v>
      </c>
      <c r="AW55" s="98" t="s">
        <v>343</v>
      </c>
      <c r="AX55" s="98" t="s">
        <v>331</v>
      </c>
      <c r="AY55" s="99" t="s">
        <v>332</v>
      </c>
    </row>
    <row r="56" spans="2:65" s="81" customFormat="1" ht="11.25">
      <c r="B56" s="80"/>
      <c r="D56" s="82" t="s">
        <v>341</v>
      </c>
      <c r="E56" s="83" t="s">
        <v>18</v>
      </c>
      <c r="F56" s="84" t="s">
        <v>478</v>
      </c>
      <c r="H56" s="85">
        <v>37.299999999999997</v>
      </c>
      <c r="L56" s="80"/>
      <c r="M56" s="86"/>
      <c r="T56" s="87"/>
      <c r="AT56" s="83" t="s">
        <v>341</v>
      </c>
      <c r="AU56" s="83" t="s">
        <v>303</v>
      </c>
      <c r="AV56" s="81" t="s">
        <v>303</v>
      </c>
      <c r="AW56" s="81" t="s">
        <v>343</v>
      </c>
      <c r="AX56" s="81" t="s">
        <v>331</v>
      </c>
      <c r="AY56" s="83" t="s">
        <v>332</v>
      </c>
    </row>
    <row r="57" spans="2:65" s="81" customFormat="1" ht="11.25">
      <c r="B57" s="80"/>
      <c r="D57" s="82" t="s">
        <v>341</v>
      </c>
      <c r="E57" s="83" t="s">
        <v>18</v>
      </c>
      <c r="F57" s="84" t="s">
        <v>479</v>
      </c>
      <c r="H57" s="85">
        <v>73.287999999999997</v>
      </c>
      <c r="L57" s="80"/>
      <c r="M57" s="86"/>
      <c r="T57" s="87"/>
      <c r="AT57" s="83" t="s">
        <v>341</v>
      </c>
      <c r="AU57" s="83" t="s">
        <v>303</v>
      </c>
      <c r="AV57" s="81" t="s">
        <v>303</v>
      </c>
      <c r="AW57" s="81" t="s">
        <v>343</v>
      </c>
      <c r="AX57" s="81" t="s">
        <v>331</v>
      </c>
      <c r="AY57" s="83" t="s">
        <v>332</v>
      </c>
    </row>
    <row r="58" spans="2:65" s="104" customFormat="1" ht="11.25">
      <c r="B58" s="103"/>
      <c r="D58" s="82" t="s">
        <v>341</v>
      </c>
      <c r="E58" s="105" t="s">
        <v>306</v>
      </c>
      <c r="F58" s="106" t="s">
        <v>480</v>
      </c>
      <c r="H58" s="107">
        <v>110.58799999999999</v>
      </c>
      <c r="L58" s="103"/>
      <c r="M58" s="108"/>
      <c r="T58" s="109"/>
      <c r="AT58" s="105" t="s">
        <v>341</v>
      </c>
      <c r="AU58" s="105" t="s">
        <v>303</v>
      </c>
      <c r="AV58" s="104" t="s">
        <v>349</v>
      </c>
      <c r="AW58" s="104" t="s">
        <v>343</v>
      </c>
      <c r="AX58" s="104" t="s">
        <v>331</v>
      </c>
      <c r="AY58" s="105" t="s">
        <v>332</v>
      </c>
    </row>
    <row r="59" spans="2:65" s="81" customFormat="1" ht="11.25">
      <c r="B59" s="80"/>
      <c r="D59" s="82" t="s">
        <v>341</v>
      </c>
      <c r="E59" s="83" t="s">
        <v>18</v>
      </c>
      <c r="F59" s="84" t="s">
        <v>481</v>
      </c>
      <c r="H59" s="85">
        <v>23.847999999999999</v>
      </c>
      <c r="L59" s="80"/>
      <c r="M59" s="86"/>
      <c r="T59" s="87"/>
      <c r="AT59" s="83" t="s">
        <v>341</v>
      </c>
      <c r="AU59" s="83" t="s">
        <v>303</v>
      </c>
      <c r="AV59" s="81" t="s">
        <v>303</v>
      </c>
      <c r="AW59" s="81" t="s">
        <v>343</v>
      </c>
      <c r="AX59" s="81" t="s">
        <v>331</v>
      </c>
      <c r="AY59" s="83" t="s">
        <v>332</v>
      </c>
    </row>
    <row r="60" spans="2:65" s="111" customFormat="1" ht="11.25">
      <c r="B60" s="110"/>
      <c r="D60" s="82" t="s">
        <v>341</v>
      </c>
      <c r="E60" s="112" t="s">
        <v>305</v>
      </c>
      <c r="F60" s="113" t="s">
        <v>482</v>
      </c>
      <c r="H60" s="114">
        <v>134.43600000000001</v>
      </c>
      <c r="L60" s="110"/>
      <c r="M60" s="115"/>
      <c r="T60" s="116"/>
      <c r="AT60" s="112" t="s">
        <v>341</v>
      </c>
      <c r="AU60" s="112" t="s">
        <v>303</v>
      </c>
      <c r="AV60" s="111" t="s">
        <v>339</v>
      </c>
      <c r="AW60" s="111" t="s">
        <v>343</v>
      </c>
      <c r="AX60" s="111" t="s">
        <v>330</v>
      </c>
      <c r="AY60" s="112" t="s">
        <v>332</v>
      </c>
    </row>
    <row r="61" spans="2:65" s="35" customFormat="1" ht="21.6" customHeight="1">
      <c r="B61" s="67"/>
      <c r="C61" s="68" t="s">
        <v>483</v>
      </c>
      <c r="D61" s="68" t="s">
        <v>335</v>
      </c>
      <c r="E61" s="69" t="s">
        <v>484</v>
      </c>
      <c r="F61" s="70" t="s">
        <v>485</v>
      </c>
      <c r="G61" s="71" t="s">
        <v>224</v>
      </c>
      <c r="H61" s="72">
        <v>55.293999999999997</v>
      </c>
      <c r="I61" s="73">
        <v>0</v>
      </c>
      <c r="J61" s="73">
        <f>ROUND(I61*H61,2)</f>
        <v>0</v>
      </c>
      <c r="K61" s="70" t="s">
        <v>338</v>
      </c>
      <c r="L61" s="36"/>
      <c r="M61" s="74" t="s">
        <v>18</v>
      </c>
      <c r="N61" s="75" t="s">
        <v>309</v>
      </c>
      <c r="O61" s="76">
        <v>7.3999999999999996E-2</v>
      </c>
      <c r="P61" s="76">
        <f>O61*H61</f>
        <v>4.0917559999999993</v>
      </c>
      <c r="Q61" s="76">
        <v>1E-3</v>
      </c>
      <c r="R61" s="76">
        <f>Q61*H61</f>
        <v>5.5293999999999996E-2</v>
      </c>
      <c r="S61" s="76">
        <v>3.1E-4</v>
      </c>
      <c r="T61" s="77">
        <f>S61*H61</f>
        <v>1.7141139999999999E-2</v>
      </c>
      <c r="AR61" s="78" t="s">
        <v>360</v>
      </c>
      <c r="AT61" s="78" t="s">
        <v>335</v>
      </c>
      <c r="AU61" s="78" t="s">
        <v>303</v>
      </c>
      <c r="AY61" s="34" t="s">
        <v>332</v>
      </c>
      <c r="BE61" s="79">
        <f>IF(N61="základní",J61,0)</f>
        <v>0</v>
      </c>
      <c r="BF61" s="79">
        <f>IF(N61="snížená",J61,0)</f>
        <v>0</v>
      </c>
      <c r="BG61" s="79">
        <f>IF(N61="zákl. přenesená",J61,0)</f>
        <v>0</v>
      </c>
      <c r="BH61" s="79">
        <f>IF(N61="sníž. přenesená",J61,0)</f>
        <v>0</v>
      </c>
      <c r="BI61" s="79">
        <f>IF(N61="nulová",J61,0)</f>
        <v>0</v>
      </c>
      <c r="BJ61" s="34" t="s">
        <v>330</v>
      </c>
      <c r="BK61" s="79">
        <f>ROUND(I61*H61,2)</f>
        <v>0</v>
      </c>
      <c r="BL61" s="34" t="s">
        <v>360</v>
      </c>
      <c r="BM61" s="78" t="s">
        <v>486</v>
      </c>
    </row>
    <row r="62" spans="2:65" s="81" customFormat="1" ht="11.25">
      <c r="B62" s="80"/>
      <c r="D62" s="82" t="s">
        <v>341</v>
      </c>
      <c r="E62" s="83" t="s">
        <v>18</v>
      </c>
      <c r="F62" s="84" t="s">
        <v>487</v>
      </c>
      <c r="H62" s="85">
        <v>55.293999999999997</v>
      </c>
      <c r="L62" s="80"/>
      <c r="M62" s="86"/>
      <c r="T62" s="87"/>
      <c r="AT62" s="83" t="s">
        <v>341</v>
      </c>
      <c r="AU62" s="83" t="s">
        <v>303</v>
      </c>
      <c r="AV62" s="81" t="s">
        <v>303</v>
      </c>
      <c r="AW62" s="81" t="s">
        <v>343</v>
      </c>
      <c r="AX62" s="81" t="s">
        <v>330</v>
      </c>
      <c r="AY62" s="83" t="s">
        <v>332</v>
      </c>
    </row>
    <row r="63" spans="2:65" s="35" customFormat="1" ht="21.6" customHeight="1">
      <c r="B63" s="67"/>
      <c r="C63" s="68" t="s">
        <v>380</v>
      </c>
      <c r="D63" s="68" t="s">
        <v>335</v>
      </c>
      <c r="E63" s="69" t="s">
        <v>488</v>
      </c>
      <c r="F63" s="70" t="s">
        <v>489</v>
      </c>
      <c r="G63" s="71" t="s">
        <v>224</v>
      </c>
      <c r="H63" s="72">
        <v>55.293999999999997</v>
      </c>
      <c r="I63" s="73">
        <v>0</v>
      </c>
      <c r="J63" s="73">
        <f>ROUND(I63*H63,2)</f>
        <v>0</v>
      </c>
      <c r="K63" s="70" t="s">
        <v>338</v>
      </c>
      <c r="L63" s="36"/>
      <c r="M63" s="74" t="s">
        <v>18</v>
      </c>
      <c r="N63" s="75" t="s">
        <v>309</v>
      </c>
      <c r="O63" s="76">
        <v>3.6999999999999998E-2</v>
      </c>
      <c r="P63" s="76">
        <f>O63*H63</f>
        <v>2.0458779999999996</v>
      </c>
      <c r="Q63" s="76">
        <v>0</v>
      </c>
      <c r="R63" s="76">
        <f>Q63*H63</f>
        <v>0</v>
      </c>
      <c r="S63" s="76">
        <v>0</v>
      </c>
      <c r="T63" s="77">
        <f>S63*H63</f>
        <v>0</v>
      </c>
      <c r="AR63" s="78" t="s">
        <v>360</v>
      </c>
      <c r="AT63" s="78" t="s">
        <v>335</v>
      </c>
      <c r="AU63" s="78" t="s">
        <v>303</v>
      </c>
      <c r="AY63" s="34" t="s">
        <v>332</v>
      </c>
      <c r="BE63" s="79">
        <f>IF(N63="základní",J63,0)</f>
        <v>0</v>
      </c>
      <c r="BF63" s="79">
        <f>IF(N63="snížená",J63,0)</f>
        <v>0</v>
      </c>
      <c r="BG63" s="79">
        <f>IF(N63="zákl. přenesená",J63,0)</f>
        <v>0</v>
      </c>
      <c r="BH63" s="79">
        <f>IF(N63="sníž. přenesená",J63,0)</f>
        <v>0</v>
      </c>
      <c r="BI63" s="79">
        <f>IF(N63="nulová",J63,0)</f>
        <v>0</v>
      </c>
      <c r="BJ63" s="34" t="s">
        <v>330</v>
      </c>
      <c r="BK63" s="79">
        <f>ROUND(I63*H63,2)</f>
        <v>0</v>
      </c>
      <c r="BL63" s="34" t="s">
        <v>360</v>
      </c>
      <c r="BM63" s="78" t="s">
        <v>490</v>
      </c>
    </row>
    <row r="64" spans="2:65" s="81" customFormat="1" ht="11.25">
      <c r="B64" s="80"/>
      <c r="D64" s="82" t="s">
        <v>341</v>
      </c>
      <c r="E64" s="83" t="s">
        <v>18</v>
      </c>
      <c r="F64" s="84" t="s">
        <v>491</v>
      </c>
      <c r="H64" s="85">
        <v>55.293999999999997</v>
      </c>
      <c r="L64" s="80"/>
      <c r="M64" s="86"/>
      <c r="T64" s="87"/>
      <c r="AT64" s="83" t="s">
        <v>341</v>
      </c>
      <c r="AU64" s="83" t="s">
        <v>303</v>
      </c>
      <c r="AV64" s="81" t="s">
        <v>303</v>
      </c>
      <c r="AW64" s="81" t="s">
        <v>343</v>
      </c>
      <c r="AX64" s="81" t="s">
        <v>330</v>
      </c>
      <c r="AY64" s="83" t="s">
        <v>332</v>
      </c>
    </row>
    <row r="65" spans="2:65" s="35" customFormat="1" ht="21.6" customHeight="1">
      <c r="B65" s="67"/>
      <c r="C65" s="68" t="s">
        <v>492</v>
      </c>
      <c r="D65" s="68" t="s">
        <v>335</v>
      </c>
      <c r="E65" s="69" t="s">
        <v>493</v>
      </c>
      <c r="F65" s="70" t="s">
        <v>494</v>
      </c>
      <c r="G65" s="71" t="s">
        <v>224</v>
      </c>
      <c r="H65" s="72">
        <v>37.299999999999997</v>
      </c>
      <c r="I65" s="73">
        <v>0</v>
      </c>
      <c r="J65" s="73">
        <f>ROUND(I65*H65,2)</f>
        <v>0</v>
      </c>
      <c r="K65" s="70" t="s">
        <v>338</v>
      </c>
      <c r="L65" s="36"/>
      <c r="M65" s="74" t="s">
        <v>18</v>
      </c>
      <c r="N65" s="75" t="s">
        <v>309</v>
      </c>
      <c r="O65" s="76">
        <v>1.2E-2</v>
      </c>
      <c r="P65" s="76">
        <f>O65*H65</f>
        <v>0.4476</v>
      </c>
      <c r="Q65" s="76">
        <v>0</v>
      </c>
      <c r="R65" s="76">
        <f>Q65*H65</f>
        <v>0</v>
      </c>
      <c r="S65" s="76">
        <v>0</v>
      </c>
      <c r="T65" s="77">
        <f>S65*H65</f>
        <v>0</v>
      </c>
      <c r="AR65" s="78" t="s">
        <v>360</v>
      </c>
      <c r="AT65" s="78" t="s">
        <v>335</v>
      </c>
      <c r="AU65" s="78" t="s">
        <v>303</v>
      </c>
      <c r="AY65" s="34" t="s">
        <v>332</v>
      </c>
      <c r="BE65" s="79">
        <f>IF(N65="základní",J65,0)</f>
        <v>0</v>
      </c>
      <c r="BF65" s="79">
        <f>IF(N65="snížená",J65,0)</f>
        <v>0</v>
      </c>
      <c r="BG65" s="79">
        <f>IF(N65="zákl. přenesená",J65,0)</f>
        <v>0</v>
      </c>
      <c r="BH65" s="79">
        <f>IF(N65="sníž. přenesená",J65,0)</f>
        <v>0</v>
      </c>
      <c r="BI65" s="79">
        <f>IF(N65="nulová",J65,0)</f>
        <v>0</v>
      </c>
      <c r="BJ65" s="34" t="s">
        <v>330</v>
      </c>
      <c r="BK65" s="79">
        <f>ROUND(I65*H65,2)</f>
        <v>0</v>
      </c>
      <c r="BL65" s="34" t="s">
        <v>360</v>
      </c>
      <c r="BM65" s="78" t="s">
        <v>495</v>
      </c>
    </row>
    <row r="66" spans="2:65" s="81" customFormat="1" ht="11.25">
      <c r="B66" s="80"/>
      <c r="D66" s="82" t="s">
        <v>341</v>
      </c>
      <c r="E66" s="83" t="s">
        <v>18</v>
      </c>
      <c r="F66" s="84" t="s">
        <v>496</v>
      </c>
      <c r="H66" s="85">
        <v>37.299999999999997</v>
      </c>
      <c r="L66" s="80"/>
      <c r="M66" s="86"/>
      <c r="T66" s="87"/>
      <c r="AT66" s="83" t="s">
        <v>341</v>
      </c>
      <c r="AU66" s="83" t="s">
        <v>303</v>
      </c>
      <c r="AV66" s="81" t="s">
        <v>303</v>
      </c>
      <c r="AW66" s="81" t="s">
        <v>343</v>
      </c>
      <c r="AX66" s="81" t="s">
        <v>330</v>
      </c>
      <c r="AY66" s="83" t="s">
        <v>332</v>
      </c>
    </row>
    <row r="67" spans="2:65" s="35" customFormat="1" ht="21.6" customHeight="1">
      <c r="B67" s="67"/>
      <c r="C67" s="88" t="s">
        <v>497</v>
      </c>
      <c r="D67" s="88" t="s">
        <v>377</v>
      </c>
      <c r="E67" s="89" t="s">
        <v>498</v>
      </c>
      <c r="F67" s="90" t="s">
        <v>499</v>
      </c>
      <c r="G67" s="91" t="s">
        <v>224</v>
      </c>
      <c r="H67" s="92">
        <v>39.164999999999999</v>
      </c>
      <c r="I67" s="93">
        <v>0</v>
      </c>
      <c r="J67" s="93">
        <f>ROUND(I67*H67,2)</f>
        <v>0</v>
      </c>
      <c r="K67" s="90" t="s">
        <v>338</v>
      </c>
      <c r="L67" s="94"/>
      <c r="M67" s="95" t="s">
        <v>18</v>
      </c>
      <c r="N67" s="96" t="s">
        <v>309</v>
      </c>
      <c r="O67" s="76">
        <v>0</v>
      </c>
      <c r="P67" s="76">
        <f>O67*H67</f>
        <v>0</v>
      </c>
      <c r="Q67" s="76">
        <v>0</v>
      </c>
      <c r="R67" s="76">
        <f>Q67*H67</f>
        <v>0</v>
      </c>
      <c r="S67" s="76">
        <v>0</v>
      </c>
      <c r="T67" s="77">
        <f>S67*H67</f>
        <v>0</v>
      </c>
      <c r="AR67" s="78" t="s">
        <v>380</v>
      </c>
      <c r="AT67" s="78" t="s">
        <v>377</v>
      </c>
      <c r="AU67" s="78" t="s">
        <v>303</v>
      </c>
      <c r="AY67" s="34" t="s">
        <v>332</v>
      </c>
      <c r="BE67" s="79">
        <f>IF(N67="základní",J67,0)</f>
        <v>0</v>
      </c>
      <c r="BF67" s="79">
        <f>IF(N67="snížená",J67,0)</f>
        <v>0</v>
      </c>
      <c r="BG67" s="79">
        <f>IF(N67="zákl. přenesená",J67,0)</f>
        <v>0</v>
      </c>
      <c r="BH67" s="79">
        <f>IF(N67="sníž. přenesená",J67,0)</f>
        <v>0</v>
      </c>
      <c r="BI67" s="79">
        <f>IF(N67="nulová",J67,0)</f>
        <v>0</v>
      </c>
      <c r="BJ67" s="34" t="s">
        <v>330</v>
      </c>
      <c r="BK67" s="79">
        <f>ROUND(I67*H67,2)</f>
        <v>0</v>
      </c>
      <c r="BL67" s="34" t="s">
        <v>360</v>
      </c>
      <c r="BM67" s="78" t="s">
        <v>500</v>
      </c>
    </row>
    <row r="68" spans="2:65" s="81" customFormat="1" ht="11.25">
      <c r="B68" s="80"/>
      <c r="D68" s="82" t="s">
        <v>341</v>
      </c>
      <c r="E68" s="83" t="s">
        <v>18</v>
      </c>
      <c r="F68" s="84" t="s">
        <v>501</v>
      </c>
      <c r="H68" s="85">
        <v>39.164999999999999</v>
      </c>
      <c r="L68" s="80"/>
      <c r="M68" s="86"/>
      <c r="T68" s="87"/>
      <c r="AT68" s="83" t="s">
        <v>341</v>
      </c>
      <c r="AU68" s="83" t="s">
        <v>303</v>
      </c>
      <c r="AV68" s="81" t="s">
        <v>303</v>
      </c>
      <c r="AW68" s="81" t="s">
        <v>343</v>
      </c>
      <c r="AX68" s="81" t="s">
        <v>330</v>
      </c>
      <c r="AY68" s="83" t="s">
        <v>332</v>
      </c>
    </row>
    <row r="69" spans="2:65" s="35" customFormat="1" ht="21.6" customHeight="1">
      <c r="B69" s="67"/>
      <c r="C69" s="68" t="s">
        <v>502</v>
      </c>
      <c r="D69" s="68" t="s">
        <v>335</v>
      </c>
      <c r="E69" s="69" t="s">
        <v>503</v>
      </c>
      <c r="F69" s="70" t="s">
        <v>504</v>
      </c>
      <c r="G69" s="71" t="s">
        <v>224</v>
      </c>
      <c r="H69" s="72">
        <v>134.43600000000001</v>
      </c>
      <c r="I69" s="73">
        <v>0</v>
      </c>
      <c r="J69" s="73">
        <f>ROUND(I69*H69,2)</f>
        <v>0</v>
      </c>
      <c r="K69" s="70" t="s">
        <v>338</v>
      </c>
      <c r="L69" s="36"/>
      <c r="M69" s="74" t="s">
        <v>18</v>
      </c>
      <c r="N69" s="75" t="s">
        <v>309</v>
      </c>
      <c r="O69" s="76">
        <v>3.3000000000000002E-2</v>
      </c>
      <c r="P69" s="76">
        <f>O69*H69</f>
        <v>4.436388</v>
      </c>
      <c r="Q69" s="76">
        <v>2.0000000000000001E-4</v>
      </c>
      <c r="R69" s="76">
        <f>Q69*H69</f>
        <v>2.6887200000000003E-2</v>
      </c>
      <c r="S69" s="76">
        <v>0</v>
      </c>
      <c r="T69" s="77">
        <f>S69*H69</f>
        <v>0</v>
      </c>
      <c r="AR69" s="78" t="s">
        <v>360</v>
      </c>
      <c r="AT69" s="78" t="s">
        <v>335</v>
      </c>
      <c r="AU69" s="78" t="s">
        <v>303</v>
      </c>
      <c r="AY69" s="34" t="s">
        <v>332</v>
      </c>
      <c r="BE69" s="79">
        <f>IF(N69="základní",J69,0)</f>
        <v>0</v>
      </c>
      <c r="BF69" s="79">
        <f>IF(N69="snížená",J69,0)</f>
        <v>0</v>
      </c>
      <c r="BG69" s="79">
        <f>IF(N69="zákl. přenesená",J69,0)</f>
        <v>0</v>
      </c>
      <c r="BH69" s="79">
        <f>IF(N69="sníž. přenesená",J69,0)</f>
        <v>0</v>
      </c>
      <c r="BI69" s="79">
        <f>IF(N69="nulová",J69,0)</f>
        <v>0</v>
      </c>
      <c r="BJ69" s="34" t="s">
        <v>330</v>
      </c>
      <c r="BK69" s="79">
        <f>ROUND(I69*H69,2)</f>
        <v>0</v>
      </c>
      <c r="BL69" s="34" t="s">
        <v>360</v>
      </c>
      <c r="BM69" s="78" t="s">
        <v>505</v>
      </c>
    </row>
    <row r="70" spans="2:65" s="81" customFormat="1" ht="11.25">
      <c r="B70" s="80"/>
      <c r="D70" s="82" t="s">
        <v>341</v>
      </c>
      <c r="E70" s="83" t="s">
        <v>18</v>
      </c>
      <c r="F70" s="84" t="s">
        <v>305</v>
      </c>
      <c r="H70" s="85">
        <v>134.43600000000001</v>
      </c>
      <c r="L70" s="80"/>
      <c r="M70" s="86"/>
      <c r="T70" s="87"/>
      <c r="AT70" s="83" t="s">
        <v>341</v>
      </c>
      <c r="AU70" s="83" t="s">
        <v>303</v>
      </c>
      <c r="AV70" s="81" t="s">
        <v>303</v>
      </c>
      <c r="AW70" s="81" t="s">
        <v>343</v>
      </c>
      <c r="AX70" s="81" t="s">
        <v>330</v>
      </c>
      <c r="AY70" s="83" t="s">
        <v>332</v>
      </c>
    </row>
    <row r="71" spans="2:65" s="35" customFormat="1" ht="32.450000000000003" customHeight="1">
      <c r="B71" s="67"/>
      <c r="C71" s="68" t="s">
        <v>506</v>
      </c>
      <c r="D71" s="68" t="s">
        <v>335</v>
      </c>
      <c r="E71" s="69" t="s">
        <v>507</v>
      </c>
      <c r="F71" s="70" t="s">
        <v>508</v>
      </c>
      <c r="G71" s="71" t="s">
        <v>224</v>
      </c>
      <c r="H71" s="72">
        <v>134.43600000000001</v>
      </c>
      <c r="I71" s="73">
        <v>0</v>
      </c>
      <c r="J71" s="73">
        <f>ROUND(I71*H71,2)</f>
        <v>0</v>
      </c>
      <c r="K71" s="70" t="s">
        <v>338</v>
      </c>
      <c r="L71" s="36"/>
      <c r="M71" s="74" t="s">
        <v>18</v>
      </c>
      <c r="N71" s="75" t="s">
        <v>309</v>
      </c>
      <c r="O71" s="76">
        <v>0.10100000000000001</v>
      </c>
      <c r="P71" s="76">
        <f>O71*H71</f>
        <v>13.578036000000001</v>
      </c>
      <c r="Q71" s="76">
        <v>2.7E-4</v>
      </c>
      <c r="R71" s="76">
        <f>Q71*H71</f>
        <v>3.6297720000000006E-2</v>
      </c>
      <c r="S71" s="76">
        <v>0</v>
      </c>
      <c r="T71" s="77">
        <f>S71*H71</f>
        <v>0</v>
      </c>
      <c r="AR71" s="78" t="s">
        <v>360</v>
      </c>
      <c r="AT71" s="78" t="s">
        <v>335</v>
      </c>
      <c r="AU71" s="78" t="s">
        <v>303</v>
      </c>
      <c r="AY71" s="34" t="s">
        <v>332</v>
      </c>
      <c r="BE71" s="79">
        <f>IF(N71="základní",J71,0)</f>
        <v>0</v>
      </c>
      <c r="BF71" s="79">
        <f>IF(N71="snížená",J71,0)</f>
        <v>0</v>
      </c>
      <c r="BG71" s="79">
        <f>IF(N71="zákl. přenesená",J71,0)</f>
        <v>0</v>
      </c>
      <c r="BH71" s="79">
        <f>IF(N71="sníž. přenesená",J71,0)</f>
        <v>0</v>
      </c>
      <c r="BI71" s="79">
        <f>IF(N71="nulová",J71,0)</f>
        <v>0</v>
      </c>
      <c r="BJ71" s="34" t="s">
        <v>330</v>
      </c>
      <c r="BK71" s="79">
        <f>ROUND(I71*H71,2)</f>
        <v>0</v>
      </c>
      <c r="BL71" s="34" t="s">
        <v>360</v>
      </c>
      <c r="BM71" s="78" t="s">
        <v>509</v>
      </c>
    </row>
    <row r="72" spans="2:65" s="81" customFormat="1" ht="11.25">
      <c r="B72" s="80"/>
      <c r="D72" s="82" t="s">
        <v>341</v>
      </c>
      <c r="E72" s="83" t="s">
        <v>18</v>
      </c>
      <c r="F72" s="84" t="s">
        <v>305</v>
      </c>
      <c r="H72" s="85">
        <v>134.43600000000001</v>
      </c>
      <c r="L72" s="80"/>
      <c r="M72" s="117"/>
      <c r="N72" s="118"/>
      <c r="O72" s="118"/>
      <c r="P72" s="118"/>
      <c r="Q72" s="118"/>
      <c r="R72" s="118"/>
      <c r="S72" s="118"/>
      <c r="T72" s="119"/>
      <c r="AT72" s="83" t="s">
        <v>341</v>
      </c>
      <c r="AU72" s="83" t="s">
        <v>303</v>
      </c>
      <c r="AV72" s="81" t="s">
        <v>303</v>
      </c>
      <c r="AW72" s="81" t="s">
        <v>343</v>
      </c>
      <c r="AX72" s="81" t="s">
        <v>330</v>
      </c>
      <c r="AY72" s="83" t="s">
        <v>332</v>
      </c>
    </row>
    <row r="73" spans="2:65" s="35" customFormat="1" ht="6.95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6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Rozpočet</vt:lpstr>
      <vt:lpstr>Parametry</vt:lpstr>
      <vt:lpstr>Stavební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Vladimíra Martiníková</cp:lastModifiedBy>
  <dcterms:created xsi:type="dcterms:W3CDTF">2020-07-28T08:53:46Z</dcterms:created>
  <dcterms:modified xsi:type="dcterms:W3CDTF">2020-08-10T13:24:36Z</dcterms:modified>
</cp:coreProperties>
</file>